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I:\Investor_Relations\ECBC\2023\"/>
    </mc:Choice>
  </mc:AlternateContent>
  <xr:revisionPtr revIDLastSave="0" documentId="13_ncr:1_{9319961C-46D6-465B-9FF4-F7F9A3B45621}" xr6:coauthVersionLast="47" xr6:coauthVersionMax="47" xr10:uidLastSave="{00000000-0000-0000-0000-000000000000}"/>
  <bookViews>
    <workbookView xWindow="-108" yWindow="-108" windowWidth="23256" windowHeight="1401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E. Optional ECB-ECAIs data" sheetId="18" r:id="rId10"/>
    <sheet name="F1. Sustainable M data" sheetId="19" r:id="rId11"/>
    <sheet name="G1. Crisis M Payment Holidays" sheetId="22" state="hidden" r:id="rId12"/>
    <sheet name="E.g. General" sheetId="15" state="hidden" r:id="rId13"/>
    <sheet name="E.g. Other" sheetId="16" state="hidden" r:id="rId14"/>
    <sheet name="dataB" sheetId="23" state="hidden" r:id="rId15"/>
    <sheet name="dataF" sheetId="25" state="hidden" r:id="rId16"/>
    <sheet name="Frontpage" sheetId="38" r:id="rId17"/>
    <sheet name="Contents" sheetId="39" r:id="rId18"/>
    <sheet name="Table A - General Issuer Detail" sheetId="40" r:id="rId19"/>
    <sheet name="G1-G4 - Cover pool inform." sheetId="41" r:id="rId20"/>
    <sheet name="Table 1-3 - Lending" sheetId="42" r:id="rId21"/>
    <sheet name="Table 4 - LTV" sheetId="43" r:id="rId22"/>
    <sheet name="Table 5 - Lending by region" sheetId="44" r:id="rId23"/>
    <sheet name="Table 6-8 - Lending by loantype" sheetId="45" r:id="rId24"/>
    <sheet name="Table 9-12 - Lending" sheetId="46" r:id="rId25"/>
    <sheet name="X1 Key Concepts" sheetId="47" r:id="rId26"/>
    <sheet name="X2 Key Concepts" sheetId="48" r:id="rId27"/>
    <sheet name="X3 - General explanation" sheetId="49" r:id="rId28"/>
  </sheets>
  <externalReferences>
    <externalReference r:id="rId29"/>
  </externalReferences>
  <definedNames>
    <definedName name="_xlnm._FilterDatabase" localSheetId="4">'A. HTT General'!$L$112:$L$126</definedName>
    <definedName name="_xlnm._FilterDatabase" localSheetId="5">'B1. HTT Mortgage Assets'!$A$11:$D$187</definedName>
    <definedName name="acceptable_use_policy" localSheetId="0">Disclaimer!#REF!</definedName>
    <definedName name="dataB">dataB!$A$1:$H$622</definedName>
    <definedName name="dataF">dataF!$A$1:$H$640</definedName>
    <definedName name="dataFF">#REF!</definedName>
    <definedName name="F_cc2">#REF!</definedName>
    <definedName name="general_tc" localSheetId="0">Disclaimer!$A$61</definedName>
    <definedName name="_xlnm.Print_Area" localSheetId="4">'A. HTT General'!$A$1:$G$365</definedName>
    <definedName name="_xlnm.Print_Area" localSheetId="5">'B1. HTT Mortgage Assets'!$A$1:$G$624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7">Contents!$A$1:$F$67</definedName>
    <definedName name="_xlnm.Print_Area" localSheetId="0">Disclaimer!$A$1:$A$170</definedName>
    <definedName name="_xlnm.Print_Area" localSheetId="9">'E. Optional ECB-ECAIs data'!$A$2:$G$91</definedName>
    <definedName name="_xlnm.Print_Area" localSheetId="3">FAQ!$A$1:$C$28</definedName>
    <definedName name="_xlnm.Print_Area" localSheetId="16">Frontpage!$A$1:$F$37</definedName>
    <definedName name="_xlnm.Print_Area" localSheetId="19">'G1-G4 - Cover pool inform.'!$A$1:$L$132</definedName>
    <definedName name="_xlnm.Print_Area" localSheetId="1">Introduction!$B$2:$J$43</definedName>
    <definedName name="_xlnm.Print_Area" localSheetId="21">'Table 4 - LTV'!$A$1:$O$92</definedName>
    <definedName name="_xlnm.Print_Area" localSheetId="24">'Table 9-12 - Lending'!$A$1:$U$85</definedName>
    <definedName name="_xlnm.Print_Area" localSheetId="25">'X1 Key Concepts'!$A$1:$D$46</definedName>
    <definedName name="privacy_policy" localSheetId="0">Disclaimer!$A$136</definedName>
    <definedName name="Q_1">'Table A - General Issuer Detail'!$F$9</definedName>
    <definedName name="Q_2">'Table A - General Issuer Detail'!$E$9</definedName>
    <definedName name="Q_3">'[1]Table A - General Issuer Detail'!$D$9</definedName>
    <definedName name="Q_4">'[1]Table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46" l="1"/>
  <c r="L29" i="46"/>
  <c r="K29" i="46"/>
  <c r="J29" i="46"/>
  <c r="I29" i="46"/>
  <c r="H29" i="46"/>
  <c r="G29" i="46"/>
  <c r="F29" i="46"/>
  <c r="E29" i="46"/>
  <c r="D29" i="46"/>
  <c r="C29" i="46"/>
  <c r="M28" i="46"/>
  <c r="M27" i="46"/>
  <c r="M26" i="46"/>
  <c r="M25" i="46"/>
  <c r="M24" i="46"/>
  <c r="M23" i="46"/>
  <c r="M29" i="46" s="1"/>
  <c r="L14" i="46"/>
  <c r="K14" i="46"/>
  <c r="J14" i="46"/>
  <c r="I14" i="46"/>
  <c r="H14" i="46"/>
  <c r="G14" i="46"/>
  <c r="F14" i="46"/>
  <c r="E14" i="46"/>
  <c r="D14" i="46"/>
  <c r="C14" i="46"/>
  <c r="M13" i="46"/>
  <c r="M12" i="46"/>
  <c r="M11" i="46"/>
  <c r="M10" i="46"/>
  <c r="M9" i="46"/>
  <c r="M14" i="46" s="1"/>
  <c r="I60" i="45"/>
  <c r="H60" i="45"/>
  <c r="G60" i="45"/>
  <c r="M59" i="45"/>
  <c r="M58" i="45"/>
  <c r="M57" i="45"/>
  <c r="M55" i="45"/>
  <c r="M54" i="45"/>
  <c r="M53" i="45"/>
  <c r="M52" i="45"/>
  <c r="L51" i="45"/>
  <c r="L60" i="45" s="1"/>
  <c r="K51" i="45"/>
  <c r="K60" i="45" s="1"/>
  <c r="J51" i="45"/>
  <c r="J60" i="45" s="1"/>
  <c r="I51" i="45"/>
  <c r="H51" i="45"/>
  <c r="G51" i="45"/>
  <c r="F51" i="45"/>
  <c r="F60" i="45" s="1"/>
  <c r="E51" i="45"/>
  <c r="E60" i="45" s="1"/>
  <c r="D51" i="45"/>
  <c r="D60" i="45" s="1"/>
  <c r="C51" i="45"/>
  <c r="M51" i="45" s="1"/>
  <c r="M60" i="45" s="1"/>
  <c r="M50" i="45"/>
  <c r="M49" i="45"/>
  <c r="H40" i="45"/>
  <c r="G40" i="45"/>
  <c r="F40" i="45"/>
  <c r="M39" i="45"/>
  <c r="M38" i="45"/>
  <c r="M37" i="45"/>
  <c r="M35" i="45"/>
  <c r="M34" i="45"/>
  <c r="M33" i="45"/>
  <c r="M32" i="45"/>
  <c r="L31" i="45"/>
  <c r="L40" i="45" s="1"/>
  <c r="K31" i="45"/>
  <c r="K40" i="45" s="1"/>
  <c r="J31" i="45"/>
  <c r="J40" i="45" s="1"/>
  <c r="I31" i="45"/>
  <c r="I40" i="45" s="1"/>
  <c r="H31" i="45"/>
  <c r="G31" i="45"/>
  <c r="F31" i="45"/>
  <c r="E31" i="45"/>
  <c r="E40" i="45" s="1"/>
  <c r="D31" i="45"/>
  <c r="D40" i="45" s="1"/>
  <c r="C31" i="45"/>
  <c r="C40" i="45" s="1"/>
  <c r="M30" i="45"/>
  <c r="M29" i="45"/>
  <c r="F20" i="45"/>
  <c r="E20" i="45"/>
  <c r="M19" i="45"/>
  <c r="M18" i="45"/>
  <c r="M17" i="45"/>
  <c r="M15" i="45"/>
  <c r="M14" i="45"/>
  <c r="M13" i="45"/>
  <c r="M12" i="45"/>
  <c r="L11" i="45"/>
  <c r="L20" i="45" s="1"/>
  <c r="K11" i="45"/>
  <c r="K20" i="45" s="1"/>
  <c r="J11" i="45"/>
  <c r="J20" i="45" s="1"/>
  <c r="I11" i="45"/>
  <c r="I20" i="45" s="1"/>
  <c r="H11" i="45"/>
  <c r="H20" i="45" s="1"/>
  <c r="G11" i="45"/>
  <c r="G20" i="45" s="1"/>
  <c r="F11" i="45"/>
  <c r="E11" i="45"/>
  <c r="D11" i="45"/>
  <c r="D20" i="45" s="1"/>
  <c r="C11" i="45"/>
  <c r="C20" i="45" s="1"/>
  <c r="M10" i="45"/>
  <c r="M9" i="45"/>
  <c r="H22" i="44"/>
  <c r="G22" i="44"/>
  <c r="F22" i="44"/>
  <c r="E22" i="44"/>
  <c r="D22" i="44"/>
  <c r="C22" i="44"/>
  <c r="I20" i="44"/>
  <c r="I19" i="44"/>
  <c r="I18" i="44"/>
  <c r="I17" i="44"/>
  <c r="I16" i="44"/>
  <c r="I15" i="44"/>
  <c r="I14" i="44"/>
  <c r="I13" i="44"/>
  <c r="I12" i="44"/>
  <c r="I11" i="44"/>
  <c r="I22" i="44" s="1"/>
  <c r="I26" i="42"/>
  <c r="I27" i="42" s="1"/>
  <c r="M19" i="42"/>
  <c r="I19" i="42"/>
  <c r="G19" i="42"/>
  <c r="F19" i="42"/>
  <c r="E19" i="42"/>
  <c r="M18" i="42"/>
  <c r="L19" i="42" s="1"/>
  <c r="M11" i="42"/>
  <c r="I12" i="42" s="1"/>
  <c r="C106" i="41"/>
  <c r="C105" i="41"/>
  <c r="E83" i="41"/>
  <c r="D83" i="41"/>
  <c r="C83" i="41"/>
  <c r="F82" i="41"/>
  <c r="F81" i="41"/>
  <c r="F80" i="41"/>
  <c r="F79" i="41"/>
  <c r="F83" i="41" s="1"/>
  <c r="K75" i="41"/>
  <c r="I75" i="41"/>
  <c r="H75" i="41"/>
  <c r="G75" i="41"/>
  <c r="F75" i="41"/>
  <c r="E75" i="41"/>
  <c r="D75" i="41"/>
  <c r="C75" i="41"/>
  <c r="K67" i="41"/>
  <c r="I67" i="41"/>
  <c r="H67" i="41"/>
  <c r="G67" i="41"/>
  <c r="F67" i="41"/>
  <c r="E67" i="41"/>
  <c r="D67" i="41"/>
  <c r="C67" i="41"/>
  <c r="F26" i="41"/>
  <c r="C12" i="42" l="1"/>
  <c r="C27" i="42"/>
  <c r="D12" i="42"/>
  <c r="L12" i="42"/>
  <c r="H19" i="42"/>
  <c r="D27" i="42"/>
  <c r="K12" i="42"/>
  <c r="C60" i="45"/>
  <c r="F12" i="42"/>
  <c r="J19" i="42"/>
  <c r="F27" i="42"/>
  <c r="M31" i="45"/>
  <c r="M40" i="45" s="1"/>
  <c r="J12" i="42"/>
  <c r="E12" i="42"/>
  <c r="M12" i="42"/>
  <c r="E27" i="42"/>
  <c r="G12" i="42"/>
  <c r="C19" i="42"/>
  <c r="K19" i="42"/>
  <c r="G27" i="42"/>
  <c r="M11" i="45"/>
  <c r="M20" i="45" s="1"/>
  <c r="H12" i="42"/>
  <c r="D19" i="42"/>
  <c r="H27" i="42"/>
  <c r="D18" i="19" l="1"/>
  <c r="C18" i="19"/>
  <c r="D17" i="19"/>
  <c r="C17" i="19"/>
  <c r="D16" i="19"/>
  <c r="C16" i="19"/>
  <c r="F637" i="19"/>
  <c r="F619" i="9"/>
  <c r="F635" i="19" l="1"/>
  <c r="F634" i="19"/>
  <c r="F633" i="19"/>
  <c r="F632" i="19"/>
  <c r="F631" i="19"/>
  <c r="F630" i="19"/>
  <c r="F629" i="19"/>
  <c r="F628" i="19"/>
  <c r="F627" i="19"/>
  <c r="F626" i="19"/>
  <c r="F625" i="19"/>
  <c r="F624" i="19"/>
  <c r="F623" i="19"/>
  <c r="F622" i="19"/>
  <c r="D635" i="19"/>
  <c r="C635"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18" i="19"/>
  <c r="C618" i="19"/>
  <c r="D617" i="19"/>
  <c r="C617" i="19"/>
  <c r="D616" i="19"/>
  <c r="C616" i="19"/>
  <c r="D615" i="19"/>
  <c r="C615" i="19"/>
  <c r="D602" i="19"/>
  <c r="C602"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7" i="19"/>
  <c r="C587" i="19"/>
  <c r="D583" i="19"/>
  <c r="C583"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4" i="19"/>
  <c r="C564" i="19"/>
  <c r="D560" i="19"/>
  <c r="C560"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C531" i="19"/>
  <c r="C529" i="19"/>
  <c r="C524" i="19"/>
  <c r="C523" i="19"/>
  <c r="C522" i="19"/>
  <c r="C521" i="19"/>
  <c r="C520" i="19"/>
  <c r="C507" i="19"/>
  <c r="C506" i="19"/>
  <c r="C505" i="19"/>
  <c r="C504" i="19"/>
  <c r="C503" i="19"/>
  <c r="C502" i="19"/>
  <c r="C501" i="19"/>
  <c r="C500" i="19"/>
  <c r="C497" i="19"/>
  <c r="D454" i="19"/>
  <c r="C454" i="19"/>
  <c r="D453" i="19"/>
  <c r="C453" i="19"/>
  <c r="D452" i="19"/>
  <c r="C452" i="19"/>
  <c r="D451" i="19"/>
  <c r="C451" i="19"/>
  <c r="D450" i="19"/>
  <c r="C450" i="19"/>
  <c r="D449" i="19"/>
  <c r="C449" i="19"/>
  <c r="C446" i="19"/>
  <c r="F403" i="19"/>
  <c r="F402" i="19"/>
  <c r="F401" i="19"/>
  <c r="F400" i="19"/>
  <c r="F399" i="19"/>
  <c r="F398" i="19"/>
  <c r="F397" i="19"/>
  <c r="F396" i="19"/>
  <c r="D403" i="19"/>
  <c r="C403" i="19"/>
  <c r="D402" i="19"/>
  <c r="C402" i="19"/>
  <c r="D401" i="19"/>
  <c r="C401" i="19"/>
  <c r="D400" i="19"/>
  <c r="C400" i="19"/>
  <c r="D399" i="19"/>
  <c r="C399" i="19"/>
  <c r="D398" i="19"/>
  <c r="C398" i="19"/>
  <c r="D397" i="19"/>
  <c r="C397" i="19"/>
  <c r="D396" i="19"/>
  <c r="C396" i="19"/>
  <c r="D392" i="19"/>
  <c r="C392" i="19"/>
  <c r="D391" i="19"/>
  <c r="C391" i="19"/>
  <c r="D390" i="19"/>
  <c r="C390" i="19"/>
  <c r="D389" i="19"/>
  <c r="C389" i="19"/>
  <c r="D385" i="19"/>
  <c r="C385" i="19"/>
  <c r="D384" i="19"/>
  <c r="C384" i="19"/>
  <c r="D383" i="19"/>
  <c r="C383" i="19"/>
  <c r="D382" i="19"/>
  <c r="C382" i="19"/>
  <c r="D381" i="19"/>
  <c r="C381" i="19"/>
  <c r="D380" i="19"/>
  <c r="C380" i="19"/>
  <c r="D379" i="19"/>
  <c r="C379" i="19"/>
  <c r="D366" i="19"/>
  <c r="C366"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45" i="19"/>
  <c r="C345"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22" i="19" l="1"/>
  <c r="C322"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C295" i="19"/>
  <c r="C294" i="19"/>
  <c r="C293" i="19"/>
  <c r="C292" i="19"/>
  <c r="C291" i="19"/>
  <c r="C290" i="19"/>
  <c r="C286" i="19"/>
  <c r="C285" i="19"/>
  <c r="C273" i="19"/>
  <c r="C272" i="19"/>
  <c r="C271" i="19"/>
  <c r="C270" i="19"/>
  <c r="C269" i="19"/>
  <c r="C268" i="19"/>
  <c r="C267" i="19"/>
  <c r="C266" i="19"/>
  <c r="C263" i="19"/>
  <c r="D220" i="19"/>
  <c r="C220" i="19"/>
  <c r="D219" i="19"/>
  <c r="C219" i="19"/>
  <c r="D218" i="19"/>
  <c r="C218" i="19"/>
  <c r="D217" i="19"/>
  <c r="C217" i="19"/>
  <c r="D216" i="19"/>
  <c r="C216" i="19"/>
  <c r="D215" i="19"/>
  <c r="C215" i="19"/>
  <c r="C212" i="19"/>
  <c r="F202" i="19"/>
  <c r="D202" i="19"/>
  <c r="C202" i="19"/>
  <c r="F196" i="19"/>
  <c r="F195" i="19"/>
  <c r="F194" i="19"/>
  <c r="F193" i="19"/>
  <c r="F192" i="19"/>
  <c r="D196" i="19"/>
  <c r="C196" i="19"/>
  <c r="D195" i="19"/>
  <c r="C195" i="19"/>
  <c r="D194" i="19"/>
  <c r="C194" i="19"/>
  <c r="D193" i="19"/>
  <c r="C193" i="19"/>
  <c r="D192" i="19"/>
  <c r="C192" i="19"/>
  <c r="F184" i="19"/>
  <c r="F183" i="19"/>
  <c r="F182" i="19"/>
  <c r="D184" i="19"/>
  <c r="C184" i="19"/>
  <c r="D183" i="19"/>
  <c r="C183" i="19"/>
  <c r="D182" i="19"/>
  <c r="C182" i="19"/>
  <c r="F174" i="19"/>
  <c r="F173" i="19"/>
  <c r="F172" i="19"/>
  <c r="D174" i="19"/>
  <c r="C174" i="19"/>
  <c r="D173" i="19"/>
  <c r="C173" i="19"/>
  <c r="D172" i="19"/>
  <c r="C172" i="19"/>
  <c r="F125" i="19"/>
  <c r="F124" i="19"/>
  <c r="F123" i="19"/>
  <c r="F122" i="19"/>
  <c r="F121" i="19"/>
  <c r="D125" i="19"/>
  <c r="C125" i="19"/>
  <c r="D124" i="19"/>
  <c r="C124" i="19"/>
  <c r="D123" i="19"/>
  <c r="C123" i="19"/>
  <c r="D122" i="19"/>
  <c r="C122" i="19"/>
  <c r="D121" i="19"/>
  <c r="C121" i="19"/>
  <c r="F58" i="19"/>
  <c r="D58" i="19"/>
  <c r="C58" i="19"/>
  <c r="D50" i="19"/>
  <c r="C50" i="19"/>
  <c r="F50" i="19" l="1"/>
  <c r="C29" i="19"/>
  <c r="C28" i="19"/>
  <c r="C27" i="19"/>
  <c r="C493" i="9" l="1"/>
  <c r="C492" i="9"/>
  <c r="C491" i="9"/>
  <c r="C490" i="9"/>
  <c r="C489" i="9"/>
  <c r="C488" i="9"/>
  <c r="C486" i="9"/>
  <c r="C485" i="9"/>
  <c r="C484" i="9"/>
  <c r="C483" i="9"/>
  <c r="C482" i="9"/>
  <c r="C481" i="9"/>
  <c r="C480" i="9"/>
  <c r="C476" i="9"/>
  <c r="F617" i="9" l="1"/>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43" i="9"/>
  <c r="C543"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8" i="9"/>
  <c r="C503" i="9"/>
  <c r="C502" i="9"/>
  <c r="C501" i="9"/>
  <c r="C500" i="9"/>
  <c r="C499" i="9"/>
  <c r="D433" i="9"/>
  <c r="C433" i="9"/>
  <c r="D432" i="9"/>
  <c r="C432" i="9"/>
  <c r="D431" i="9"/>
  <c r="C431" i="9"/>
  <c r="D430" i="9"/>
  <c r="C430" i="9"/>
  <c r="D429" i="9"/>
  <c r="C429" i="9"/>
  <c r="D428" i="9"/>
  <c r="C428" i="9"/>
  <c r="C425" i="9"/>
  <c r="F384" i="9"/>
  <c r="F382" i="9"/>
  <c r="F379" i="9"/>
  <c r="F376" i="9"/>
  <c r="F375" i="9"/>
  <c r="D382" i="9"/>
  <c r="C382" i="9"/>
  <c r="D379" i="9"/>
  <c r="C379" i="9"/>
  <c r="D376" i="9"/>
  <c r="C376" i="9"/>
  <c r="D375" i="9"/>
  <c r="C375" i="9"/>
  <c r="D371" i="9"/>
  <c r="C371" i="9"/>
  <c r="D369" i="9"/>
  <c r="C369" i="9"/>
  <c r="D368" i="9"/>
  <c r="C368" i="9"/>
  <c r="D362" i="9"/>
  <c r="C362" i="9"/>
  <c r="D359" i="9"/>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D322" i="9"/>
  <c r="D321" i="9"/>
  <c r="D320" i="9"/>
  <c r="D319" i="9"/>
  <c r="D318" i="9"/>
  <c r="D317" i="9"/>
  <c r="D316" i="9"/>
  <c r="D315" i="9"/>
  <c r="D314" i="9"/>
  <c r="D313" i="9"/>
  <c r="D312" i="9"/>
  <c r="D311" i="9"/>
  <c r="D310" i="9"/>
  <c r="C323" i="9"/>
  <c r="C322" i="9"/>
  <c r="C321" i="9"/>
  <c r="C320" i="9"/>
  <c r="C319" i="9"/>
  <c r="C318" i="9"/>
  <c r="C317" i="9"/>
  <c r="C316" i="9"/>
  <c r="C315" i="9"/>
  <c r="C314" i="9"/>
  <c r="C313" i="9"/>
  <c r="C312" i="9"/>
  <c r="C311" i="9"/>
  <c r="C310" i="9"/>
  <c r="D304" i="9"/>
  <c r="C304" i="9"/>
  <c r="D300" i="9"/>
  <c r="D299" i="9"/>
  <c r="D298" i="9"/>
  <c r="D297" i="9"/>
  <c r="D296" i="9"/>
  <c r="D295" i="9"/>
  <c r="D294" i="9"/>
  <c r="D293" i="9"/>
  <c r="D292" i="9"/>
  <c r="D291" i="9"/>
  <c r="D290" i="9"/>
  <c r="D289" i="9"/>
  <c r="D288" i="9"/>
  <c r="D287" i="9"/>
  <c r="C300" i="9"/>
  <c r="C299" i="9"/>
  <c r="C298" i="9"/>
  <c r="C297" i="9"/>
  <c r="C296" i="9"/>
  <c r="C295" i="9"/>
  <c r="C294" i="9"/>
  <c r="C293" i="9"/>
  <c r="C292" i="9"/>
  <c r="C291" i="9"/>
  <c r="C290" i="9"/>
  <c r="C289" i="9"/>
  <c r="C288" i="9"/>
  <c r="C287" i="9"/>
  <c r="C270" i="9"/>
  <c r="C269" i="9"/>
  <c r="C268" i="9"/>
  <c r="C267" i="9"/>
  <c r="C266" i="9"/>
  <c r="C265" i="9"/>
  <c r="C261" i="9"/>
  <c r="C260" i="9"/>
  <c r="C254" i="9"/>
  <c r="C253" i="9"/>
  <c r="C252" i="9"/>
  <c r="C251" i="9"/>
  <c r="C250" i="9"/>
  <c r="C247" i="9"/>
  <c r="C246" i="9"/>
  <c r="C245" i="9"/>
  <c r="C244" i="9"/>
  <c r="C243" i="9"/>
  <c r="C238" i="9"/>
  <c r="D187" i="9"/>
  <c r="C187" i="9"/>
  <c r="D195" i="9"/>
  <c r="C195" i="9"/>
  <c r="D194" i="9"/>
  <c r="C194" i="9"/>
  <c r="D193" i="9"/>
  <c r="C193" i="9"/>
  <c r="D192" i="9"/>
  <c r="C192" i="9"/>
  <c r="D191" i="9"/>
  <c r="C191" i="9"/>
  <c r="D190" i="9"/>
  <c r="C190"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D150" i="9"/>
  <c r="C151" i="9"/>
  <c r="C150" i="9"/>
  <c r="F103" i="9"/>
  <c r="F102" i="9"/>
  <c r="F101" i="9"/>
  <c r="F100" i="9"/>
  <c r="F99" i="9"/>
  <c r="D103" i="9"/>
  <c r="C103" i="9"/>
  <c r="D102" i="9"/>
  <c r="C102" i="9"/>
  <c r="D101" i="9"/>
  <c r="C101" i="9"/>
  <c r="D100" i="9"/>
  <c r="C100" i="9"/>
  <c r="D99" i="9"/>
  <c r="C99" i="9"/>
  <c r="D28" i="9"/>
  <c r="C28" i="9"/>
  <c r="C25" i="9"/>
  <c r="C24" i="9"/>
  <c r="C23" i="9"/>
  <c r="C22" i="9"/>
  <c r="C21" i="9"/>
  <c r="C20" i="9"/>
  <c r="C19" i="9"/>
  <c r="C18" i="9"/>
  <c r="C17" i="9"/>
  <c r="C16" i="9"/>
  <c r="F36" i="9"/>
  <c r="D36" i="9"/>
  <c r="C36" i="9"/>
  <c r="C13" i="9"/>
  <c r="C12" i="9"/>
  <c r="D346" i="9" l="1"/>
  <c r="C346" i="9"/>
  <c r="D383" i="9"/>
  <c r="C383" i="9"/>
  <c r="D367" i="19" l="1"/>
  <c r="G361" i="19" s="1"/>
  <c r="C367" i="19"/>
  <c r="F365" i="19" s="1"/>
  <c r="C585" i="9"/>
  <c r="F575" i="9" s="1"/>
  <c r="D585" i="9"/>
  <c r="G572" i="9" s="1"/>
  <c r="D45" i="8"/>
  <c r="D636" i="19"/>
  <c r="C636" i="19"/>
  <c r="D618" i="9"/>
  <c r="C618" i="9"/>
  <c r="G364" i="19"/>
  <c r="C508" i="19"/>
  <c r="F501" i="19" s="1"/>
  <c r="D508" i="19"/>
  <c r="G501" i="19" s="1"/>
  <c r="D565" i="19"/>
  <c r="G547" i="19" s="1"/>
  <c r="C565" i="19"/>
  <c r="F553" i="19" s="1"/>
  <c r="D486" i="19"/>
  <c r="G479" i="19" s="1"/>
  <c r="C486" i="19"/>
  <c r="F483" i="19" s="1"/>
  <c r="D473" i="19"/>
  <c r="G455" i="19" s="1"/>
  <c r="C473" i="19"/>
  <c r="F463" i="19" s="1"/>
  <c r="D327" i="19"/>
  <c r="C327" i="19"/>
  <c r="F317" i="19" s="1"/>
  <c r="D274" i="19"/>
  <c r="G267" i="19" s="1"/>
  <c r="C274" i="19"/>
  <c r="F272" i="19" s="1"/>
  <c r="C252" i="19"/>
  <c r="D252" i="19"/>
  <c r="G251" i="19" s="1"/>
  <c r="D239" i="19"/>
  <c r="G222" i="19" s="1"/>
  <c r="C239" i="19"/>
  <c r="F216" i="19" s="1"/>
  <c r="D19" i="19"/>
  <c r="C386" i="19"/>
  <c r="F383" i="19" s="1"/>
  <c r="D350" i="19"/>
  <c r="G368" i="19" s="1"/>
  <c r="C350" i="19"/>
  <c r="F336" i="19" s="1"/>
  <c r="G606" i="9"/>
  <c r="G624"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7" i="19" s="1"/>
  <c r="C619" i="19"/>
  <c r="F615" i="19" s="1"/>
  <c r="F619" i="19" s="1"/>
  <c r="D603" i="19"/>
  <c r="G597" i="19" s="1"/>
  <c r="C603" i="19"/>
  <c r="F598" i="19" s="1"/>
  <c r="D588" i="19"/>
  <c r="G580" i="19" s="1"/>
  <c r="C588" i="19"/>
  <c r="F585" i="19" s="1"/>
  <c r="G554" i="19"/>
  <c r="G559" i="19"/>
  <c r="G561" i="19"/>
  <c r="G451" i="19"/>
  <c r="G453" i="19"/>
  <c r="G457" i="19"/>
  <c r="G461" i="19"/>
  <c r="G465" i="19"/>
  <c r="G467" i="19"/>
  <c r="G449" i="19"/>
  <c r="D393" i="19"/>
  <c r="G391" i="19" s="1"/>
  <c r="C393" i="19"/>
  <c r="F391" i="19" s="1"/>
  <c r="D386" i="19"/>
  <c r="G381" i="19" s="1"/>
  <c r="G335" i="19"/>
  <c r="G341" i="19"/>
  <c r="G346" i="19"/>
  <c r="G216" i="19"/>
  <c r="G220" i="19"/>
  <c r="G224" i="19"/>
  <c r="G226" i="19"/>
  <c r="G232" i="19"/>
  <c r="G234" i="19"/>
  <c r="G236" i="19"/>
  <c r="F44" i="9"/>
  <c r="D44" i="9"/>
  <c r="C44" i="9"/>
  <c r="C58" i="11"/>
  <c r="C54" i="11"/>
  <c r="C26" i="11"/>
  <c r="C49" i="10"/>
  <c r="C77" i="10"/>
  <c r="C81" i="10"/>
  <c r="D372" i="9"/>
  <c r="G370" i="9" s="1"/>
  <c r="C372" i="9"/>
  <c r="F370" i="9" s="1"/>
  <c r="D365" i="9"/>
  <c r="G361" i="9" s="1"/>
  <c r="C365" i="9"/>
  <c r="F359" i="9" s="1"/>
  <c r="D328" i="9"/>
  <c r="G322" i="9" s="1"/>
  <c r="G586" i="19"/>
  <c r="D601" i="9"/>
  <c r="C601" i="9"/>
  <c r="F597" i="9" s="1"/>
  <c r="D567" i="9"/>
  <c r="G558" i="9" s="1"/>
  <c r="C567" i="9"/>
  <c r="F550" i="9" s="1"/>
  <c r="H30" i="22"/>
  <c r="H29" i="22"/>
  <c r="H28" i="22"/>
  <c r="H27" i="22"/>
  <c r="H25" i="22"/>
  <c r="H24" i="22"/>
  <c r="H23" i="22"/>
  <c r="C58" i="8"/>
  <c r="F59" i="8" s="1"/>
  <c r="D544" i="9"/>
  <c r="G527" i="9" s="1"/>
  <c r="C544" i="9"/>
  <c r="F528" i="9" s="1"/>
  <c r="D305" i="9"/>
  <c r="G291" i="9" s="1"/>
  <c r="C305" i="9"/>
  <c r="F292" i="9" s="1"/>
  <c r="C30" i="19"/>
  <c r="F38" i="19" s="1"/>
  <c r="F28" i="9"/>
  <c r="G18" i="19" s="1"/>
  <c r="C19" i="19"/>
  <c r="G227" i="8"/>
  <c r="F227" i="8"/>
  <c r="G226" i="8"/>
  <c r="F226" i="8"/>
  <c r="G225" i="8"/>
  <c r="F225" i="8"/>
  <c r="G224" i="8"/>
  <c r="F224" i="8"/>
  <c r="G223" i="8"/>
  <c r="F223" i="8"/>
  <c r="G222" i="8"/>
  <c r="F222" i="8"/>
  <c r="G221" i="8"/>
  <c r="F221" i="8"/>
  <c r="G219" i="8"/>
  <c r="F219" i="8"/>
  <c r="G218" i="8"/>
  <c r="F218" i="8"/>
  <c r="G217" i="8"/>
  <c r="F217" i="8"/>
  <c r="C179" i="8"/>
  <c r="F180" i="8" s="1"/>
  <c r="C288" i="8"/>
  <c r="D167" i="8"/>
  <c r="G166" i="8" s="1"/>
  <c r="D179" i="11"/>
  <c r="G175" i="11" s="1"/>
  <c r="C179" i="11"/>
  <c r="F181" i="11" s="1"/>
  <c r="D157" i="11"/>
  <c r="G161" i="11" s="1"/>
  <c r="C157" i="11"/>
  <c r="F156" i="11" s="1"/>
  <c r="D144" i="11"/>
  <c r="G123" i="11" s="1"/>
  <c r="C144" i="11"/>
  <c r="F131" i="11" s="1"/>
  <c r="C152" i="10"/>
  <c r="F157" i="10" s="1"/>
  <c r="C42" i="10"/>
  <c r="F41" i="10" s="1"/>
  <c r="D37" i="10"/>
  <c r="G31" i="10" s="1"/>
  <c r="C37" i="10"/>
  <c r="F33" i="10" s="1"/>
  <c r="D487" i="9"/>
  <c r="G479" i="9" s="1"/>
  <c r="C487" i="9"/>
  <c r="F488" i="9" s="1"/>
  <c r="D465" i="9"/>
  <c r="G459" i="9" s="1"/>
  <c r="C465" i="9"/>
  <c r="F467" i="9" s="1"/>
  <c r="D452" i="9"/>
  <c r="G439" i="9" s="1"/>
  <c r="C452" i="9"/>
  <c r="F431" i="9" s="1"/>
  <c r="D249" i="9"/>
  <c r="G246" i="9" s="1"/>
  <c r="C249" i="9"/>
  <c r="F252" i="9" s="1"/>
  <c r="D227" i="9"/>
  <c r="G228" i="9" s="1"/>
  <c r="C227" i="9"/>
  <c r="F230" i="9" s="1"/>
  <c r="D214" i="9"/>
  <c r="G199" i="9" s="1"/>
  <c r="C214" i="9"/>
  <c r="F205" i="9" s="1"/>
  <c r="F76" i="9"/>
  <c r="D76" i="9"/>
  <c r="C76" i="9"/>
  <c r="F72" i="9"/>
  <c r="D72" i="9"/>
  <c r="C72" i="9"/>
  <c r="C15" i="9"/>
  <c r="F17" i="22" s="1"/>
  <c r="C304" i="8"/>
  <c r="C303" i="8"/>
  <c r="C302" i="8"/>
  <c r="C298" i="8"/>
  <c r="C297" i="8"/>
  <c r="C296" i="8"/>
  <c r="C292" i="8"/>
  <c r="C289" i="8"/>
  <c r="C220" i="8"/>
  <c r="C208" i="8"/>
  <c r="F195" i="8" s="1"/>
  <c r="C167" i="8"/>
  <c r="F164" i="8" s="1"/>
  <c r="D156" i="8"/>
  <c r="G148" i="8" s="1"/>
  <c r="C156" i="8"/>
  <c r="F141" i="8" s="1"/>
  <c r="D130" i="8"/>
  <c r="G128" i="8" s="1"/>
  <c r="C130" i="8"/>
  <c r="F136" i="8" s="1"/>
  <c r="D100" i="8"/>
  <c r="G93" i="8" s="1"/>
  <c r="C100" i="8"/>
  <c r="F99" i="8" s="1"/>
  <c r="D77" i="8"/>
  <c r="G73" i="8" s="1"/>
  <c r="C77" i="8"/>
  <c r="F72" i="8" s="1"/>
  <c r="G147" i="8"/>
  <c r="G230" i="9"/>
  <c r="G152" i="11"/>
  <c r="G158" i="11"/>
  <c r="D293" i="8"/>
  <c r="F295" i="8"/>
  <c r="G293" i="8"/>
  <c r="C293" i="8"/>
  <c r="C291" i="8"/>
  <c r="D307" i="8"/>
  <c r="F307" i="8"/>
  <c r="F293" i="8"/>
  <c r="D291" i="8"/>
  <c r="C295" i="8"/>
  <c r="C307" i="8"/>
  <c r="D295" i="8"/>
  <c r="G339" i="19" l="1"/>
  <c r="G557" i="19"/>
  <c r="G272" i="19"/>
  <c r="G548" i="19"/>
  <c r="G333" i="19"/>
  <c r="G552" i="19"/>
  <c r="G271" i="19"/>
  <c r="G348" i="19"/>
  <c r="G562" i="19"/>
  <c r="G213" i="9"/>
  <c r="G133" i="11"/>
  <c r="F34" i="10"/>
  <c r="G181" i="11"/>
  <c r="G29" i="10"/>
  <c r="G238" i="19"/>
  <c r="G230" i="19"/>
  <c r="G218" i="19"/>
  <c r="G268" i="19"/>
  <c r="F340" i="19"/>
  <c r="G471" i="19"/>
  <c r="G459" i="19"/>
  <c r="G563" i="19"/>
  <c r="G558" i="19"/>
  <c r="G551" i="19"/>
  <c r="G184" i="11"/>
  <c r="G143" i="11"/>
  <c r="G185" i="11"/>
  <c r="F13" i="9"/>
  <c r="G27" i="10"/>
  <c r="G28" i="10"/>
  <c r="G153" i="8"/>
  <c r="G165" i="8"/>
  <c r="G167" i="8" s="1"/>
  <c r="G385" i="19"/>
  <c r="G462" i="9"/>
  <c r="G250" i="9"/>
  <c r="G132" i="11"/>
  <c r="G161" i="8"/>
  <c r="G154" i="8"/>
  <c r="G131" i="11"/>
  <c r="G176" i="11"/>
  <c r="G243" i="9"/>
  <c r="G141" i="8"/>
  <c r="G126" i="11"/>
  <c r="F455" i="19"/>
  <c r="F221" i="9"/>
  <c r="F159" i="10"/>
  <c r="G483" i="9"/>
  <c r="F467" i="19"/>
  <c r="G163" i="11"/>
  <c r="F87" i="8"/>
  <c r="G380" i="19"/>
  <c r="F166" i="8"/>
  <c r="F150" i="11"/>
  <c r="F135" i="8"/>
  <c r="F28" i="19"/>
  <c r="F35" i="19"/>
  <c r="F118" i="8"/>
  <c r="F128" i="8"/>
  <c r="F34" i="19"/>
  <c r="F37" i="19"/>
  <c r="F159" i="11"/>
  <c r="F229" i="9"/>
  <c r="F75" i="8"/>
  <c r="F117" i="8"/>
  <c r="F120" i="8"/>
  <c r="F153" i="11"/>
  <c r="F32" i="19"/>
  <c r="G584" i="9"/>
  <c r="F432" i="9"/>
  <c r="F433" i="9"/>
  <c r="F82" i="8"/>
  <c r="F71" i="8"/>
  <c r="F123" i="8"/>
  <c r="F129" i="8"/>
  <c r="F593" i="19"/>
  <c r="F158" i="11"/>
  <c r="F81" i="8"/>
  <c r="F125" i="8"/>
  <c r="F134" i="8"/>
  <c r="F165" i="8"/>
  <c r="F167" i="8" s="1"/>
  <c r="F155" i="10"/>
  <c r="G155" i="11"/>
  <c r="G154" i="11"/>
  <c r="G222" i="9"/>
  <c r="G223" i="9"/>
  <c r="F150" i="10"/>
  <c r="F149" i="10"/>
  <c r="F146" i="8"/>
  <c r="G363" i="19"/>
  <c r="G365" i="19"/>
  <c r="G583" i="9"/>
  <c r="G151" i="11"/>
  <c r="G156" i="11"/>
  <c r="G231" i="9"/>
  <c r="G232" i="9"/>
  <c r="F158" i="10"/>
  <c r="G149" i="11"/>
  <c r="F102" i="8"/>
  <c r="G99" i="8"/>
  <c r="G140" i="8"/>
  <c r="G158" i="8"/>
  <c r="G207" i="9"/>
  <c r="F224" i="19"/>
  <c r="G354" i="19"/>
  <c r="G358" i="19"/>
  <c r="G574" i="9"/>
  <c r="F156" i="10"/>
  <c r="G177" i="11"/>
  <c r="G486" i="9"/>
  <c r="G172" i="11"/>
  <c r="G160" i="11"/>
  <c r="G233" i="9"/>
  <c r="F113" i="8"/>
  <c r="F116" i="8"/>
  <c r="G146" i="8"/>
  <c r="G162" i="8"/>
  <c r="G204" i="9"/>
  <c r="G164" i="8"/>
  <c r="F236" i="19"/>
  <c r="G228" i="19"/>
  <c r="G344" i="19"/>
  <c r="G337" i="19"/>
  <c r="G469" i="19"/>
  <c r="G463" i="19"/>
  <c r="G564" i="19"/>
  <c r="F561" i="19"/>
  <c r="G555" i="19"/>
  <c r="G549" i="19"/>
  <c r="G360" i="19"/>
  <c r="G355" i="19"/>
  <c r="F597" i="19"/>
  <c r="G173" i="11"/>
  <c r="G174" i="11"/>
  <c r="G183" i="11"/>
  <c r="F448" i="9"/>
  <c r="G102" i="8"/>
  <c r="F438" i="9"/>
  <c r="F441" i="9"/>
  <c r="G113" i="8"/>
  <c r="G138" i="8"/>
  <c r="G159" i="8"/>
  <c r="G143" i="8"/>
  <c r="G196" i="9"/>
  <c r="G155" i="8"/>
  <c r="F595" i="19"/>
  <c r="F220" i="19"/>
  <c r="F267" i="19"/>
  <c r="F346" i="19"/>
  <c r="G79" i="8"/>
  <c r="F442" i="9"/>
  <c r="F445" i="9"/>
  <c r="G392" i="19"/>
  <c r="G180" i="11"/>
  <c r="F18" i="9"/>
  <c r="G182" i="11"/>
  <c r="G178" i="11"/>
  <c r="F248" i="9"/>
  <c r="F23" i="9"/>
  <c r="G95" i="8"/>
  <c r="G142" i="8"/>
  <c r="G139" i="8"/>
  <c r="G160" i="8"/>
  <c r="G205" i="9"/>
  <c r="G212" i="9"/>
  <c r="G149" i="8"/>
  <c r="G171" i="11"/>
  <c r="G581" i="19"/>
  <c r="F594" i="19"/>
  <c r="F228" i="19"/>
  <c r="G390" i="19"/>
  <c r="F471" i="19"/>
  <c r="F459" i="19"/>
  <c r="F555" i="19"/>
  <c r="F591" i="19"/>
  <c r="G81" i="8"/>
  <c r="G80" i="8"/>
  <c r="G75" i="8"/>
  <c r="G86" i="8"/>
  <c r="G70" i="8"/>
  <c r="G129" i="8"/>
  <c r="G126" i="8"/>
  <c r="G241" i="9"/>
  <c r="G245" i="9"/>
  <c r="G251" i="9"/>
  <c r="G242" i="9"/>
  <c r="G470" i="9"/>
  <c r="G463" i="9"/>
  <c r="G464" i="9"/>
  <c r="G468" i="9"/>
  <c r="F23" i="10"/>
  <c r="F27" i="10"/>
  <c r="F32" i="10"/>
  <c r="F130" i="11"/>
  <c r="F141" i="11"/>
  <c r="F125" i="11"/>
  <c r="F180" i="11"/>
  <c r="F172" i="11"/>
  <c r="F379" i="19"/>
  <c r="F380" i="19"/>
  <c r="F382" i="19"/>
  <c r="F381" i="19"/>
  <c r="G248" i="19"/>
  <c r="G244" i="19"/>
  <c r="G247" i="19"/>
  <c r="F310" i="19"/>
  <c r="F313" i="19"/>
  <c r="F324" i="19"/>
  <c r="F318" i="19"/>
  <c r="F326" i="19"/>
  <c r="F480" i="19"/>
  <c r="F479" i="19"/>
  <c r="F485" i="19"/>
  <c r="F481" i="19"/>
  <c r="G504" i="19"/>
  <c r="G507" i="19"/>
  <c r="G500" i="19"/>
  <c r="G506" i="19"/>
  <c r="G467" i="9"/>
  <c r="F177" i="11"/>
  <c r="F133" i="11"/>
  <c r="G248" i="9"/>
  <c r="G87" i="8"/>
  <c r="G457" i="9"/>
  <c r="F30" i="10"/>
  <c r="G78" i="8"/>
  <c r="F138" i="11"/>
  <c r="F35" i="10"/>
  <c r="F25" i="10"/>
  <c r="G127" i="8"/>
  <c r="G136" i="8"/>
  <c r="F94" i="8"/>
  <c r="F95" i="8"/>
  <c r="F105" i="8"/>
  <c r="F154" i="8"/>
  <c r="F149" i="8"/>
  <c r="F143" i="8"/>
  <c r="G219" i="9"/>
  <c r="G229" i="9"/>
  <c r="G220" i="9"/>
  <c r="F436" i="9"/>
  <c r="F451" i="9"/>
  <c r="F443" i="9"/>
  <c r="F435" i="9"/>
  <c r="F450" i="9"/>
  <c r="F434" i="9"/>
  <c r="G35" i="10"/>
  <c r="G32" i="10"/>
  <c r="G33" i="10"/>
  <c r="G22" i="10"/>
  <c r="G30" i="10"/>
  <c r="G134" i="11"/>
  <c r="G122" i="11"/>
  <c r="G137" i="11"/>
  <c r="G129" i="11"/>
  <c r="G121" i="11"/>
  <c r="G249" i="19"/>
  <c r="F309" i="19"/>
  <c r="F316" i="19"/>
  <c r="F482" i="19"/>
  <c r="F573" i="19"/>
  <c r="F576" i="19"/>
  <c r="G600" i="19"/>
  <c r="G595" i="19"/>
  <c r="F247" i="19"/>
  <c r="F245" i="19"/>
  <c r="G317" i="19"/>
  <c r="G318" i="19"/>
  <c r="G315" i="19"/>
  <c r="F507" i="19"/>
  <c r="F504" i="19"/>
  <c r="F584" i="9"/>
  <c r="F502" i="19"/>
  <c r="G502" i="19"/>
  <c r="G505" i="19"/>
  <c r="G125" i="11"/>
  <c r="G135" i="11"/>
  <c r="G458" i="9"/>
  <c r="G469" i="9"/>
  <c r="F139" i="11"/>
  <c r="G252" i="9"/>
  <c r="G253" i="9"/>
  <c r="G224" i="9"/>
  <c r="G74" i="8"/>
  <c r="F446" i="9"/>
  <c r="F437" i="9"/>
  <c r="F447" i="9"/>
  <c r="F444" i="9"/>
  <c r="F24" i="10"/>
  <c r="G71" i="8"/>
  <c r="F122" i="11"/>
  <c r="G26" i="10"/>
  <c r="F31" i="10"/>
  <c r="F104" i="8"/>
  <c r="F29" i="10"/>
  <c r="G25" i="10"/>
  <c r="G115" i="8"/>
  <c r="G114" i="8"/>
  <c r="F96" i="8"/>
  <c r="G132" i="8"/>
  <c r="G138" i="11"/>
  <c r="F64" i="8"/>
  <c r="F57" i="8"/>
  <c r="F582" i="19"/>
  <c r="G593" i="19"/>
  <c r="G246" i="19"/>
  <c r="F322" i="19"/>
  <c r="F311" i="19"/>
  <c r="F478" i="19"/>
  <c r="F503" i="19"/>
  <c r="G503" i="19"/>
  <c r="G127" i="11"/>
  <c r="G139" i="11"/>
  <c r="G460" i="9"/>
  <c r="G471" i="9"/>
  <c r="F123" i="11"/>
  <c r="F482" i="9"/>
  <c r="G466" i="9"/>
  <c r="G244" i="9"/>
  <c r="G255" i="9"/>
  <c r="G226" i="9"/>
  <c r="F178" i="11"/>
  <c r="G76" i="8"/>
  <c r="F430" i="9"/>
  <c r="F429" i="9"/>
  <c r="F439" i="9"/>
  <c r="F449" i="9"/>
  <c r="G225" i="9"/>
  <c r="F22" i="10"/>
  <c r="G82" i="8"/>
  <c r="G34" i="10"/>
  <c r="G23" i="10"/>
  <c r="G221" i="9"/>
  <c r="F103" i="8"/>
  <c r="G36" i="10"/>
  <c r="G24" i="10"/>
  <c r="G112" i="8"/>
  <c r="F62" i="8"/>
  <c r="F98" i="8"/>
  <c r="F152" i="8"/>
  <c r="F76" i="8"/>
  <c r="F70" i="8"/>
  <c r="F122" i="8"/>
  <c r="F121" i="8"/>
  <c r="F133" i="8"/>
  <c r="F126" i="8"/>
  <c r="F127" i="8"/>
  <c r="F115" i="8"/>
  <c r="G247" i="9"/>
  <c r="F36" i="10"/>
  <c r="F148" i="10"/>
  <c r="F153" i="10"/>
  <c r="G153" i="11"/>
  <c r="G159" i="11"/>
  <c r="G150" i="11"/>
  <c r="G162" i="11"/>
  <c r="G17" i="22"/>
  <c r="F385" i="19"/>
  <c r="G245" i="19"/>
  <c r="F320" i="19"/>
  <c r="F315" i="19"/>
  <c r="G483" i="19"/>
  <c r="H26" i="22"/>
  <c r="G389" i="19"/>
  <c r="F349" i="19"/>
  <c r="F451" i="19"/>
  <c r="F233" i="9"/>
  <c r="F219" i="9"/>
  <c r="F232" i="9"/>
  <c r="F470" i="9"/>
  <c r="F464" i="9"/>
  <c r="F458" i="9"/>
  <c r="F226" i="9"/>
  <c r="F457" i="9"/>
  <c r="F79" i="8"/>
  <c r="F80" i="8"/>
  <c r="F78" i="8"/>
  <c r="G98" i="8"/>
  <c r="G96" i="8"/>
  <c r="G103" i="8"/>
  <c r="G94" i="8"/>
  <c r="G104" i="8"/>
  <c r="G140" i="11"/>
  <c r="G136" i="11"/>
  <c r="G120" i="11"/>
  <c r="G130" i="11"/>
  <c r="G124" i="11"/>
  <c r="G128" i="11"/>
  <c r="G142" i="11"/>
  <c r="G141" i="11"/>
  <c r="F181" i="8"/>
  <c r="F186" i="8"/>
  <c r="F174" i="8"/>
  <c r="F178" i="8"/>
  <c r="G585" i="19"/>
  <c r="G584" i="19"/>
  <c r="G570" i="19"/>
  <c r="G575" i="19"/>
  <c r="G574" i="19"/>
  <c r="G577" i="19"/>
  <c r="G576" i="19"/>
  <c r="G583" i="19"/>
  <c r="G582" i="19"/>
  <c r="G573" i="19"/>
  <c r="G572" i="19"/>
  <c r="G571" i="19"/>
  <c r="G579" i="19"/>
  <c r="G578" i="19"/>
  <c r="F244" i="19"/>
  <c r="F249" i="19"/>
  <c r="F251" i="19"/>
  <c r="F250" i="19"/>
  <c r="F248" i="19"/>
  <c r="F246" i="19"/>
  <c r="G310" i="19"/>
  <c r="G312" i="19"/>
  <c r="G314" i="19"/>
  <c r="G319" i="19"/>
  <c r="G321" i="19"/>
  <c r="G323" i="19"/>
  <c r="G325" i="19"/>
  <c r="G311" i="19"/>
  <c r="G313" i="19"/>
  <c r="G320" i="19"/>
  <c r="G322" i="19"/>
  <c r="G324" i="19"/>
  <c r="G326" i="19"/>
  <c r="G316" i="19"/>
  <c r="G309" i="19"/>
  <c r="G482" i="19"/>
  <c r="G478" i="19"/>
  <c r="G480" i="19"/>
  <c r="G484" i="19"/>
  <c r="G481" i="19"/>
  <c r="G485" i="19"/>
  <c r="F39" i="10"/>
  <c r="F60" i="8"/>
  <c r="F61" i="8"/>
  <c r="F54" i="8"/>
  <c r="F63" i="8"/>
  <c r="F56" i="8"/>
  <c r="F53" i="8"/>
  <c r="F468" i="9"/>
  <c r="F40" i="10"/>
  <c r="F220" i="9"/>
  <c r="F466" i="9"/>
  <c r="G101" i="8"/>
  <c r="G105" i="8"/>
  <c r="F74" i="8"/>
  <c r="F73" i="8"/>
  <c r="F86" i="8"/>
  <c r="G97" i="8"/>
  <c r="F55" i="8"/>
  <c r="G121" i="8"/>
  <c r="G122" i="8"/>
  <c r="G131" i="8"/>
  <c r="G133" i="8"/>
  <c r="G124" i="8"/>
  <c r="G123" i="8"/>
  <c r="G120" i="8"/>
  <c r="G119" i="8"/>
  <c r="G135" i="8"/>
  <c r="G134" i="8"/>
  <c r="G118" i="8"/>
  <c r="G117" i="8"/>
  <c r="G116" i="8"/>
  <c r="G125" i="8"/>
  <c r="F213" i="8"/>
  <c r="F197" i="8"/>
  <c r="G587" i="19"/>
  <c r="G599" i="19"/>
  <c r="G598" i="19"/>
  <c r="G602" i="19"/>
  <c r="G591" i="19"/>
  <c r="G596" i="19"/>
  <c r="G590" i="19"/>
  <c r="G594" i="19"/>
  <c r="G592" i="19"/>
  <c r="G254" i="9"/>
  <c r="G461" i="9"/>
  <c r="F151" i="10"/>
  <c r="F26" i="10"/>
  <c r="F154" i="10"/>
  <c r="F101" i="8"/>
  <c r="F93" i="8"/>
  <c r="F158" i="8"/>
  <c r="F97" i="8"/>
  <c r="F150" i="8"/>
  <c r="F148" i="8"/>
  <c r="G220" i="8"/>
  <c r="F33" i="19"/>
  <c r="F36" i="19"/>
  <c r="F384" i="19"/>
  <c r="F232" i="19"/>
  <c r="G250" i="19"/>
  <c r="F325" i="19"/>
  <c r="F323" i="19"/>
  <c r="F321" i="19"/>
  <c r="F319" i="19"/>
  <c r="F314" i="19"/>
  <c r="F312" i="19"/>
  <c r="F484" i="19"/>
  <c r="F563" i="19"/>
  <c r="G560" i="19"/>
  <c r="G556" i="19"/>
  <c r="G553" i="19"/>
  <c r="G550" i="19"/>
  <c r="G362" i="19"/>
  <c r="G357" i="19"/>
  <c r="G366" i="19"/>
  <c r="F138" i="8"/>
  <c r="F159" i="8"/>
  <c r="F220" i="8"/>
  <c r="G359" i="19"/>
  <c r="G356" i="19"/>
  <c r="F580" i="9"/>
  <c r="F581" i="9"/>
  <c r="F579" i="9"/>
  <c r="G539" i="9"/>
  <c r="G542" i="9"/>
  <c r="G537" i="9"/>
  <c r="G541" i="9"/>
  <c r="G534" i="9"/>
  <c r="G536" i="9"/>
  <c r="G193" i="9"/>
  <c r="G211" i="9"/>
  <c r="G190" i="9"/>
  <c r="G198" i="9"/>
  <c r="G206" i="9"/>
  <c r="G191" i="9"/>
  <c r="F190" i="9"/>
  <c r="F202" i="9"/>
  <c r="F212" i="9"/>
  <c r="F201" i="9"/>
  <c r="G203" i="9"/>
  <c r="G201" i="9"/>
  <c r="G194" i="9"/>
  <c r="G202" i="9"/>
  <c r="G210" i="9"/>
  <c r="G209" i="9"/>
  <c r="F196" i="9"/>
  <c r="F206" i="9"/>
  <c r="F197" i="9"/>
  <c r="F209" i="9"/>
  <c r="F198" i="9"/>
  <c r="F210" i="9"/>
  <c r="F199" i="9"/>
  <c r="F213" i="9"/>
  <c r="G197" i="9"/>
  <c r="G195" i="9"/>
  <c r="G192" i="9"/>
  <c r="G200" i="9"/>
  <c r="G208" i="9"/>
  <c r="F194" i="9"/>
  <c r="F204" i="9"/>
  <c r="F191" i="9"/>
  <c r="F207" i="9"/>
  <c r="G17" i="19"/>
  <c r="G16" i="19"/>
  <c r="F24" i="9"/>
  <c r="F21" i="9"/>
  <c r="F18" i="19"/>
  <c r="F26" i="9"/>
  <c r="F16" i="19"/>
  <c r="F20" i="9"/>
  <c r="F25" i="9"/>
  <c r="F19" i="9"/>
  <c r="F17" i="19"/>
  <c r="F22" i="9"/>
  <c r="F16" i="9"/>
  <c r="F17" i="9"/>
  <c r="F12" i="9"/>
  <c r="F14" i="9"/>
  <c r="G450" i="9"/>
  <c r="G442" i="9"/>
  <c r="G440" i="9"/>
  <c r="G451" i="9"/>
  <c r="G443" i="9"/>
  <c r="G435" i="9"/>
  <c r="G444" i="9"/>
  <c r="G448" i="9"/>
  <c r="G430" i="9"/>
  <c r="G449" i="9"/>
  <c r="G441" i="9"/>
  <c r="G433" i="9"/>
  <c r="G434" i="9"/>
  <c r="G438" i="9"/>
  <c r="G436" i="9"/>
  <c r="G429" i="9"/>
  <c r="F175" i="11"/>
  <c r="F185" i="11"/>
  <c r="F176" i="11"/>
  <c r="F184" i="11"/>
  <c r="F183" i="11"/>
  <c r="F174" i="11"/>
  <c r="F173" i="11"/>
  <c r="F171" i="11"/>
  <c r="F354" i="19"/>
  <c r="F356" i="19"/>
  <c r="F359" i="19"/>
  <c r="F355" i="19"/>
  <c r="F358" i="19"/>
  <c r="F360" i="19"/>
  <c r="F361" i="19"/>
  <c r="F366" i="19"/>
  <c r="F357" i="19"/>
  <c r="F362" i="19"/>
  <c r="F363" i="19"/>
  <c r="F364" i="19"/>
  <c r="F198" i="8"/>
  <c r="F201" i="8"/>
  <c r="F194" i="8"/>
  <c r="F215" i="8"/>
  <c r="F199" i="8"/>
  <c r="F203" i="8"/>
  <c r="F205" i="8"/>
  <c r="F202" i="8"/>
  <c r="F196" i="8"/>
  <c r="F200" i="8"/>
  <c r="F212" i="8"/>
  <c r="F193" i="8"/>
  <c r="F210" i="8"/>
  <c r="F206" i="8"/>
  <c r="F204" i="8"/>
  <c r="F209" i="8"/>
  <c r="F241" i="9"/>
  <c r="F245" i="9"/>
  <c r="F253" i="9"/>
  <c r="F244" i="9"/>
  <c r="F247" i="9"/>
  <c r="F251" i="9"/>
  <c r="F242" i="9"/>
  <c r="F243" i="9"/>
  <c r="G492" i="9"/>
  <c r="G485" i="9"/>
  <c r="G491" i="9"/>
  <c r="G482" i="9"/>
  <c r="G488" i="9"/>
  <c r="G489" i="9"/>
  <c r="G480" i="9"/>
  <c r="G493" i="9"/>
  <c r="G481" i="9"/>
  <c r="G445" i="9"/>
  <c r="F250" i="9"/>
  <c r="F255" i="9"/>
  <c r="G446" i="9"/>
  <c r="G490" i="9"/>
  <c r="G431" i="9"/>
  <c r="G447" i="9"/>
  <c r="F254" i="9"/>
  <c r="G432" i="9"/>
  <c r="F211" i="8"/>
  <c r="F149" i="11"/>
  <c r="F163" i="11"/>
  <c r="F154" i="11"/>
  <c r="F162" i="11"/>
  <c r="F161" i="11"/>
  <c r="F152" i="11"/>
  <c r="F151" i="11"/>
  <c r="G484" i="9"/>
  <c r="F155" i="11"/>
  <c r="G437" i="9"/>
  <c r="F182" i="11"/>
  <c r="F160" i="11"/>
  <c r="F246" i="9"/>
  <c r="F214" i="8"/>
  <c r="F142" i="11"/>
  <c r="F124" i="11"/>
  <c r="F132" i="11"/>
  <c r="F140" i="11"/>
  <c r="F137" i="11"/>
  <c r="F129" i="11"/>
  <c r="F121" i="11"/>
  <c r="F126" i="11"/>
  <c r="F134" i="11"/>
  <c r="F143" i="11"/>
  <c r="F135" i="11"/>
  <c r="F127" i="11"/>
  <c r="F120" i="11"/>
  <c r="F128" i="11"/>
  <c r="F136" i="11"/>
  <c r="G599" i="9"/>
  <c r="G600" i="9"/>
  <c r="F579" i="19"/>
  <c r="F587" i="19"/>
  <c r="F575" i="19"/>
  <c r="F570" i="19"/>
  <c r="F584" i="19"/>
  <c r="F574" i="19"/>
  <c r="F578" i="19"/>
  <c r="F583" i="19"/>
  <c r="F581" i="19"/>
  <c r="F577" i="19"/>
  <c r="F571" i="19"/>
  <c r="F592" i="19"/>
  <c r="F599" i="19"/>
  <c r="F601" i="19"/>
  <c r="F596" i="19"/>
  <c r="F332" i="19"/>
  <c r="F333" i="19"/>
  <c r="F335" i="19"/>
  <c r="F337" i="19"/>
  <c r="F339" i="19"/>
  <c r="F341" i="19"/>
  <c r="F343" i="19"/>
  <c r="F348" i="19"/>
  <c r="F368" i="19"/>
  <c r="F347" i="19"/>
  <c r="F345" i="19"/>
  <c r="F215" i="19"/>
  <c r="F217" i="19"/>
  <c r="F219" i="19"/>
  <c r="F221" i="19"/>
  <c r="F223" i="19"/>
  <c r="F225" i="19"/>
  <c r="F227" i="19"/>
  <c r="F229" i="19"/>
  <c r="F231" i="19"/>
  <c r="F233" i="19"/>
  <c r="F235" i="19"/>
  <c r="F237" i="19"/>
  <c r="F270" i="19"/>
  <c r="F266" i="19"/>
  <c r="F269" i="19"/>
  <c r="F273" i="19"/>
  <c r="F450" i="19"/>
  <c r="F452" i="19"/>
  <c r="F454" i="19"/>
  <c r="F456" i="19"/>
  <c r="F458" i="19"/>
  <c r="F460" i="19"/>
  <c r="F462" i="19"/>
  <c r="F464" i="19"/>
  <c r="F466" i="19"/>
  <c r="F468" i="19"/>
  <c r="F470" i="19"/>
  <c r="F472" i="19"/>
  <c r="F548" i="19"/>
  <c r="F550" i="19"/>
  <c r="F552" i="19"/>
  <c r="F554" i="19"/>
  <c r="F556" i="19"/>
  <c r="F558" i="19"/>
  <c r="F560" i="19"/>
  <c r="F562" i="19"/>
  <c r="F564" i="19"/>
  <c r="F572" i="9"/>
  <c r="F500" i="19"/>
  <c r="F505" i="19"/>
  <c r="F460" i="9"/>
  <c r="F469" i="9"/>
  <c r="F225" i="9"/>
  <c r="F222" i="9"/>
  <c r="F231" i="9"/>
  <c r="F223" i="9"/>
  <c r="F463" i="9"/>
  <c r="F160" i="8"/>
  <c r="F577" i="9"/>
  <c r="F582" i="9"/>
  <c r="F506" i="19"/>
  <c r="F462" i="9"/>
  <c r="F471" i="9"/>
  <c r="G72" i="8"/>
  <c r="F228" i="9"/>
  <c r="F224" i="9"/>
  <c r="F459" i="9"/>
  <c r="F28" i="10"/>
  <c r="F112" i="8"/>
  <c r="F119" i="8"/>
  <c r="F114" i="8"/>
  <c r="F124" i="8"/>
  <c r="F132" i="8"/>
  <c r="F131" i="8"/>
  <c r="G144" i="8"/>
  <c r="G157" i="8"/>
  <c r="G145" i="8"/>
  <c r="F192" i="9"/>
  <c r="F200" i="9"/>
  <c r="F208" i="9"/>
  <c r="F193" i="9"/>
  <c r="F161" i="8"/>
  <c r="F144" i="8"/>
  <c r="G151" i="8"/>
  <c r="F153" i="8"/>
  <c r="F183" i="8"/>
  <c r="F175" i="8"/>
  <c r="F572" i="19"/>
  <c r="F590" i="19"/>
  <c r="F268" i="19"/>
  <c r="F342" i="19"/>
  <c r="F338" i="19"/>
  <c r="F334" i="19"/>
  <c r="F390" i="19"/>
  <c r="F392" i="19"/>
  <c r="F389" i="19"/>
  <c r="F469" i="19"/>
  <c r="F465" i="19"/>
  <c r="F461" i="19"/>
  <c r="F457" i="19"/>
  <c r="F453" i="19"/>
  <c r="F559" i="19"/>
  <c r="F551" i="19"/>
  <c r="G615" i="19"/>
  <c r="G618" i="19"/>
  <c r="G616" i="19"/>
  <c r="F147" i="8"/>
  <c r="F155" i="8"/>
  <c r="F145" i="8"/>
  <c r="F140" i="8"/>
  <c r="F139" i="8"/>
  <c r="F142" i="8"/>
  <c r="F177" i="8"/>
  <c r="F182" i="8"/>
  <c r="F187" i="8"/>
  <c r="F574" i="9"/>
  <c r="F461" i="9"/>
  <c r="F157" i="8"/>
  <c r="F162" i="8"/>
  <c r="F151" i="8"/>
  <c r="G152" i="8"/>
  <c r="G150" i="8"/>
  <c r="F211" i="9"/>
  <c r="F203" i="9"/>
  <c r="F195" i="9"/>
  <c r="F184" i="8"/>
  <c r="F185" i="8"/>
  <c r="F532" i="9"/>
  <c r="F534" i="9"/>
  <c r="F580" i="19"/>
  <c r="F602" i="19"/>
  <c r="F586" i="19"/>
  <c r="F238" i="19"/>
  <c r="F234" i="19"/>
  <c r="F230" i="19"/>
  <c r="F226" i="19"/>
  <c r="F222" i="19"/>
  <c r="F218" i="19"/>
  <c r="F271" i="19"/>
  <c r="F344" i="19"/>
  <c r="G384" i="19"/>
  <c r="G383" i="19"/>
  <c r="G379" i="19"/>
  <c r="G382" i="19"/>
  <c r="F449" i="19"/>
  <c r="F547" i="19"/>
  <c r="F557" i="19"/>
  <c r="F549" i="19"/>
  <c r="G345" i="19"/>
  <c r="G332" i="19"/>
  <c r="G334" i="19"/>
  <c r="G336" i="19"/>
  <c r="G338" i="19"/>
  <c r="G340" i="19"/>
  <c r="G342" i="19"/>
  <c r="G347" i="19"/>
  <c r="G349" i="19"/>
  <c r="G217" i="19"/>
  <c r="G219" i="19"/>
  <c r="G221" i="19"/>
  <c r="G223" i="19"/>
  <c r="G225" i="19"/>
  <c r="G227" i="19"/>
  <c r="G229" i="19"/>
  <c r="G231" i="19"/>
  <c r="G233" i="19"/>
  <c r="G235" i="19"/>
  <c r="G237" i="19"/>
  <c r="G215" i="19"/>
  <c r="G270" i="19"/>
  <c r="G266" i="19"/>
  <c r="G269" i="19"/>
  <c r="G273" i="19"/>
  <c r="G450" i="19"/>
  <c r="G452" i="19"/>
  <c r="G454" i="19"/>
  <c r="G456" i="19"/>
  <c r="G458" i="19"/>
  <c r="G460" i="19"/>
  <c r="G462" i="19"/>
  <c r="G464" i="19"/>
  <c r="G466" i="19"/>
  <c r="G468" i="19"/>
  <c r="G470" i="19"/>
  <c r="G472" i="19"/>
  <c r="F600" i="19"/>
  <c r="G343" i="19"/>
  <c r="F27" i="19"/>
  <c r="F31" i="19"/>
  <c r="F39" i="19"/>
  <c r="G540" i="9"/>
  <c r="G528" i="9"/>
  <c r="G601" i="19"/>
  <c r="F29" i="19"/>
  <c r="F600" i="9"/>
  <c r="F539" i="9"/>
  <c r="F529" i="9"/>
  <c r="F535" i="9"/>
  <c r="F537" i="9"/>
  <c r="F543" i="9"/>
  <c r="F541" i="9"/>
  <c r="F526" i="9"/>
  <c r="F542" i="9"/>
  <c r="G533" i="9"/>
  <c r="G532" i="9"/>
  <c r="G543" i="9"/>
  <c r="F536" i="9"/>
  <c r="F527" i="9"/>
  <c r="F540" i="9"/>
  <c r="G530" i="9"/>
  <c r="G529" i="9"/>
  <c r="G535" i="9"/>
  <c r="G538" i="9"/>
  <c r="G531" i="9"/>
  <c r="G526" i="9"/>
  <c r="F538" i="9"/>
  <c r="F530" i="9"/>
  <c r="F531" i="9"/>
  <c r="F533" i="9"/>
  <c r="G597" i="9"/>
  <c r="G576" i="9"/>
  <c r="G578" i="9"/>
  <c r="F573" i="9"/>
  <c r="F591" i="9"/>
  <c r="F578" i="9"/>
  <c r="G579" i="9"/>
  <c r="G581" i="9"/>
  <c r="G591" i="9"/>
  <c r="G580" i="9"/>
  <c r="G575" i="9"/>
  <c r="F576" i="9"/>
  <c r="F583" i="9"/>
  <c r="G577" i="9"/>
  <c r="G582" i="9"/>
  <c r="G573" i="9"/>
  <c r="G553" i="9"/>
  <c r="G560" i="9"/>
  <c r="G551" i="9"/>
  <c r="G566" i="9"/>
  <c r="G550" i="9"/>
  <c r="G564" i="9"/>
  <c r="G563" i="9"/>
  <c r="G565" i="9"/>
  <c r="G562" i="9"/>
  <c r="G561" i="9"/>
  <c r="G552" i="9"/>
  <c r="G555" i="9"/>
  <c r="G549" i="9"/>
  <c r="G554" i="9"/>
  <c r="G556" i="9"/>
  <c r="G559" i="9"/>
  <c r="G557" i="9"/>
  <c r="F563" i="9"/>
  <c r="F562" i="9"/>
  <c r="F559" i="9"/>
  <c r="F551" i="9"/>
  <c r="F440" i="9"/>
  <c r="G368" i="9"/>
  <c r="F303" i="9"/>
  <c r="F296" i="9"/>
  <c r="G300" i="9"/>
  <c r="G292" i="9"/>
  <c r="G298" i="9"/>
  <c r="G299" i="9"/>
  <c r="F291" i="9"/>
  <c r="F304" i="9"/>
  <c r="F294" i="9"/>
  <c r="F598" i="9"/>
  <c r="F599" i="9"/>
  <c r="G598" i="9"/>
  <c r="F369" i="9"/>
  <c r="F371" i="9"/>
  <c r="G371" i="9"/>
  <c r="G369" i="9"/>
  <c r="F368" i="9"/>
  <c r="G359" i="9"/>
  <c r="G363" i="9"/>
  <c r="F361" i="9"/>
  <c r="G360" i="9"/>
  <c r="F363" i="9"/>
  <c r="G358" i="9"/>
  <c r="F358" i="9"/>
  <c r="F362" i="9"/>
  <c r="F360" i="9"/>
  <c r="G362" i="9"/>
  <c r="F364" i="9"/>
  <c r="G364" i="9"/>
  <c r="F556" i="9"/>
  <c r="F560" i="9"/>
  <c r="F557" i="9"/>
  <c r="F564" i="9"/>
  <c r="F552" i="9"/>
  <c r="F549" i="9"/>
  <c r="F554" i="9"/>
  <c r="F565" i="9"/>
  <c r="F555" i="9"/>
  <c r="F566" i="9"/>
  <c r="F561" i="9"/>
  <c r="F558" i="9"/>
  <c r="F553" i="9"/>
  <c r="G325" i="9"/>
  <c r="G321" i="9"/>
  <c r="G317" i="9"/>
  <c r="G313" i="9"/>
  <c r="G320" i="9"/>
  <c r="G316" i="9"/>
  <c r="G312" i="9"/>
  <c r="G324" i="9"/>
  <c r="G310" i="9"/>
  <c r="G319" i="9"/>
  <c r="G315" i="9"/>
  <c r="G311" i="9"/>
  <c r="G327" i="9"/>
  <c r="G323" i="9"/>
  <c r="G318" i="9"/>
  <c r="G314" i="9"/>
  <c r="G326" i="9"/>
  <c r="F287" i="9"/>
  <c r="F288" i="9"/>
  <c r="F302" i="9"/>
  <c r="F299" i="9"/>
  <c r="F301" i="9"/>
  <c r="G301" i="9"/>
  <c r="F295" i="9"/>
  <c r="G293" i="9"/>
  <c r="F300" i="9"/>
  <c r="G296" i="9"/>
  <c r="G294" i="9"/>
  <c r="G288" i="9"/>
  <c r="G302" i="9"/>
  <c r="G297" i="9"/>
  <c r="G290" i="9"/>
  <c r="G304" i="9"/>
  <c r="G295" i="9"/>
  <c r="F297" i="9"/>
  <c r="F293" i="9"/>
  <c r="F289" i="9"/>
  <c r="F298" i="9"/>
  <c r="F290" i="9"/>
  <c r="G287" i="9"/>
  <c r="G289" i="9"/>
  <c r="G303" i="9"/>
  <c r="F484" i="9"/>
  <c r="F486" i="9"/>
  <c r="F489" i="9"/>
  <c r="F481" i="9"/>
  <c r="F491" i="9"/>
  <c r="F483" i="9"/>
  <c r="F493" i="9"/>
  <c r="F492" i="9"/>
  <c r="F479" i="9"/>
  <c r="F490" i="9"/>
  <c r="F485" i="9"/>
  <c r="F480" i="9"/>
  <c r="G428" i="9"/>
  <c r="F428" i="9"/>
  <c r="G19" i="19" l="1"/>
  <c r="F152" i="10"/>
  <c r="G179" i="11"/>
  <c r="G100" i="8"/>
  <c r="G157" i="11"/>
  <c r="G465" i="9"/>
  <c r="G508" i="19"/>
  <c r="G227" i="9"/>
  <c r="F386" i="19"/>
  <c r="G249" i="9"/>
  <c r="F327" i="19"/>
  <c r="G393" i="19"/>
  <c r="F252" i="19"/>
  <c r="G588" i="19"/>
  <c r="G144" i="11"/>
  <c r="G252" i="19"/>
  <c r="G130" i="8"/>
  <c r="G77" i="8"/>
  <c r="G37" i="10"/>
  <c r="F77" i="8"/>
  <c r="F179" i="8"/>
  <c r="G156" i="8"/>
  <c r="G367" i="19"/>
  <c r="F30" i="19"/>
  <c r="F100" i="8"/>
  <c r="G565" i="19"/>
  <c r="F486" i="19"/>
  <c r="F42" i="10"/>
  <c r="G619" i="19"/>
  <c r="F393" i="19"/>
  <c r="F227" i="9"/>
  <c r="F157" i="11"/>
  <c r="G487" i="9"/>
  <c r="G214" i="9"/>
  <c r="G486" i="19"/>
  <c r="F58" i="8"/>
  <c r="G327" i="19"/>
  <c r="G603" i="19"/>
  <c r="F37" i="10"/>
  <c r="F249" i="9"/>
  <c r="F214" i="9"/>
  <c r="F15" i="9"/>
  <c r="F19" i="19"/>
  <c r="G274" i="19"/>
  <c r="G386" i="19"/>
  <c r="F156" i="8"/>
  <c r="F603" i="19"/>
  <c r="F130" i="8"/>
  <c r="F508" i="19"/>
  <c r="F179" i="11"/>
  <c r="F452" i="9"/>
  <c r="G473" i="19"/>
  <c r="F565" i="19"/>
  <c r="G452" i="9"/>
  <c r="G601" i="9"/>
  <c r="G585" i="9"/>
  <c r="F585" i="9"/>
  <c r="G239" i="19"/>
  <c r="F473" i="19"/>
  <c r="F465" i="9"/>
  <c r="F239" i="19"/>
  <c r="F208" i="8"/>
  <c r="F367" i="19"/>
  <c r="G350" i="19"/>
  <c r="F274" i="19"/>
  <c r="F350" i="19"/>
  <c r="F588" i="19"/>
  <c r="F144" i="11"/>
  <c r="F601" i="9"/>
  <c r="G544" i="9"/>
  <c r="F544" i="9"/>
  <c r="G567" i="9"/>
  <c r="G372" i="9"/>
  <c r="F372" i="9"/>
  <c r="G365" i="9"/>
  <c r="F365" i="9"/>
  <c r="F567" i="9"/>
  <c r="G328" i="9"/>
  <c r="F305" i="9"/>
  <c r="G305" i="9"/>
  <c r="F487" i="9"/>
  <c r="C328" i="9" l="1"/>
  <c r="F310" i="9" s="1"/>
  <c r="F313" i="9" l="1"/>
  <c r="F319" i="9"/>
  <c r="F316" i="9"/>
  <c r="F325" i="9"/>
  <c r="F322" i="9"/>
  <c r="F312" i="9"/>
  <c r="F321" i="9"/>
  <c r="F311" i="9"/>
  <c r="F318" i="9"/>
  <c r="F326" i="9"/>
  <c r="F327" i="9"/>
  <c r="F324" i="9"/>
  <c r="F323" i="9"/>
  <c r="F314" i="9"/>
  <c r="F317" i="9"/>
  <c r="F320" i="9"/>
  <c r="F315" i="9"/>
  <c r="F328" i="9" l="1"/>
  <c r="G336" i="9"/>
  <c r="G333" i="9"/>
  <c r="G338" i="9"/>
  <c r="G335" i="9"/>
  <c r="G334" i="9"/>
  <c r="G339" i="9"/>
  <c r="G340" i="9"/>
  <c r="G343" i="9"/>
  <c r="G337" i="9"/>
  <c r="G344" i="9"/>
  <c r="G342" i="9"/>
  <c r="G345" i="9"/>
  <c r="G341" i="9"/>
  <c r="F345" i="9"/>
  <c r="F342" i="9"/>
  <c r="F336" i="9"/>
  <c r="F339" i="9"/>
  <c r="F341" i="9"/>
  <c r="F343" i="9"/>
  <c r="F344" i="9"/>
  <c r="F338" i="9"/>
  <c r="F333" i="9"/>
  <c r="F340" i="9"/>
  <c r="F337" i="9"/>
  <c r="F335" i="9"/>
  <c r="F334" i="9"/>
  <c r="G346" i="9" l="1"/>
  <c r="F346" i="9"/>
</calcChain>
</file>

<file path=xl/sharedStrings.xml><?xml version="1.0" encoding="utf-8"?>
<sst xmlns="http://schemas.openxmlformats.org/spreadsheetml/2006/main" count="8370" uniqueCount="3305">
  <si>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</si>
  <si>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</si>
  <si>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</si>
  <si>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</si>
  <si>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</si>
  <si>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</si>
  <si>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</si>
  <si>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</si>
  <si>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</si>
  <si>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</si>
  <si>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</si>
  <si>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</si>
  <si>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</si>
  <si>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</si>
  <si>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</si>
  <si>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</si>
  <si>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</si>
  <si>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</si>
  <si>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</si>
  <si>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</si>
  <si>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</si>
  <si>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</si>
  <si>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</si>
  <si>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</si>
  <si>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</si>
  <si>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</si>
  <si>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</si>
  <si>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</si>
  <si>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</si>
  <si>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</si>
  <si>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</si>
  <si>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</si>
  <si>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</si>
  <si>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</si>
  <si>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</si>
  <si>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</si>
  <si>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</si>
  <si>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</si>
  <si>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</si>
  <si>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</si>
  <si>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</si>
  <si>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</si>
  <si>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</si>
  <si>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</si>
  <si>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</si>
  <si>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</si>
  <si>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</si>
  <si>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</si>
  <si>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</si>
  <si>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</si>
  <si>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</si>
  <si>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</si>
  <si>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</si>
  <si>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</si>
  <si>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</si>
  <si>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</si>
  <si>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</si>
  <si>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</si>
  <si>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</si>
  <si>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</si>
  <si>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</si>
  <si>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</si>
  <si>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</si>
  <si>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</si>
  <si>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</si>
  <si>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</si>
  <si>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</si>
  <si>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</si>
  <si>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</si>
  <si>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</si>
  <si>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</si>
  <si>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</si>
  <si>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</si>
  <si>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</si>
  <si>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</si>
  <si>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</si>
  <si>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</si>
  <si>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</si>
  <si>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</si>
  <si>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</si>
  <si>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</si>
  <si>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</si>
  <si>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</si>
  <si>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</si>
  <si>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</si>
  <si>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</si>
  <si>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</si>
  <si>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</si>
  <si>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</si>
  <si>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</si>
  <si>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</si>
  <si>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</si>
  <si>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</si>
  <si>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</si>
  <si>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</si>
  <si>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</si>
  <si>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</si>
  <si>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</si>
  <si>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</si>
  <si>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</si>
  <si>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</si>
  <si>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</si>
  <si>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</si>
  <si>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</si>
  <si>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</si>
  <si>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</si>
  <si>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</si>
  <si>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</si>
  <si>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</si>
  <si>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</si>
  <si>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</si>
  <si>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</si>
  <si>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</si>
  <si>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</si>
  <si>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</si>
  <si>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</si>
  <si>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</si>
  <si>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</si>
  <si>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</si>
  <si>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</si>
  <si>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</si>
  <si>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</si>
  <si>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</si>
  <si>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</si>
  <si>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</si>
  <si>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</si>
  <si>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</si>
  <si>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</si>
  <si>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</si>
  <si>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</si>
  <si>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</si>
  <si>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</si>
  <si>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</si>
  <si>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</si>
  <si>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</si>
  <si>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</si>
  <si>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</si>
  <si>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</si>
  <si>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</si>
  <si>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</si>
  <si>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</si>
  <si>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</si>
  <si>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</si>
  <si>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</si>
  <si>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</si>
  <si>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</si>
  <si>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</si>
  <si>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</si>
  <si>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</si>
  <si>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</si>
  <si>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</si>
  <si>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</si>
  <si>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</si>
  <si>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</si>
  <si>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</si>
  <si>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</si>
  <si>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</si>
  <si>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</si>
  <si>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</si>
  <si>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</si>
  <si>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</si>
  <si>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</si>
  <si>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</si>
  <si>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</si>
  <si>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</si>
  <si>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</si>
  <si>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</si>
  <si>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</si>
  <si>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</si>
  <si>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</si>
  <si>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</si>
  <si>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</si>
  <si>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</si>
  <si>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</si>
  <si>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</si>
  <si>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</si>
  <si>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</si>
  <si>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</si>
  <si>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</si>
  <si>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</si>
  <si>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</si>
  <si>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</si>
  <si>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</si>
  <si>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</si>
  <si>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</si>
  <si>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</si>
  <si>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</si>
  <si>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</si>
  <si>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</si>
  <si>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</si>
  <si>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</si>
  <si>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</si>
  <si>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</si>
  <si>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</si>
  <si>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</si>
  <si>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</si>
  <si>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</si>
  <si>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</si>
  <si>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</si>
  <si>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</si>
  <si>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</si>
  <si>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</si>
  <si>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</si>
  <si>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</si>
  <si>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</si>
  <si>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</si>
  <si>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</si>
  <si>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</si>
  <si>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</si>
  <si>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</si>
  <si>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</si>
  <si>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</si>
  <si>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</si>
  <si>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</si>
  <si>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</si>
  <si>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</si>
  <si>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</si>
  <si>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</si>
  <si>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</si>
  <si>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</si>
  <si>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</si>
  <si>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</si>
  <si>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</si>
  <si>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</si>
  <si>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</si>
  <si>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</si>
  <si>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</si>
  <si>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</si>
  <si>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</si>
  <si>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</si>
  <si>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</si>
  <si>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</si>
  <si>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</si>
  <si>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</si>
  <si>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</si>
  <si>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</si>
  <si>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</si>
  <si>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</si>
  <si>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</si>
  <si>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</si>
  <si>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</si>
  <si>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</si>
  <si>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</si>
  <si>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</si>
  <si>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</si>
  <si>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</si>
  <si>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</si>
  <si>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</si>
  <si>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</si>
  <si>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</si>
  <si>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</si>
  <si>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</si>
  <si>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</si>
  <si>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</si>
  <si>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</si>
  <si>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</si>
  <si>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</si>
  <si>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</si>
  <si>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</si>
  <si>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</si>
  <si>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</si>
  <si>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</si>
  <si>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</si>
  <si>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</si>
  <si>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</si>
  <si>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</si>
  <si>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</si>
  <si>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</si>
  <si>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</si>
  <si>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</si>
  <si>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</si>
  <si>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</si>
  <si>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</si>
  <si>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</si>
  <si>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</si>
  <si>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</si>
  <si>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</si>
  <si>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</si>
  <si>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</si>
  <si>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</si>
  <si>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</si>
  <si>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</si>
  <si>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</si>
  <si>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</si>
  <si>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</si>
  <si>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</si>
  <si>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</si>
  <si>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</si>
  <si>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</si>
  <si>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</si>
  <si>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</si>
  <si>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</si>
  <si>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</si>
  <si>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</si>
  <si>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</si>
  <si>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</si>
  <si>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</si>
  <si>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</si>
  <si>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</si>
  <si>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</si>
  <si>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</si>
  <si>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</si>
  <si>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</si>
  <si>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</si>
  <si>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</si>
  <si>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</si>
  <si>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</si>
  <si>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</si>
  <si>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</si>
  <si>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</si>
  <si>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</si>
  <si>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</si>
  <si>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</si>
  <si>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</si>
  <si>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</si>
  <si>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</si>
  <si>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</si>
  <si>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</si>
  <si>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</si>
  <si>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</si>
  <si>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</si>
  <si>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</si>
  <si>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</si>
  <si>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</si>
  <si>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</si>
  <si>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</si>
  <si>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</si>
  <si>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</si>
  <si>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</si>
  <si>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</si>
  <si>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</si>
  <si>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</si>
  <si>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</si>
  <si>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</si>
  <si>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</si>
  <si>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</si>
  <si>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</si>
  <si>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</si>
  <si>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</si>
  <si>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</si>
  <si>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</si>
  <si>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</si>
  <si>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</si>
  <si>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</si>
  <si>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</si>
  <si>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</si>
  <si>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</si>
  <si>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</si>
  <si>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</si>
  <si>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</si>
  <si>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</si>
  <si>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</si>
  <si>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</si>
  <si>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</si>
  <si>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</si>
  <si>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</si>
  <si>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</si>
  <si>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</si>
  <si>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</si>
  <si>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</si>
  <si>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</si>
  <si>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</si>
  <si>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</si>
  <si>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</si>
  <si>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</si>
  <si>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</si>
  <si>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</si>
  <si>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</si>
  <si>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</si>
  <si>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</si>
  <si>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</si>
  <si>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</si>
  <si>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</si>
  <si>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</si>
  <si>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</si>
  <si>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</si>
  <si>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</si>
  <si>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</si>
  <si>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</si>
  <si>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</si>
  <si>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</si>
  <si>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</si>
  <si>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</si>
  <si>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</si>
  <si>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</si>
  <si>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</si>
  <si>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</si>
  <si>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</si>
  <si>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</si>
  <si>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</si>
  <si>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</si>
  <si>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</si>
  <si>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</si>
  <si>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</si>
  <si>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</si>
  <si>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</si>
  <si>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</si>
  <si>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</si>
  <si>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</si>
  <si>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</si>
  <si>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</si>
  <si>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</si>
  <si>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</si>
  <si>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</si>
  <si>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</si>
  <si>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</si>
  <si>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</si>
  <si>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</si>
  <si>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</si>
  <si>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</si>
  <si>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</si>
  <si>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</si>
  <si>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</si>
  <si>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</si>
  <si>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</si>
  <si>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</si>
  <si>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</si>
  <si>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</si>
  <si>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</si>
  <si>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</si>
  <si>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</si>
  <si>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</si>
  <si>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</si>
  <si>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</si>
  <si>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</si>
  <si>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</si>
  <si>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</si>
  <si>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</si>
  <si>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</si>
  <si>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</si>
  <si>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</si>
  <si>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</si>
  <si>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</si>
  <si>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</si>
  <si>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</si>
  <si>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</si>
  <si>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</si>
  <si>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</si>
  <si>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</si>
  <si>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</si>
  <si>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</si>
  <si>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</si>
  <si>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</si>
  <si>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</si>
  <si>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</si>
  <si>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</si>
  <si>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</si>
  <si>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</si>
  <si>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</si>
  <si>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</si>
  <si>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</si>
  <si>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</si>
  <si>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</si>
  <si>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</si>
  <si>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</si>
  <si>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</si>
  <si>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</si>
  <si>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</si>
  <si>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</si>
  <si>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</si>
  <si>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</si>
  <si>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</si>
  <si>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</si>
  <si>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</si>
  <si>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</si>
  <si>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</si>
  <si>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</si>
  <si>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</si>
  <si>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</si>
  <si>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</si>
  <si>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</si>
  <si>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</si>
  <si>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</si>
  <si>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</si>
  <si>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</si>
  <si>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</si>
  <si>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</si>
  <si>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</si>
  <si>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</si>
  <si>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</si>
  <si>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</si>
  <si>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</si>
  <si>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</si>
  <si>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</si>
  <si>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</si>
  <si>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</si>
  <si>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</si>
  <si>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</si>
  <si>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</si>
  <si>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</si>
  <si>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</si>
  <si>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</si>
  <si>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</si>
  <si>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</si>
  <si>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</si>
  <si>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</si>
  <si>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</si>
  <si>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</si>
  <si>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</si>
  <si>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</si>
  <si>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</si>
  <si>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</si>
  <si>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</si>
  <si>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</si>
  <si>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</si>
  <si>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</si>
  <si>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</si>
  <si>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</si>
  <si>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</si>
  <si>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</si>
  <si>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</si>
  <si>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</si>
  <si>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</si>
  <si>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</si>
  <si>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</si>
  <si>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</si>
  <si>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</si>
  <si>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</si>
  <si>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</si>
  <si>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</si>
  <si>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</si>
  <si>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</si>
  <si>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</si>
  <si>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</si>
  <si>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</si>
  <si>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</si>
  <si>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</si>
  <si>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</si>
  <si>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</si>
  <si>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</si>
  <si>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</si>
  <si>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</si>
  <si>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</si>
  <si>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</si>
  <si>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</si>
  <si>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</si>
  <si>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</si>
  <si>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</si>
  <si>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</si>
  <si>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</si>
  <si>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</si>
  <si>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</si>
  <si>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</si>
  <si>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</si>
  <si>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</si>
  <si>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</si>
  <si>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</si>
  <si>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</si>
  <si>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</si>
  <si>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</si>
  <si>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</si>
  <si>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</si>
  <si>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</si>
  <si>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</si>
  <si>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</si>
  <si>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</si>
  <si>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</si>
  <si>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</si>
  <si>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</si>
  <si>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</si>
  <si>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</si>
  <si>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</si>
  <si>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</si>
  <si>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</si>
  <si>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</si>
  <si>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</si>
  <si>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</si>
  <si>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</si>
  <si>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</si>
  <si>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</si>
  <si>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</si>
  <si>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</si>
  <si>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</si>
  <si>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</si>
  <si>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</si>
  <si>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</si>
  <si>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</si>
  <si>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</si>
  <si>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</si>
  <si>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</si>
  <si>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</si>
  <si>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</si>
  <si>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</si>
  <si>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</si>
  <si>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</si>
  <si>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</si>
  <si>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</si>
  <si>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</si>
  <si>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</si>
  <si>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</si>
  <si>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</si>
  <si>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</si>
  <si>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</si>
  <si>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</si>
  <si>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</si>
  <si>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</si>
  <si>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</si>
  <si>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</si>
  <si>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</si>
  <si>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</si>
  <si>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</si>
  <si>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</si>
  <si>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</si>
  <si>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</si>
  <si>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</si>
  <si>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</si>
  <si>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</si>
  <si>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</si>
  <si>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</si>
  <si>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</si>
  <si>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</si>
  <si>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</si>
  <si>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</si>
  <si>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</si>
  <si>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</si>
  <si>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</si>
  <si>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</si>
  <si>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</si>
  <si>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</si>
  <si>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</si>
  <si>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</si>
  <si>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</si>
  <si>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</si>
  <si>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</si>
  <si>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</si>
  <si>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</si>
  <si>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</si>
  <si>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</si>
  <si>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</si>
  <si>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</si>
  <si>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</si>
  <si>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</si>
  <si>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</si>
  <si>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</si>
  <si>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</si>
  <si>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</si>
  <si>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</si>
  <si>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</si>
  <si>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</si>
  <si>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</si>
  <si>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</si>
  <si>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</si>
  <si>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</si>
  <si>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</si>
  <si>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</si>
  <si>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</si>
  <si>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</si>
  <si>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</si>
  <si>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</si>
  <si>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</si>
  <si>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</si>
  <si>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</si>
  <si>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</si>
  <si>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</si>
  <si>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</si>
  <si>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</si>
  <si>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</si>
  <si>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</si>
  <si>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</si>
  <si>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</si>
  <si>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</si>
  <si>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</si>
  <si>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</si>
  <si>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</si>
  <si>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</si>
  <si>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</si>
  <si>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</si>
  <si>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</si>
  <si>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</si>
  <si>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</si>
  <si>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</si>
  <si>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</si>
  <si>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</si>
  <si>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</si>
  <si>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</si>
  <si>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</si>
  <si>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</si>
  <si>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</si>
  <si>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</si>
  <si>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</si>
  <si>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</si>
  <si>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</si>
  <si>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</si>
  <si>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</si>
  <si>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</si>
  <si>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</si>
  <si>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</si>
  <si>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</si>
  <si>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</si>
  <si>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</si>
  <si>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</si>
  <si>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</si>
  <si>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</si>
  <si>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</si>
  <si>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</si>
  <si>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</si>
  <si>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</si>
  <si>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</si>
  <si>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</si>
  <si>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</si>
  <si>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</si>
  <si>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</si>
  <si>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</si>
  <si>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</si>
  <si>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</si>
  <si>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</si>
  <si>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</si>
  <si>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</si>
  <si>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</si>
  <si>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</si>
  <si>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</si>
  <si>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</si>
  <si>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</si>
  <si>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</si>
  <si>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</si>
  <si>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</si>
  <si>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</si>
  <si>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</si>
  <si>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</si>
  <si>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</si>
  <si>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</si>
  <si>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</si>
  <si>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</si>
  <si>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</si>
  <si>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</si>
  <si>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</si>
  <si>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</si>
  <si>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</si>
  <si>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</si>
  <si>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</si>
  <si>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</si>
  <si>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</si>
  <si>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</si>
  <si>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</si>
  <si>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</si>
  <si>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</si>
  <si>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</si>
  <si>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</si>
  <si>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</si>
  <si>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</si>
  <si>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</si>
  <si>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</si>
  <si>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</si>
  <si>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</si>
  <si>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</si>
  <si>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</si>
  <si>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</si>
  <si>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</si>
  <si>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</si>
  <si>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</si>
  <si>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</si>
  <si>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</si>
  <si>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</si>
  <si>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</si>
  <si>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</si>
  <si>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</si>
  <si>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</si>
  <si>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</si>
  <si>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</si>
  <si>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</si>
  <si>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</si>
  <si>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</si>
  <si>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</si>
  <si>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</si>
  <si>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</si>
  <si>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</si>
  <si>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</si>
  <si>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</si>
  <si>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</si>
  <si>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</si>
  <si>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</si>
  <si>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</si>
  <si>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</si>
  <si>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</si>
  <si>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</si>
  <si>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</si>
  <si>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</si>
  <si>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</si>
  <si>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</si>
  <si>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</si>
  <si>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</si>
  <si>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</si>
  <si>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</si>
  <si>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</si>
  <si>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</si>
  <si>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</si>
  <si>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</si>
  <si>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</si>
  <si>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</si>
  <si>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</si>
  <si>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</si>
  <si>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</si>
  <si>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</si>
  <si>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</si>
  <si>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</si>
  <si>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</si>
  <si>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</si>
  <si>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</si>
  <si>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</si>
  <si>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</si>
  <si>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</si>
  <si>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</si>
  <si>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</si>
  <si>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</si>
  <si>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</si>
  <si>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</si>
  <si>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</si>
  <si>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</si>
  <si>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</si>
  <si>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</si>
  <si>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</si>
  <si>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</si>
  <si>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</si>
  <si>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</si>
  <si>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</si>
  <si>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</si>
  <si>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</si>
  <si>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</si>
  <si>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</si>
  <si>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</si>
  <si>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</si>
  <si>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</si>
  <si>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</si>
  <si>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</si>
  <si>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</si>
  <si>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</si>
  <si>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</si>
  <si>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</si>
  <si>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</si>
  <si>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</si>
  <si>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</si>
  <si>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</si>
  <si>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</si>
  <si>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</si>
  <si>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</si>
  <si>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</si>
  <si>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</si>
  <si>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</si>
  <si>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</si>
  <si>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</si>
  <si>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</si>
  <si>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</si>
  <si>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</si>
  <si>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</si>
  <si>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</si>
  <si>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</si>
  <si>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</si>
  <si>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</si>
  <si>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</si>
  <si>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</si>
  <si>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</si>
  <si>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</si>
  <si>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</si>
  <si>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</si>
  <si>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</si>
  <si>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</si>
  <si>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</si>
  <si>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</si>
  <si>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</si>
  <si>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</si>
  <si>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</si>
  <si>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</si>
  <si>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</si>
  <si>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</si>
  <si>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</si>
  <si>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</si>
  <si>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</si>
  <si>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</si>
  <si>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</si>
  <si>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</si>
  <si>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</si>
  <si>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</si>
  <si>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</si>
  <si>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</si>
  <si>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</si>
  <si>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</si>
  <si>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</si>
  <si>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</si>
  <si>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</si>
  <si>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</si>
  <si>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</si>
  <si>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</si>
  <si>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</si>
  <si>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</si>
  <si>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</si>
  <si>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</si>
  <si>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</si>
  <si>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</si>
  <si>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</si>
  <si>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</si>
  <si>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</si>
  <si>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</si>
  <si>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</si>
  <si>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</si>
  <si>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</si>
  <si>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</si>
  <si>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</si>
  <si>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</si>
  <si>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</si>
  <si>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</si>
  <si>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</si>
  <si>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</si>
  <si>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</si>
  <si>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</si>
  <si>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</si>
  <si>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</si>
  <si>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</si>
  <si>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</si>
  <si>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</si>
  <si>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</si>
  <si>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</si>
  <si>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</si>
  <si>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</si>
  <si>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</si>
  <si>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</si>
  <si>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</si>
  <si>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</si>
  <si>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</si>
  <si>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</si>
  <si>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</si>
  <si>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</si>
  <si>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</si>
  <si>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</si>
  <si>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</si>
  <si>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</si>
  <si>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</si>
  <si>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</si>
  <si>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</si>
  <si>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</si>
  <si>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</si>
  <si>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</si>
  <si>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</si>
  <si>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</si>
  <si>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</si>
  <si>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</si>
  <si>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</si>
  <si>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</si>
  <si>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</si>
  <si>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</si>
  <si>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</si>
  <si>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</si>
  <si>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</si>
  <si>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</si>
  <si>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</si>
  <si>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</si>
  <si>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</si>
  <si>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</si>
  <si>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</si>
  <si>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</si>
  <si>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</si>
  <si>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</si>
  <si>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</si>
  <si>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</si>
  <si>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</si>
  <si>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</si>
  <si>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</si>
  <si>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</si>
  <si>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</si>
  <si>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</si>
  <si>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</si>
  <si>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</si>
  <si>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</si>
  <si>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</si>
  <si>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</si>
  <si>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</si>
  <si>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</si>
  <si>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</si>
  <si>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</si>
  <si>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</si>
  <si>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</si>
  <si>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</si>
  <si>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</si>
  <si>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</si>
  <si>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</si>
  <si>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</si>
  <si>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</si>
  <si>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</si>
  <si>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</si>
  <si>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</si>
  <si>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</si>
  <si>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</si>
  <si>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</si>
  <si>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</si>
  <si>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</si>
  <si>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</si>
  <si>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</si>
  <si>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</si>
  <si>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</si>
  <si>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</si>
  <si>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</si>
  <si>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</si>
  <si>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</si>
  <si>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</si>
  <si>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</si>
  <si>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</si>
  <si>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</si>
  <si>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</si>
  <si>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</si>
  <si>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</si>
  <si>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</si>
  <si>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</si>
  <si>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</si>
  <si>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</si>
  <si>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</si>
  <si>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</si>
  <si>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</si>
  <si>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</si>
  <si>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</si>
  <si>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</si>
  <si>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</si>
  <si>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</si>
  <si>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</si>
  <si>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</si>
  <si>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</si>
  <si>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</si>
  <si>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</si>
  <si>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</si>
  <si>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</si>
  <si>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</si>
  <si>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</si>
  <si>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</si>
  <si>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</si>
  <si>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</si>
  <si>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</si>
  <si>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</si>
  <si>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</si>
  <si>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</si>
  <si>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</si>
  <si>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</si>
  <si>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</si>
  <si>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</si>
  <si>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</si>
  <si>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</si>
  <si>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</si>
  <si>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</si>
  <si>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</si>
  <si>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</si>
  <si>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</si>
  <si>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</si>
  <si>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</si>
  <si>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</si>
  <si>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</si>
  <si>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</si>
  <si>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</si>
  <si>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</si>
  <si>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</si>
  <si>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</si>
  <si>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</si>
  <si>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</si>
  <si>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</si>
  <si>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</si>
  <si>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</si>
  <si>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</si>
  <si>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</si>
  <si>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</si>
  <si>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</si>
  <si>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</si>
  <si>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</si>
  <si>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</si>
  <si>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</si>
  <si>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</si>
  <si>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</si>
  <si>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</si>
  <si>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</si>
  <si>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</si>
  <si>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</si>
  <si>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</si>
  <si>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</si>
  <si>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</si>
  <si>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</si>
  <si>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</si>
  <si>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</si>
  <si>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</si>
  <si>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</si>
  <si>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</si>
  <si>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</si>
  <si>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</si>
  <si>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</si>
  <si>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</si>
  <si>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</si>
  <si>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</si>
  <si>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</si>
  <si>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</si>
  <si>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</si>
  <si>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</si>
  <si>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</si>
  <si>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</si>
  <si>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</si>
  <si>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</si>
  <si>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</si>
  <si>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</si>
  <si>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</si>
  <si>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</si>
  <si>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</si>
  <si>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</si>
  <si>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</si>
  <si>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</si>
  <si>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</si>
  <si>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</si>
  <si>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</si>
  <si>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</si>
  <si>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</si>
  <si>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</si>
  <si>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</si>
  <si>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</si>
  <si>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</si>
  <si>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</si>
  <si>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</si>
  <si>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</si>
  <si>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</si>
  <si>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</si>
  <si>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</si>
  <si>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</si>
  <si>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</si>
  <si>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</si>
  <si>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</si>
  <si>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</si>
  <si>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</si>
  <si>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</si>
  <si>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</si>
  <si>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</si>
  <si>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</si>
  <si>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</si>
  <si>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</si>
  <si>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</si>
  <si>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</si>
  <si>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</si>
  <si>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</si>
  <si>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</si>
  <si>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</si>
  <si>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</si>
  <si>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</si>
  <si>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</si>
  <si>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</si>
  <si>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</si>
  <si>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</si>
  <si>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</si>
  <si>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</si>
  <si>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</si>
  <si>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</si>
  <si>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</si>
  <si>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</si>
  <si>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</si>
  <si>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</si>
  <si>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</si>
  <si>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</si>
  <si>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</si>
  <si>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</si>
  <si>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</si>
  <si>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</si>
  <si>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</si>
  <si>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</si>
  <si>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</si>
  <si>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</si>
  <si>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</si>
  <si>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</si>
  <si>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</si>
  <si>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</si>
  <si>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</si>
  <si>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</si>
  <si>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</si>
  <si>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</si>
  <si>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</si>
  <si>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</si>
  <si>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</si>
  <si>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</si>
  <si>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</si>
  <si>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</si>
  <si>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</si>
  <si>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</si>
  <si>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</si>
  <si>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</si>
  <si>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</si>
  <si>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</si>
  <si>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</si>
  <si>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</si>
  <si>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</si>
  <si>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</si>
  <si>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</si>
  <si>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</si>
  <si>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</si>
  <si>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</si>
  <si>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</si>
  <si>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</si>
  <si>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</si>
  <si>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</si>
  <si>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</si>
  <si>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</si>
  <si>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</si>
  <si>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</si>
  <si>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</si>
  <si>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</si>
  <si>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</si>
  <si>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</si>
  <si>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</si>
  <si>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</si>
  <si>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</si>
  <si>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</si>
  <si>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</si>
  <si>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</si>
  <si>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</si>
  <si>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</si>
  <si>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</si>
  <si>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</si>
  <si>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</si>
  <si>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</si>
  <si>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</si>
  <si>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</si>
  <si>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</si>
  <si>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</si>
  <si>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</si>
  <si>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</si>
  <si>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</si>
  <si>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</si>
  <si>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</si>
  <si>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</si>
  <si>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</si>
  <si>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</si>
  <si>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</si>
  <si>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</si>
  <si>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</si>
  <si>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</si>
  <si>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</si>
  <si>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</si>
  <si>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</si>
  <si>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</si>
  <si>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</si>
  <si>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</si>
  <si>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</si>
  <si>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</si>
  <si>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</si>
  <si>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</si>
  <si>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</si>
  <si>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</si>
  <si>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</si>
  <si>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</si>
  <si>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</si>
  <si>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</si>
  <si>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</si>
  <si>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</si>
  <si>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</si>
  <si>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</si>
  <si>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</si>
  <si>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</si>
  <si>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</si>
  <si>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</si>
  <si>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</si>
  <si>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</si>
  <si>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</si>
  <si>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</si>
  <si>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</si>
  <si>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</si>
  <si>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</si>
  <si>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</si>
  <si>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</si>
  <si>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</si>
  <si>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</si>
  <si>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</si>
  <si>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</si>
  <si>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</si>
  <si>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</si>
  <si>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</si>
  <si>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</si>
  <si>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</si>
  <si>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</si>
  <si>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</si>
  <si>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</si>
  <si>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</si>
  <si>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</si>
  <si>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</si>
  <si>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</si>
  <si>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</si>
  <si>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</si>
  <si>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</si>
  <si>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</si>
  <si>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</si>
  <si>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</si>
  <si>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</si>
  <si>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</si>
  <si>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</si>
  <si>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</si>
  <si>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</si>
  <si>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</si>
  <si>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</si>
  <si>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</si>
  <si>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</si>
  <si>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</si>
  <si>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</si>
  <si>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</si>
  <si>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</si>
  <si>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</si>
  <si>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</si>
  <si>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</si>
  <si>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</si>
  <si>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</si>
  <si>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</si>
  <si>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</si>
  <si>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</si>
  <si>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</si>
  <si>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</si>
  <si>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</si>
  <si>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</si>
  <si>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</si>
  <si>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</si>
  <si>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</si>
  <si>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</si>
  <si>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</si>
  <si>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</si>
  <si>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</si>
  <si>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</si>
  <si>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</si>
  <si>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</si>
  <si>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</si>
  <si>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</si>
  <si>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</si>
  <si>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</si>
  <si>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</si>
  <si>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</si>
  <si>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</si>
  <si>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</si>
  <si>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</si>
  <si>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</si>
  <si>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</si>
  <si>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</si>
  <si>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</si>
  <si>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</si>
  <si>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</si>
  <si>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</si>
  <si>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</si>
  <si>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</si>
  <si>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</si>
  <si>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</si>
  <si>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</si>
  <si>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</si>
  <si>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</si>
  <si>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</si>
  <si>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</si>
  <si>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</si>
  <si>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</si>
  <si>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</si>
  <si>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</si>
  <si>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</si>
  <si>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</si>
  <si>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</si>
  <si>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</si>
  <si>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</si>
  <si>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</si>
  <si>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</si>
  <si>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</si>
  <si>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</si>
  <si>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</si>
  <si>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</si>
  <si>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</si>
  <si>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</si>
  <si>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</si>
  <si>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</si>
  <si>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</si>
  <si>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</si>
  <si>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</si>
  <si>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</si>
  <si>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</si>
  <si>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</si>
  <si>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</si>
  <si>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</si>
  <si>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</si>
  <si>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</si>
  <si>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</si>
  <si>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</si>
  <si>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</si>
  <si>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</si>
  <si>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</si>
  <si>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</si>
  <si>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</si>
  <si>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</si>
  <si>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</si>
  <si>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</si>
  <si>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</si>
  <si>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</si>
  <si>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</si>
  <si>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</si>
  <si>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</si>
  <si>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</si>
  <si>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</si>
  <si>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</si>
  <si>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</si>
  <si>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</si>
  <si>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</si>
  <si>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</si>
  <si>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</si>
  <si>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</si>
  <si>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</si>
  <si>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</si>
  <si>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</si>
  <si>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</si>
  <si>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</si>
  <si>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</si>
  <si>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</si>
  <si>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</si>
  <si>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</si>
  <si>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</si>
  <si>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</si>
  <si>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</si>
  <si>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</si>
  <si>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</si>
  <si>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</si>
  <si>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</si>
  <si>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</si>
  <si>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</si>
  <si>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</si>
  <si>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</si>
  <si>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</si>
  <si>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</si>
  <si>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</si>
  <si>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</si>
  <si>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</si>
  <si>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</si>
  <si>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</si>
  <si>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</si>
  <si>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</si>
  <si>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</si>
  <si>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</si>
  <si>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</si>
  <si>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</si>
  <si>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</si>
  <si>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</si>
  <si>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</si>
  <si>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</si>
  <si>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</si>
  <si>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</si>
  <si>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</si>
  <si>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</si>
  <si>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</si>
  <si>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</si>
  <si>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</si>
  <si>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</si>
  <si>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</si>
  <si>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</si>
  <si>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</si>
  <si>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</si>
  <si>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</si>
  <si>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</si>
  <si>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</si>
  <si>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</si>
  <si>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</si>
  <si>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</si>
  <si>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</si>
  <si>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</si>
  <si>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</si>
  <si>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</si>
  <si>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</si>
  <si>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</si>
  <si>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</si>
  <si>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</si>
  <si>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</si>
  <si>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</si>
  <si>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</si>
  <si>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</si>
  <si>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</si>
  <si>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</si>
  <si>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</si>
  <si>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</si>
  <si>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</si>
  <si>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</si>
  <si>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</si>
  <si>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</si>
  <si>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</si>
  <si>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</si>
  <si>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</si>
  <si>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</si>
  <si>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</si>
  <si>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</si>
  <si>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</si>
  <si>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</si>
  <si>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</si>
  <si>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</si>
  <si>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</si>
  <si>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</si>
  <si>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</si>
  <si>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</si>
  <si>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</si>
  <si>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</si>
  <si>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</si>
  <si>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</si>
  <si>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</si>
  <si>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</si>
  <si>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</si>
  <si>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</si>
  <si>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</si>
  <si>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</si>
  <si>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</si>
  <si>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</si>
  <si>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</si>
  <si>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</si>
  <si>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</si>
  <si>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</si>
  <si>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</si>
  <si>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</si>
  <si>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</si>
  <si>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</si>
  <si>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</si>
  <si>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</si>
  <si>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</si>
  <si>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</si>
  <si>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</si>
  <si>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</si>
  <si>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</si>
  <si>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</si>
  <si>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</si>
  <si>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</si>
  <si>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</si>
  <si>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</si>
  <si>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</si>
  <si>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</si>
  <si>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</si>
  <si>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</si>
  <si>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</si>
  <si>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</si>
  <si>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</si>
  <si>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</si>
  <si>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</si>
  <si>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</si>
  <si>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</si>
  <si>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</si>
  <si>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</si>
  <si>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</si>
  <si>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</si>
  <si>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</si>
  <si>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</si>
  <si>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</si>
  <si>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</si>
  <si>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</si>
  <si>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</si>
  <si>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</si>
  <si>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</si>
  <si>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</si>
  <si>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</si>
  <si>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</si>
  <si>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</si>
  <si>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</si>
  <si>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</si>
  <si>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</si>
  <si>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</si>
  <si>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</si>
  <si>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</si>
  <si>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</si>
  <si>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</si>
  <si>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</si>
  <si>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</si>
  <si>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</si>
  <si>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</si>
  <si>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</si>
  <si>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</si>
  <si>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</si>
  <si>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</si>
  <si>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</si>
  <si>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</si>
  <si>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</si>
  <si>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</si>
  <si>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</si>
  <si>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</si>
  <si>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</si>
  <si>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</si>
  <si>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</si>
  <si>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</si>
  <si>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</si>
  <si>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</si>
  <si>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</si>
  <si>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</si>
  <si>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</si>
  <si>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</si>
  <si>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</si>
  <si>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</si>
  <si>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</si>
  <si>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</si>
  <si>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</si>
  <si>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</si>
  <si>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</si>
  <si>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</si>
  <si>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</si>
  <si>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</si>
  <si>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</si>
  <si>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</si>
  <si>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</si>
  <si>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</si>
  <si>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</si>
  <si>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</si>
  <si>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</si>
  <si>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</si>
  <si>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</si>
  <si>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</si>
  <si>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</si>
  <si>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</si>
  <si>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</si>
  <si>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</si>
  <si>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</si>
  <si>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</si>
  <si>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</si>
  <si>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</si>
  <si>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</si>
  <si>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</si>
  <si>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</si>
  <si>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</si>
  <si>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</si>
  <si>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</si>
  <si>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</si>
  <si>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</si>
  <si>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</si>
  <si>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</si>
  <si>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</si>
  <si>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</si>
  <si>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</si>
  <si>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</si>
  <si>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</si>
  <si>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</si>
  <si>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</si>
  <si>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</si>
  <si>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</si>
  <si>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</si>
  <si>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</si>
  <si>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</si>
  <si>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</si>
  <si>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</si>
  <si>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</si>
  <si>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</si>
  <si>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</si>
  <si>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</si>
  <si>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</si>
  <si>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</si>
  <si>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</si>
  <si>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</si>
  <si>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</si>
  <si>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</si>
  <si>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</si>
  <si>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</si>
  <si>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</si>
  <si>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</si>
  <si>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</si>
  <si>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</si>
  <si>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</si>
  <si>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</si>
  <si>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</si>
  <si>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</si>
  <si>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</si>
  <si>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</si>
  <si>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</si>
  <si>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</si>
  <si>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</si>
  <si>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</si>
  <si>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</si>
  <si>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</si>
  <si>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</si>
  <si>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</si>
  <si>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</si>
  <si>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</si>
  <si>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</si>
  <si>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</si>
  <si>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</si>
  <si>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</si>
  <si>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</si>
  <si>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</si>
  <si>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</si>
  <si>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</si>
  <si>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</si>
  <si>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</si>
  <si>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</si>
  <si>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</si>
  <si>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</si>
  <si>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</si>
  <si>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</si>
  <si>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</si>
  <si>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</si>
  <si>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</si>
  <si>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</si>
  <si>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</si>
  <si>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</si>
  <si>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</si>
  <si>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</si>
  <si>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</si>
  <si>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</si>
  <si>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</si>
  <si>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</si>
  <si>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</si>
  <si>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</si>
  <si>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</si>
  <si>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</si>
  <si>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</si>
  <si>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</si>
  <si>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</si>
  <si>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</si>
  <si>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</si>
  <si>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</si>
  <si>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</si>
  <si>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</si>
  <si>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</si>
  <si>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</si>
  <si>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</si>
  <si>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</si>
  <si>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</si>
  <si>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</si>
  <si>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</si>
  <si>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</si>
  <si>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</si>
  <si>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</si>
  <si>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</si>
  <si>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</si>
  <si>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</si>
  <si>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</si>
  <si>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</si>
  <si>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</si>
  <si>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</si>
  <si>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</si>
  <si>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</si>
  <si>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</si>
  <si>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</si>
  <si>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</si>
  <si>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</si>
  <si>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</si>
  <si>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</si>
  <si>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</si>
  <si>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</si>
  <si>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</si>
  <si>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</si>
  <si>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</si>
  <si>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</si>
  <si>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</si>
  <si>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</si>
  <si>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</si>
  <si>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</si>
  <si>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</si>
  <si>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</si>
  <si>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</si>
  <si>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</si>
  <si>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</si>
  <si>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</si>
  <si>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</si>
  <si>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</si>
  <si>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</si>
  <si>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</si>
  <si>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</si>
  <si>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</si>
  <si>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</si>
  <si>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</si>
  <si>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</si>
  <si>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</si>
  <si>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</si>
  <si>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</si>
  <si>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</si>
  <si>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</si>
  <si>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</si>
  <si>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</si>
  <si>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</si>
  <si>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</si>
  <si>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</si>
  <si>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</si>
  <si>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</si>
  <si>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</si>
  <si>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</si>
  <si>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</si>
  <si>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</si>
  <si>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</si>
  <si>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</si>
  <si>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</si>
  <si>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</si>
  <si>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</si>
  <si>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</si>
  <si>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</si>
  <si>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</si>
  <si>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</si>
  <si>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</si>
  <si>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</si>
  <si>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</si>
  <si>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</si>
  <si>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</si>
  <si>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</si>
  <si>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</si>
  <si>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</si>
  <si>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</si>
  <si>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</si>
  <si>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</si>
  <si>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</si>
  <si>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</si>
  <si>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</si>
  <si>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</si>
  <si>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</si>
  <si>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</si>
  <si>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</si>
  <si>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</si>
  <si>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</si>
  <si>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</si>
  <si>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</si>
  <si>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</si>
  <si>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</si>
  <si>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</si>
  <si>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</si>
  <si>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</si>
  <si>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</si>
  <si>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</si>
  <si>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</si>
  <si>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</si>
  <si>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</si>
  <si>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</si>
  <si>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</si>
  <si>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</si>
  <si>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</si>
  <si>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</si>
  <si>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</si>
  <si>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</si>
  <si>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</si>
  <si>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</si>
  <si>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</si>
  <si>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</si>
  <si>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</si>
  <si>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</si>
  <si>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</si>
  <si>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</si>
  <si>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</si>
  <si>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</si>
  <si>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</si>
  <si>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</si>
  <si>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</si>
  <si>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</si>
  <si>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</si>
  <si>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</si>
  <si>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</si>
  <si>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</si>
  <si>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</si>
  <si>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</si>
  <si>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</si>
  <si>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</si>
  <si>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</si>
  <si>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</si>
  <si>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</si>
  <si>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</si>
  <si>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</si>
  <si>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</si>
  <si>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</si>
  <si>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</si>
  <si>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</si>
  <si>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</si>
  <si>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</si>
  <si>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</si>
  <si>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</si>
  <si>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</si>
  <si>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</si>
  <si>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</si>
  <si>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</si>
  <si>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</si>
  <si>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</si>
  <si>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</si>
  <si>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</si>
  <si>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</si>
  <si>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</si>
  <si>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</si>
  <si>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</si>
  <si>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</si>
  <si>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</si>
  <si>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</si>
  <si>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</si>
  <si>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</si>
  <si>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</si>
  <si>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</si>
  <si>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</si>
  <si>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</si>
  <si>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</si>
  <si>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</si>
  <si>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</si>
  <si>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</si>
  <si>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</si>
  <si>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</si>
  <si>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</si>
  <si>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</si>
  <si>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</si>
  <si>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</si>
  <si>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</si>
  <si>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</si>
  <si>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</si>
  <si>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</si>
  <si>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</si>
  <si>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</si>
  <si>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</si>
  <si>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</si>
  <si>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</si>
  <si>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</si>
  <si>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</si>
  <si>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</si>
  <si>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</si>
  <si>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</si>
  <si>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</si>
  <si>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</si>
  <si>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</si>
  <si>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</si>
  <si>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</si>
  <si>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</si>
  <si>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</si>
  <si>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</si>
  <si>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</si>
  <si>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</si>
  <si>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</si>
  <si>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</si>
  <si>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</si>
  <si>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</si>
  <si>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</si>
  <si>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</si>
  <si>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</si>
  <si>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</si>
  <si>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</si>
  <si>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</si>
  <si>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</si>
  <si>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</si>
  <si>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</si>
  <si>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</si>
  <si>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</si>
  <si>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</si>
  <si>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</si>
  <si>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</si>
  <si>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</si>
  <si>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</si>
  <si>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</si>
  <si>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</si>
  <si>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</si>
  <si>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</si>
  <si>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</si>
  <si>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</si>
  <si>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</si>
  <si>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</si>
  <si>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</si>
  <si>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</si>
  <si>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</si>
  <si>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</si>
  <si>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</si>
  <si>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</si>
  <si>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</si>
  <si>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</si>
  <si>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</si>
  <si>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</si>
  <si>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</si>
  <si>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</si>
  <si>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</si>
  <si>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</si>
  <si>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</si>
  <si>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</si>
  <si>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</si>
  <si>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</si>
  <si>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</si>
  <si>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</si>
  <si>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</si>
  <si>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</si>
  <si>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</si>
  <si>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</si>
  <si>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</si>
  <si>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</si>
  <si>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</si>
  <si>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</si>
  <si>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</si>
  <si>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</si>
  <si>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</si>
  <si>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</si>
  <si>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</si>
  <si>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</si>
  <si>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</si>
  <si>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</si>
  <si>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</si>
  <si>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</si>
  <si>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</si>
  <si>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</si>
  <si>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</si>
  <si>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</si>
  <si>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</si>
  <si>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</si>
  <si>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</si>
  <si>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</si>
  <si>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</si>
  <si>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</si>
  <si>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</si>
  <si>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</si>
  <si>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</si>
  <si>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</si>
  <si>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</si>
  <si>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</si>
  <si>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</si>
  <si>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</si>
  <si>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</si>
  <si>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</si>
  <si>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</si>
  <si>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</si>
  <si>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</si>
  <si>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</si>
  <si>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</si>
  <si>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</si>
  <si>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</si>
  <si>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</si>
  <si>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</si>
  <si>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</si>
  <si>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</si>
  <si>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</si>
  <si>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</si>
  <si>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</si>
  <si>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</si>
  <si>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</si>
  <si>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</si>
  <si>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</si>
  <si>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</si>
  <si>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</si>
  <si>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</si>
  <si>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</si>
  <si>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</si>
  <si>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</si>
  <si>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</si>
  <si>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</si>
  <si>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</si>
  <si>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</si>
  <si>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</si>
  <si>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</si>
  <si>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</si>
  <si>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</si>
  <si>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</si>
  <si>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</si>
  <si>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</si>
  <si>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</si>
  <si>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</si>
  <si>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</si>
  <si>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</si>
  <si>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</si>
  <si>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</si>
  <si>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</si>
  <si>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</si>
  <si>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</si>
  <si>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</si>
  <si>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</si>
  <si>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</si>
  <si>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</si>
  <si>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</si>
  <si>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</si>
  <si>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</si>
  <si>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</si>
  <si>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</si>
  <si>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</si>
  <si>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</si>
  <si>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</si>
  <si>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</si>
  <si>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</si>
  <si>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</si>
  <si>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</si>
  <si>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</si>
  <si>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</si>
  <si>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</si>
  <si>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</si>
  <si>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</si>
  <si>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</si>
  <si>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</si>
  <si>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</si>
  <si>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</si>
  <si>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</si>
  <si>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</si>
  <si>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</si>
  <si>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</si>
  <si>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</si>
  <si>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</si>
  <si>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</si>
  <si>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</si>
  <si>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</si>
  <si>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</si>
  <si>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</si>
  <si>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</si>
  <si>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</si>
  <si>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</si>
  <si>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</si>
  <si>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</si>
  <si>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</si>
  <si>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</si>
  <si>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</si>
  <si>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</si>
  <si>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</si>
  <si>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</si>
  <si>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</si>
  <si>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</si>
  <si>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</si>
  <si>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</si>
  <si>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</si>
  <si>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</si>
  <si>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</si>
  <si>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</si>
  <si>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</si>
  <si>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</si>
  <si>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</si>
  <si>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</si>
  <si>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</si>
  <si>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</si>
  <si>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</si>
  <si>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</si>
  <si>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</si>
  <si>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</si>
  <si>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</si>
  <si>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</si>
  <si>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</si>
  <si>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</si>
  <si>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</si>
  <si>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</si>
  <si>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</si>
  <si>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</si>
  <si>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</si>
  <si>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</si>
  <si>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</si>
  <si>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</si>
  <si>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</si>
  <si>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</si>
  <si>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</si>
  <si>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</si>
  <si>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</si>
  <si>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</si>
  <si>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</si>
  <si>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</si>
  <si>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</si>
  <si>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</si>
  <si>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</si>
  <si>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</si>
  <si>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</si>
  <si>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</si>
  <si>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</si>
  <si>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</si>
  <si>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</si>
  <si>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</si>
  <si>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</si>
  <si>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</si>
  <si>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</si>
  <si>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</si>
  <si>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</si>
  <si>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</si>
  <si>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</si>
  <si>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</si>
  <si>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</si>
  <si>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</si>
  <si>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</si>
  <si>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</si>
  <si>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</si>
  <si>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</si>
  <si>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</si>
  <si>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</si>
  <si>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</si>
  <si>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</si>
  <si>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</si>
  <si>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</si>
  <si>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</si>
  <si>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</si>
  <si>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</si>
  <si>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</si>
  <si>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</si>
  <si>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</si>
  <si>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</si>
  <si>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</si>
  <si>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</si>
  <si>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</si>
  <si>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</si>
  <si>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</si>
  <si>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</si>
  <si>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</si>
  <si>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</si>
  <si>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</si>
  <si>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</si>
  <si>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</si>
  <si>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</si>
  <si>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</si>
  <si>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</si>
  <si>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</si>
  <si>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</si>
  <si>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</si>
  <si>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</si>
  <si>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</si>
  <si>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</si>
  <si>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</si>
  <si>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</si>
  <si>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</si>
  <si>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</si>
  <si>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</si>
  <si>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</si>
  <si>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</si>
  <si>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</si>
  <si>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</si>
  <si>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</si>
  <si>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</si>
  <si>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</si>
  <si>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</si>
  <si>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</si>
  <si>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</si>
  <si>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</si>
  <si>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</si>
  <si>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</si>
  <si>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</si>
  <si>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</si>
  <si>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</si>
  <si>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</si>
  <si>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</si>
  <si>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</si>
  <si>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</si>
  <si>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</si>
  <si>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</si>
  <si>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</si>
  <si>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</si>
  <si>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</si>
  <si>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</si>
  <si>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</si>
  <si>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</si>
  <si>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</si>
  <si>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</si>
  <si>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</si>
  <si>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</si>
  <si>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</si>
  <si>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</si>
  <si>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</si>
  <si>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</si>
  <si>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</si>
  <si>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</si>
  <si>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</si>
  <si>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</si>
  <si>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</si>
  <si>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</si>
  <si>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</si>
  <si>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</si>
  <si>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</si>
  <si>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</si>
  <si>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</si>
  <si>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</si>
  <si>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</si>
  <si>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</si>
  <si>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</si>
  <si>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</si>
  <si>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</si>
  <si>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</si>
  <si>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</si>
  <si>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</si>
  <si>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</si>
  <si>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</si>
  <si>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</si>
  <si>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</si>
  <si>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</si>
  <si>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</si>
  <si>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</si>
  <si>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</si>
  <si>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</si>
  <si>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</si>
  <si>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</si>
  <si>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</si>
  <si>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</si>
  <si>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</si>
  <si>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</si>
  <si>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</si>
  <si>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</si>
  <si>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</si>
  <si>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</si>
  <si>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</si>
  <si>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</si>
  <si>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</si>
  <si>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</si>
  <si>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</si>
  <si>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</si>
  <si>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</si>
  <si>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</si>
  <si>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</si>
  <si>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</si>
  <si>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</si>
  <si>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</si>
  <si>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</si>
  <si>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</si>
  <si>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</si>
  <si>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</si>
  <si>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</si>
  <si>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</si>
  <si>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</si>
  <si>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</si>
  <si>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</si>
  <si>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</si>
  <si>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</si>
  <si>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</si>
  <si>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</si>
  <si>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</si>
  <si>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</si>
  <si>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</si>
  <si>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</si>
  <si>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</si>
  <si>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</si>
  <si>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</si>
  <si>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</si>
  <si>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</si>
  <si>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</si>
  <si>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</si>
  <si>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</si>
  <si>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</si>
  <si>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</si>
  <si>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</si>
  <si>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</si>
  <si>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</si>
  <si>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</si>
  <si>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</si>
  <si>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</si>
  <si>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</si>
  <si>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</si>
  <si>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</si>
  <si>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</si>
  <si>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</si>
  <si>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</si>
  <si>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</si>
  <si>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</si>
  <si>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</si>
  <si>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</si>
  <si>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</si>
  <si>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</si>
  <si>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</si>
  <si>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</si>
  <si>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</si>
  <si>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</si>
  <si>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</si>
  <si>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</si>
  <si>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</si>
  <si>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</si>
  <si>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</si>
  <si>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</si>
  <si>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</si>
  <si>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</si>
  <si>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</si>
  <si>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</si>
  <si>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</si>
  <si>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</si>
  <si>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</si>
  <si>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</si>
  <si>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</si>
  <si>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</si>
  <si>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</si>
  <si>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</si>
  <si>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</si>
  <si>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</si>
  <si>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</si>
  <si>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</si>
  <si>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</si>
  <si>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</si>
  <si>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</si>
  <si>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</si>
  <si>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</si>
  <si>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</si>
  <si>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</si>
  <si>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</si>
  <si>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</si>
  <si>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</si>
  <si>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</si>
  <si>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</si>
  <si>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</si>
  <si>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</si>
  <si>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</si>
  <si>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</si>
  <si>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</si>
  <si>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</si>
  <si>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</si>
  <si>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</si>
  <si>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</si>
  <si>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</si>
  <si>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</si>
  <si>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</si>
  <si>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</si>
  <si>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</si>
  <si>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</si>
  <si>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</si>
  <si>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</si>
  <si>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</si>
  <si>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</si>
  <si>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</si>
  <si>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</si>
  <si>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</si>
  <si>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</si>
  <si>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</si>
  <si>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</si>
  <si>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</si>
  <si>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</si>
  <si>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</si>
  <si>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</si>
  <si>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</si>
  <si>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</si>
  <si>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</si>
  <si>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</si>
  <si>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</si>
  <si>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</si>
  <si>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</si>
  <si>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</si>
  <si>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</si>
  <si>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</si>
  <si>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</si>
  <si>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</si>
  <si>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</si>
  <si>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</si>
  <si>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</si>
  <si>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</si>
  <si>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</si>
  <si>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</si>
  <si>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</si>
  <si>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</si>
  <si>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</si>
  <si>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</si>
  <si>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</si>
  <si>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</si>
  <si>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</si>
  <si>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</si>
  <si>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</si>
  <si>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</si>
  <si>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</si>
  <si>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</si>
  <si>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</si>
  <si>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</si>
  <si>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</si>
  <si>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</si>
  <si>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</si>
  <si>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</si>
  <si>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</si>
  <si>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</si>
  <si>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</si>
  <si>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</si>
  <si>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</si>
  <si>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</si>
  <si>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</si>
  <si>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</si>
  <si>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</si>
  <si>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</si>
  <si>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</si>
  <si>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</si>
  <si>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</si>
  <si>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</si>
  <si>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</si>
  <si>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</si>
  <si>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</si>
  <si>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</si>
  <si>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</si>
  <si>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</si>
  <si>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</si>
  <si>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</si>
  <si>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</si>
  <si>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</si>
  <si>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</si>
  <si>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</si>
  <si>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</si>
  <si>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</si>
  <si>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</si>
  <si>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</si>
  <si>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</si>
  <si>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</si>
  <si>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</si>
  <si>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</si>
  <si>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</si>
  <si>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</si>
  <si>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</si>
  <si>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</si>
  <si>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</si>
  <si>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</si>
  <si>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</si>
  <si>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</si>
  <si>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</si>
  <si>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</si>
  <si>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</si>
  <si>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</si>
  <si>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</si>
  <si>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</si>
  <si>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</si>
  <si>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</si>
  <si>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</si>
  <si>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</si>
  <si>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</si>
  <si>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</si>
  <si>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</si>
  <si>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</si>
  <si>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</si>
  <si>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</si>
  <si>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</si>
  <si>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</si>
  <si>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</si>
  <si>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</si>
  <si>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</si>
  <si>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</si>
  <si>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</si>
  <si>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</si>
  <si>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</si>
  <si>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</si>
  <si>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</si>
  <si>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</si>
  <si>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</si>
  <si>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</si>
  <si>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</si>
  <si>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</si>
  <si>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</si>
  <si>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</si>
  <si>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</si>
  <si>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</si>
  <si>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</si>
  <si>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</si>
  <si>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</si>
  <si>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</si>
  <si>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</si>
  <si>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</si>
  <si>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</si>
  <si>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</si>
  <si>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</si>
  <si>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</si>
  <si>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</si>
  <si>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</si>
  <si>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</si>
  <si>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</si>
  <si>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</si>
  <si>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</si>
  <si>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</si>
  <si>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</si>
  <si>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</si>
  <si>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</si>
  <si>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</si>
  <si>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</si>
  <si>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</si>
  <si>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</si>
  <si>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</si>
  <si>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</si>
  <si>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</si>
  <si>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</si>
  <si>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</si>
  <si>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</si>
  <si>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</si>
  <si>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</si>
  <si>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</si>
  <si>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</si>
  <si>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</si>
  <si>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</si>
  <si>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</si>
  <si>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</si>
  <si>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</si>
  <si>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</si>
  <si>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</si>
  <si>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</si>
  <si>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</si>
  <si>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</si>
  <si>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</si>
  <si>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</si>
  <si>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</si>
  <si>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</si>
  <si>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</si>
  <si>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</si>
  <si>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</si>
  <si>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</si>
  <si>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</si>
  <si>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</si>
  <si>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</si>
  <si>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</si>
  <si>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</si>
  <si>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</si>
  <si>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</si>
  <si>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</si>
  <si>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</si>
  <si>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</si>
  <si>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</si>
  <si>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</si>
  <si>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</si>
  <si>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</si>
  <si>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</si>
  <si>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</si>
  <si>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</si>
  <si>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</si>
  <si>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</si>
  <si>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</si>
  <si>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</si>
  <si>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</si>
  <si>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</si>
  <si>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</si>
  <si>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</si>
  <si>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</si>
  <si>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</si>
  <si>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</si>
  <si>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</si>
  <si>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</si>
  <si>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</si>
  <si>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</si>
  <si>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</si>
  <si>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</si>
  <si>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</si>
  <si>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</si>
  <si>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</si>
  <si>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</si>
  <si>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</si>
  <si>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</si>
  <si>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</si>
  <si>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</si>
  <si>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</si>
  <si>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</si>
  <si>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</si>
  <si>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</si>
  <si>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</si>
  <si>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</si>
  <si>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</si>
  <si>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</si>
  <si>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</si>
  <si>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</si>
  <si>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</si>
  <si>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</si>
  <si>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</si>
  <si>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</si>
  <si>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</si>
  <si>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</si>
  <si>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</si>
  <si>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</si>
  <si>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</si>
  <si>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</si>
  <si>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</si>
  <si>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</si>
  <si>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</si>
  <si>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</si>
  <si>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</si>
  <si>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</si>
  <si>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</si>
  <si>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</si>
  <si>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</si>
  <si>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</si>
  <si>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</si>
  <si>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</si>
  <si>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</si>
  <si>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</si>
  <si>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</si>
  <si>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</si>
  <si>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</si>
  <si>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</si>
  <si>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</si>
  <si>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</si>
  <si>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</si>
  <si>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</si>
  <si>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</si>
  <si>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</si>
  <si>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</si>
  <si>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</si>
  <si>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</si>
  <si>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</si>
  <si>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</si>
  <si>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</si>
  <si>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</si>
  <si>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</si>
  <si>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</si>
  <si>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</si>
  <si>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</si>
  <si>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</si>
  <si>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</si>
  <si>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</si>
  <si>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</si>
  <si>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</si>
  <si>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</si>
  <si>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</si>
  <si>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</si>
  <si>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</si>
  <si>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</si>
  <si>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</si>
  <si>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</si>
  <si>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</si>
  <si>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</si>
  <si>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</si>
  <si>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</si>
  <si>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</si>
  <si>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</si>
  <si>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</si>
  <si>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</si>
  <si>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</si>
  <si>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</si>
  <si>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</si>
  <si>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</si>
  <si>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</si>
  <si>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</si>
  <si>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</si>
  <si>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</si>
  <si>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</si>
  <si>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</si>
  <si>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</si>
  <si>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</si>
  <si>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</si>
  <si>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</si>
  <si>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</si>
  <si>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</si>
  <si>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</si>
  <si>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</si>
  <si>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</si>
  <si>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</si>
  <si>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</si>
  <si>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</si>
  <si>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</si>
  <si>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</si>
  <si>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</si>
  <si>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</si>
  <si>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</si>
  <si>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</si>
  <si>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</si>
  <si>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</si>
  <si>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</si>
  <si>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</si>
  <si>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</si>
  <si>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</si>
  <si>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</si>
  <si>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</si>
  <si>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</si>
  <si>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</si>
  <si>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</si>
  <si>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</si>
  <si>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</si>
  <si>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</si>
  <si>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</si>
  <si>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</si>
  <si>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</si>
  <si>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</si>
  <si>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</si>
  <si>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</si>
  <si>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</si>
  <si>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</si>
  <si>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</si>
  <si>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</si>
  <si>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</si>
  <si>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</si>
  <si>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</si>
  <si>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</si>
  <si>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</si>
  <si>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</si>
  <si>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</si>
  <si>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</si>
  <si>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</si>
  <si>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</si>
  <si>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</si>
  <si>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</si>
  <si>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</si>
  <si>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</si>
  <si>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</si>
  <si>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</si>
  <si>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</si>
  <si>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</si>
  <si>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</si>
  <si>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</si>
  <si>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</si>
  <si>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</si>
  <si>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</si>
  <si>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</si>
  <si>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</si>
  <si>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</si>
  <si>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</si>
  <si>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</si>
  <si>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</si>
  <si>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</si>
  <si>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</si>
  <si>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</si>
  <si>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</si>
  <si>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</si>
  <si>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</si>
  <si>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</si>
  <si>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</si>
  <si>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</si>
  <si>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</si>
  <si>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</si>
  <si>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</si>
  <si>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</si>
  <si>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</si>
  <si>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</si>
  <si>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</si>
  <si>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</si>
  <si>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</si>
  <si>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</si>
  <si>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</si>
  <si>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</si>
  <si>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</si>
  <si>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</si>
  <si>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</si>
  <si>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</si>
  <si>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</si>
  <si>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</si>
  <si>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</si>
  <si>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</si>
  <si>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</si>
  <si>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</si>
  <si>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</si>
  <si>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</si>
  <si>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</si>
  <si>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</si>
  <si>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</si>
  <si>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</si>
  <si>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</si>
  <si>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</si>
  <si>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</si>
  <si>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</si>
  <si>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</si>
  <si>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</si>
  <si>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</si>
  <si>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</si>
  <si>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</si>
  <si>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</si>
  <si>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</si>
  <si>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</si>
  <si>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</si>
  <si>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</si>
  <si>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</si>
  <si>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</si>
  <si>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</si>
  <si>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</si>
  <si>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</si>
  <si>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</si>
  <si>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</si>
  <si>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</si>
  <si>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</si>
  <si>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</si>
  <si>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</si>
  <si>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</si>
  <si>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</si>
  <si>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</si>
  <si>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</si>
  <si>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</si>
  <si>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</si>
  <si>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</si>
  <si>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</si>
  <si>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</si>
  <si>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</si>
  <si>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</si>
  <si>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www.nordeakredit.dk</t>
  </si>
  <si>
    <t>torben.jurlander@nordea.dk</t>
  </si>
  <si>
    <t>Nordea Bank Abp</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</si>
  <si>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</si>
  <si>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</si>
  <si>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</si>
  <si>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</si>
  <si>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</si>
  <si>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</si>
  <si>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</si>
  <si>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</si>
  <si>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</si>
  <si>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</si>
  <si>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</si>
  <si>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</si>
  <si>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</si>
  <si>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</si>
  <si>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</si>
  <si>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</si>
  <si>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</si>
  <si>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</si>
  <si>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</si>
  <si>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</si>
  <si>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</si>
  <si>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Cooperative Housing</t>
  </si>
  <si>
    <t>A</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</si>
  <si>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</si>
  <si>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</si>
  <si>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</si>
  <si>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</si>
  <si>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</si>
  <si>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</si>
  <si>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</si>
  <si>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</si>
  <si>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</si>
  <si>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</si>
  <si>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</si>
  <si>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</si>
  <si>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</si>
  <si>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</si>
  <si>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</si>
  <si>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</si>
  <si>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</si>
  <si>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</si>
  <si>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</si>
  <si>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</si>
  <si>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</si>
  <si>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</si>
  <si>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</si>
  <si>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</si>
  <si>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</si>
  <si>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</si>
  <si>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</si>
  <si>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row</t>
  </si>
  <si>
    <t>B1_field</t>
  </si>
  <si>
    <t>B1_description</t>
  </si>
  <si>
    <t>B1_row</t>
  </si>
  <si>
    <t>colC</t>
  </si>
  <si>
    <t>colD</t>
  </si>
  <si>
    <t>colE</t>
  </si>
  <si>
    <t>colF</t>
  </si>
  <si>
    <t>4. Breakdown by Geography</t>
  </si>
  <si>
    <t>8. Loan Seasoning</t>
  </si>
  <si>
    <t>12. Loan to Value (LTV) Information - INDEXED</t>
  </si>
  <si>
    <t>o/w Multi-family housing</t>
  </si>
  <si>
    <t>o/w Buildings under construction</t>
  </si>
  <si>
    <t>20. CO2 emission - by dwelling type - as per national availability</t>
  </si>
  <si>
    <t>22. Loan to Value (LTV) Information - UNINDEXED</t>
  </si>
  <si>
    <t>Hospital</t>
  </si>
  <si>
    <t>School</t>
  </si>
  <si>
    <t>29. CO2 emission related to CRE - as per national availability</t>
  </si>
  <si>
    <t>F1_field</t>
  </si>
  <si>
    <t>F1_description</t>
  </si>
  <si>
    <t>F1_row</t>
  </si>
  <si>
    <t>o/w Social residential</t>
  </si>
  <si>
    <t>o/wSocial Commercial</t>
  </si>
  <si>
    <t>12 -  24 months</t>
  </si>
  <si>
    <t>24 -  36 months</t>
  </si>
  <si>
    <t>36 -  60 months</t>
  </si>
  <si>
    <t>60 months</t>
  </si>
  <si>
    <t>Nordea Kredit Realkreditaktieselskab, CC 2</t>
  </si>
  <si>
    <t>Voluntary Overcollateralisation is the difference (if positive) between the actual overcollateralisation provided by an Issuer and the higher of the contractual and statutory overcollateralisation. Voluntary OC does not reflect the statutory supplementary collateral.</t>
  </si>
  <si>
    <t>ECBC Label Template : Contents</t>
  </si>
  <si>
    <t>As of</t>
  </si>
  <si>
    <t>30 June 2023</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</si>
  <si>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</si>
  <si>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</si>
  <si>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</si>
  <si>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</si>
  <si>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</si>
  <si>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</si>
  <si>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</si>
  <si>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</si>
  <si>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</si>
  <si>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</si>
  <si>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</si>
  <si>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</si>
  <si>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</si>
  <si>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</si>
  <si>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</si>
  <si>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</si>
  <si>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</si>
  <si>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</si>
  <si>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</si>
  <si>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</si>
  <si>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</si>
  <si>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</si>
  <si>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</si>
  <si>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</si>
  <si>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</si>
  <si>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</si>
  <si>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</si>
  <si>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</si>
  <si>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</si>
  <si>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</si>
  <si>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</si>
  <si>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</si>
  <si>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</si>
  <si>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</si>
  <si>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</si>
  <si>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</si>
  <si>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</si>
  <si>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</si>
  <si>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</si>
  <si>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</si>
  <si>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</si>
  <si>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</si>
  <si>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</si>
  <si>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</si>
  <si>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</si>
  <si>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</si>
  <si>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</si>
  <si>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</si>
  <si>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</si>
  <si>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</si>
  <si>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</si>
  <si>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</si>
  <si>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</si>
  <si>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</si>
  <si>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</si>
  <si>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</si>
  <si>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</si>
  <si>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</si>
  <si>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</si>
  <si>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</si>
  <si>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Q2 2023</t>
  </si>
  <si>
    <t>Q1 2023</t>
  </si>
  <si>
    <t>Q4 2022</t>
  </si>
  <si>
    <t>Q3 2022</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</si>
  <si>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</si>
  <si>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</si>
  <si>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</si>
  <si>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</si>
  <si>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</si>
  <si>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</si>
  <si>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</si>
  <si>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</si>
  <si>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</si>
  <si>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</si>
  <si>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</si>
  <si>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</si>
  <si>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</si>
  <si>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</si>
  <si>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</si>
  <si>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</si>
  <si>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</si>
  <si>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</si>
  <si>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</si>
  <si>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</si>
  <si>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</si>
  <si>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</si>
  <si>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</si>
  <si>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</si>
  <si>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</si>
  <si>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</si>
  <si>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</si>
  <si>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</si>
  <si>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</si>
  <si>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</si>
  <si>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</si>
  <si>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</si>
  <si>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</si>
  <si>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</si>
  <si>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</si>
  <si>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</si>
  <si>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</si>
  <si>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</si>
  <si>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</si>
  <si>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</si>
  <si>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</si>
  <si>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</si>
  <si>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</si>
  <si>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</si>
  <si>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</si>
  <si>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</si>
  <si>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</si>
  <si>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</si>
  <si>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</si>
  <si>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</si>
  <si>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</si>
  <si>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</si>
  <si>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</si>
  <si>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</si>
  <si>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</si>
  <si>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</si>
  <si>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</si>
  <si>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</si>
  <si>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</si>
  <si>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</si>
  <si>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</si>
  <si>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</si>
  <si>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</si>
  <si>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</si>
  <si>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</si>
  <si>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</si>
  <si>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</si>
  <si>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</si>
  <si>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</si>
  <si>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</si>
  <si>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</si>
  <si>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</si>
  <si>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</si>
  <si>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</si>
  <si>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</si>
  <si>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</si>
  <si>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</si>
  <si>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</si>
  <si>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</si>
  <si>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</si>
  <si>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</si>
  <si>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</si>
  <si>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</si>
  <si>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</si>
  <si>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</si>
  <si>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</si>
  <si>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</si>
  <si>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</si>
  <si>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</si>
  <si>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</si>
  <si>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</si>
  <si>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</si>
  <si>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</si>
  <si>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</si>
  <si>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</si>
  <si>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</si>
  <si>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</si>
  <si>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</si>
  <si>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</si>
  <si>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</si>
  <si>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</si>
  <si>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</si>
  <si>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</si>
  <si>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</si>
  <si>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</si>
  <si>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</si>
  <si>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</si>
  <si>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</si>
  <si>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</si>
  <si>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</si>
  <si>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</si>
  <si>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</si>
  <si>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</si>
  <si>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</si>
  <si>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</si>
  <si>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</si>
  <si>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</si>
  <si>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</si>
  <si>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</si>
  <si>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</si>
  <si>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</si>
  <si>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</si>
  <si>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</si>
  <si>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</si>
  <si>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</si>
  <si>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</si>
  <si>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</si>
  <si>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</si>
  <si>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</si>
  <si>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</si>
  <si>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</si>
  <si>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</si>
  <si>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</si>
  <si>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</si>
  <si>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</si>
  <si>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</si>
  <si>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</si>
  <si>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</si>
  <si>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</si>
  <si>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</si>
  <si>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</si>
  <si>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</si>
  <si>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</si>
  <si>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</si>
  <si>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</si>
  <si>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</si>
  <si>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</si>
  <si>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</si>
  <si>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</si>
  <si>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</si>
  <si>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</si>
  <si>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</si>
  <si>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</si>
  <si>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</si>
  <si>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</si>
  <si>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</si>
  <si>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</si>
  <si>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</si>
  <si>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</si>
  <si>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</si>
  <si>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</si>
  <si>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</si>
  <si>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</si>
  <si>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</si>
  <si>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</si>
  <si>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</si>
  <si>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</si>
  <si>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</si>
  <si>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</si>
  <si>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</si>
  <si>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</si>
  <si>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</si>
  <si>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</si>
  <si>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</si>
  <si>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</si>
  <si>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</si>
  <si>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</si>
  <si>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</si>
  <si>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</si>
  <si>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</si>
  <si>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</si>
  <si>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</si>
  <si>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</si>
  <si>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</si>
  <si>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</si>
  <si>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</si>
  <si>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</si>
  <si>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</si>
  <si>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</si>
  <si>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</si>
  <si>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</si>
  <si>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</si>
  <si>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</si>
  <si>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</si>
  <si>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</si>
  <si>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</si>
  <si>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</si>
  <si>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</si>
  <si>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</si>
  <si>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</si>
  <si>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</si>
  <si>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</si>
  <si>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</si>
  <si>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</si>
  <si>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</si>
  <si>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</si>
  <si>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</si>
  <si>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</si>
  <si>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</si>
  <si>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</si>
  <si>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</si>
  <si>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</si>
  <si>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</si>
  <si>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</si>
  <si>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</si>
  <si>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</si>
  <si>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</si>
  <si>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</si>
  <si>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</si>
  <si>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</si>
  <si>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</si>
  <si>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</si>
  <si>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</si>
  <si>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</si>
  <si>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</si>
  <si>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</si>
  <si>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</si>
  <si>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</si>
  <si>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</si>
  <si>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</si>
  <si>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</si>
  <si>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</si>
  <si>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</si>
  <si>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</si>
  <si>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</si>
  <si>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</si>
  <si>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</si>
  <si>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</si>
  <si>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</si>
  <si>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</si>
  <si>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</si>
  <si>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</si>
  <si>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</si>
  <si>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</si>
  <si>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</si>
  <si>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</si>
  <si>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</si>
  <si>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</si>
  <si>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</si>
  <si>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</si>
  <si>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</si>
  <si>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</si>
  <si>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</si>
  <si>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</si>
  <si>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</si>
  <si>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</si>
  <si>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</si>
  <si>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</si>
  <si>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</si>
  <si>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</si>
  <si>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</si>
  <si>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</si>
  <si>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</si>
  <si>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</si>
  <si>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</si>
  <si>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</si>
  <si>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</si>
  <si>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</si>
  <si>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</si>
  <si>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</si>
  <si>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</si>
  <si>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</si>
  <si>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</si>
  <si>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</si>
  <si>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</si>
  <si>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</si>
  <si>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</si>
  <si>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</si>
  <si>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</si>
  <si>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</si>
  <si>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</si>
  <si>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</si>
  <si>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</si>
  <si>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</si>
  <si>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</si>
  <si>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</si>
  <si>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</si>
  <si>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</si>
  <si>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</si>
  <si>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</si>
  <si>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</si>
  <si>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</si>
  <si>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</si>
  <si>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</si>
  <si>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</si>
  <si>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</si>
  <si>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</si>
  <si>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</si>
  <si>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</si>
  <si>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</si>
  <si>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</si>
  <si>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</si>
  <si>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</si>
  <si>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</si>
  <si>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</si>
  <si>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</si>
  <si>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</si>
  <si>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</si>
  <si>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</si>
  <si>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</si>
  <si>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</si>
  <si>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</si>
  <si>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</si>
  <si>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</si>
  <si>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</si>
  <si>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</si>
  <si>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</si>
  <si>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</si>
  <si>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</si>
  <si>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</si>
  <si>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</si>
  <si>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</si>
  <si>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</si>
  <si>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</si>
  <si>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</si>
  <si>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</si>
  <si>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</si>
  <si>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</si>
  <si>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</si>
  <si>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</si>
  <si>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</si>
  <si>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</si>
  <si>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</si>
  <si>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</si>
  <si>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</si>
  <si>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</si>
  <si>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</si>
  <si>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</si>
  <si>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</si>
  <si>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</si>
  <si>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</si>
  <si>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</si>
  <si>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</si>
  <si>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</si>
  <si>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Cut-off Date: 30-06-2023</t>
  </si>
  <si>
    <t>Reporting Date:09-08-2023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</si>
</sst>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2" fillId="0" borderId="0" applyNumberFormat="0" applyFill="0" applyBorder="0" applyAlignment="0" applyProtection="0">
      <alignment vertical="top"/>
      <protection locked="0"/>
    </xf>
  </cellStyleXfs>
  <cellXfs count="77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166" fontId="2" fillId="0" borderId="0" xfId="0" applyNumberFormat="1" applyFont="1" applyFill="1" applyAlignment="1" applyProtection="1">
      <alignment horizontal="center" vertical="center" wrapText="1"/>
    </xf>
    <xf numFmtId="0" fontId="0" fillId="0" borderId="0" xfId="0" applyFont="1"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horizontal="left" wrapText="1"/>
    </xf>
    <xf numFmtId="3"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0" fillId="0" borderId="0" xfId="0" applyFont="1" applyFill="1" applyBorder="1" applyAlignment="1">
      <alignment horizontal="left" wrapText="1"/>
    </xf>
    <xf numFmtId="14" fontId="2" fillId="0" borderId="0" xfId="0" applyNumberFormat="1" applyFont="1" applyAlignment="1" applyProtection="1">
      <alignment horizontal="center" vertical="center" wrapText="1"/>
    </xf>
    <xf numFmtId="0" fontId="0" fillId="4" borderId="0" xfId="0" applyFill="1"/>
    <xf numFmtId="0" fontId="52" fillId="4" borderId="0" xfId="0" applyFont="1" applyFill="1" applyAlignment="1">
      <alignment horizontal="left" vertical="center"/>
    </xf>
    <xf numFmtId="0" fontId="52" fillId="4" borderId="0" xfId="0" applyFont="1" applyFill="1" applyAlignment="1">
      <alignment horizontal="justify" vertical="center"/>
    </xf>
    <xf numFmtId="0" fontId="53" fillId="8" borderId="0" xfId="9" applyFont="1" applyFill="1"/>
    <xf numFmtId="168" fontId="42" fillId="8" borderId="0" xfId="9" applyNumberFormat="1" applyFill="1" applyAlignment="1">
      <alignment horizontal="center"/>
    </xf>
    <xf numFmtId="0" fontId="54" fillId="4" borderId="0" xfId="0" applyFont="1" applyFill="1" applyAlignment="1">
      <alignment horizontal="center" vertical="center" wrapText="1"/>
    </xf>
    <xf numFmtId="0" fontId="50"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0" applyFont="1" applyFill="1" applyBorder="1" applyAlignment="1" applyProtection="1"/>
    <xf numFmtId="0" fontId="62" fillId="4" borderId="0" xfId="10" quotePrefix="1" applyFill="1" applyBorder="1" applyAlignment="1" applyProtection="1"/>
    <xf numFmtId="0" fontId="52" fillId="4" borderId="0" xfId="0" applyFont="1" applyFill="1" applyAlignment="1">
      <alignment horizontal="justify" vertical="center" wrapText="1"/>
    </xf>
    <xf numFmtId="0" fontId="64" fillId="4" borderId="0" xfId="0" applyFont="1" applyFill="1" applyAlignment="1">
      <alignment vertical="center"/>
    </xf>
    <xf numFmtId="0" fontId="65" fillId="4" borderId="0" xfId="0" applyFont="1" applyFill="1"/>
    <xf numFmtId="0" fontId="66" fillId="4" borderId="0" xfId="0" applyFont="1" applyFill="1" applyAlignment="1">
      <alignment horizontal="justify" vertical="center" wrapText="1"/>
    </xf>
    <xf numFmtId="0" fontId="67" fillId="4" borderId="0" xfId="0" applyFont="1" applyFill="1" applyAlignment="1">
      <alignment vertical="center"/>
    </xf>
    <xf numFmtId="0" fontId="66" fillId="9" borderId="0" xfId="0" applyFont="1" applyFill="1" applyAlignment="1">
      <alignment vertical="center"/>
    </xf>
    <xf numFmtId="0" fontId="68"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9" fillId="4" borderId="0" xfId="0" applyFont="1" applyFill="1" applyAlignment="1">
      <alignment horizontal="justify" vertical="center" wrapText="1"/>
    </xf>
    <xf numFmtId="0" fontId="70"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7"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2" fillId="4" borderId="0" xfId="10" applyFill="1" applyAlignment="1" applyProtection="1">
      <alignment horizontal="right"/>
    </xf>
    <xf numFmtId="0" fontId="3" fillId="4" borderId="0" xfId="0" applyFont="1" applyFill="1" applyAlignment="1">
      <alignment vertical="center"/>
    </xf>
    <xf numFmtId="0" fontId="70" fillId="9" borderId="0" xfId="0" applyFont="1" applyFill="1" applyAlignment="1">
      <alignment horizontal="left" vertical="center" wrapText="1"/>
    </xf>
    <xf numFmtId="0" fontId="68"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5" fontId="0" fillId="4" borderId="33"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72" fillId="4" borderId="0" xfId="0" applyFont="1" applyFill="1"/>
    <xf numFmtId="1" fontId="72"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72" fillId="4" borderId="33" xfId="0" applyFont="1" applyFill="1" applyBorder="1"/>
    <xf numFmtId="1" fontId="72"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52"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0" fillId="9" borderId="0" xfId="0" applyFont="1" applyFill="1" applyAlignment="1">
      <alignment vertical="center" wrapText="1"/>
    </xf>
    <xf numFmtId="0" fontId="70"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0"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1" fillId="4" borderId="0" xfId="0" applyFont="1" applyFill="1"/>
    <xf numFmtId="0" fontId="80"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81"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82" fillId="4" borderId="0" xfId="1" applyFont="1" applyFill="1" applyBorder="1"/>
    <xf numFmtId="9" fontId="83" fillId="4" borderId="0" xfId="1" applyFont="1" applyFill="1" applyBorder="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71"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5"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71" fillId="9" borderId="0" xfId="0" applyFont="1" applyFill="1"/>
    <xf numFmtId="0" fontId="68" fillId="9" borderId="0" xfId="0" applyFont="1" applyFill="1" applyAlignment="1">
      <alignment horizontal="left" vertical="center" wrapText="1" indent="1"/>
    </xf>
    <xf numFmtId="0" fontId="68" fillId="9" borderId="0" xfId="0" applyFont="1" applyFill="1" applyAlignment="1">
      <alignment vertical="center" wrapText="1"/>
    </xf>
    <xf numFmtId="0" fontId="86" fillId="9" borderId="0" xfId="0" applyFont="1" applyFill="1" applyAlignment="1">
      <alignment horizontal="justify" vertical="center" wrapText="1"/>
    </xf>
    <xf numFmtId="0" fontId="68" fillId="4" borderId="0" xfId="0" applyFont="1" applyFill="1" applyAlignment="1">
      <alignment horizontal="left" vertical="center" wrapText="1" indent="1"/>
    </xf>
    <xf numFmtId="0" fontId="68" fillId="4" borderId="0" xfId="0" applyFont="1" applyFill="1" applyAlignment="1">
      <alignment vertical="center" wrapText="1"/>
    </xf>
    <xf numFmtId="0" fontId="86"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7" fillId="4" borderId="0" xfId="0" applyFont="1" applyFill="1" applyAlignment="1">
      <alignment vertical="center"/>
    </xf>
    <xf numFmtId="0" fontId="57" fillId="4" borderId="0" xfId="0" applyFont="1" applyFill="1" applyAlignment="1">
      <alignment horizontal="left" vertical="top" wrapText="1"/>
    </xf>
    <xf numFmtId="0" fontId="88" fillId="9" borderId="0" xfId="0" applyFont="1" applyFill="1" applyAlignment="1">
      <alignment vertical="center"/>
    </xf>
    <xf numFmtId="0" fontId="88" fillId="9" borderId="0" xfId="0" applyFont="1" applyFill="1" applyAlignment="1">
      <alignment horizontal="left" vertical="center"/>
    </xf>
    <xf numFmtId="0" fontId="89" fillId="9" borderId="0" xfId="0" applyFont="1" applyFill="1" applyAlignment="1">
      <alignment horizontal="center" vertical="center"/>
    </xf>
    <xf numFmtId="0" fontId="67"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4" fillId="4" borderId="4" xfId="0" applyFont="1" applyFill="1" applyBorder="1"/>
    <xf numFmtId="0" fontId="74"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4"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1" fillId="10" borderId="0" xfId="0" applyFont="1" applyFill="1"/>
    <xf numFmtId="0" fontId="90" fillId="10" borderId="0" xfId="0" applyFont="1" applyFill="1"/>
    <xf numFmtId="0" fontId="91" fillId="11" borderId="37" xfId="0" applyFont="1" applyFill="1" applyBorder="1" applyAlignment="1">
      <alignment horizontal="left" vertical="center" wrapText="1" indent="1"/>
    </xf>
    <xf numFmtId="0" fontId="91" fillId="11" borderId="38" xfId="0" applyFont="1" applyFill="1" applyBorder="1" applyAlignment="1">
      <alignment horizontal="left" vertical="center" wrapText="1" indent="1"/>
    </xf>
    <xf numFmtId="0" fontId="92" fillId="10" borderId="39" xfId="0" applyFont="1" applyFill="1" applyBorder="1" applyAlignment="1">
      <alignment vertical="center" wrapText="1"/>
    </xf>
    <xf numFmtId="0" fontId="92" fillId="10" borderId="42" xfId="0" applyFont="1" applyFill="1" applyBorder="1" applyAlignment="1">
      <alignment vertical="center" wrapText="1"/>
    </xf>
    <xf numFmtId="0" fontId="51" fillId="10" borderId="42" xfId="0" applyFont="1" applyFill="1" applyBorder="1" applyAlignment="1">
      <alignment vertical="center" wrapText="1"/>
    </xf>
    <xf numFmtId="0" fontId="92" fillId="10" borderId="42" xfId="0" applyFont="1" applyFill="1" applyBorder="1" applyAlignment="1">
      <alignment horizontal="justify" vertical="center" wrapText="1"/>
    </xf>
    <xf numFmtId="0" fontId="92" fillId="10" borderId="45" xfId="0" applyFont="1" applyFill="1" applyBorder="1" applyAlignment="1">
      <alignment vertical="center" wrapText="1"/>
    </xf>
    <xf numFmtId="0" fontId="51" fillId="10" borderId="0" xfId="0" applyFont="1" applyFill="1" applyAlignment="1">
      <alignment vertical="top" wrapText="1"/>
    </xf>
    <xf numFmtId="0" fontId="92" fillId="10" borderId="0" xfId="0" applyFont="1" applyFill="1" applyAlignment="1">
      <alignment horizontal="left" vertical="top" wrapText="1" indent="5"/>
    </xf>
    <xf numFmtId="0" fontId="92" fillId="10" borderId="0" xfId="0" applyFont="1" applyFill="1" applyAlignment="1">
      <alignment horizontal="left" vertical="top" wrapText="1"/>
    </xf>
    <xf numFmtId="0" fontId="92" fillId="10" borderId="39" xfId="0" applyFont="1" applyFill="1" applyBorder="1" applyAlignment="1">
      <alignment vertical="center"/>
    </xf>
    <xf numFmtId="0" fontId="92" fillId="10" borderId="42" xfId="0" applyFont="1" applyFill="1" applyBorder="1" applyAlignment="1">
      <alignment vertical="center"/>
    </xf>
    <xf numFmtId="0" fontId="92" fillId="10" borderId="45" xfId="0" applyFont="1" applyFill="1" applyBorder="1" applyAlignment="1">
      <alignment vertical="center"/>
    </xf>
    <xf numFmtId="0" fontId="92" fillId="10" borderId="0" xfId="0" applyFont="1" applyFill="1" applyAlignment="1">
      <alignment horizontal="justify" vertical="center" wrapText="1"/>
    </xf>
    <xf numFmtId="0" fontId="51" fillId="10" borderId="0" xfId="0" applyFont="1" applyFill="1" applyAlignment="1">
      <alignment vertical="center" wrapText="1"/>
    </xf>
    <xf numFmtId="0" fontId="92" fillId="10" borderId="0" xfId="0" applyFont="1" applyFill="1" applyAlignment="1">
      <alignment vertical="center" wrapText="1"/>
    </xf>
    <xf numFmtId="0" fontId="51" fillId="12" borderId="0" xfId="0" applyFont="1" applyFill="1"/>
    <xf numFmtId="0" fontId="91" fillId="11" borderId="1" xfId="0" applyFont="1" applyFill="1" applyBorder="1" applyAlignment="1">
      <alignment vertical="center" wrapText="1"/>
    </xf>
    <xf numFmtId="0" fontId="91" fillId="11" borderId="48" xfId="0" applyFont="1" applyFill="1" applyBorder="1" applyAlignment="1">
      <alignment vertical="center" wrapText="1"/>
    </xf>
    <xf numFmtId="0" fontId="91" fillId="11" borderId="6" xfId="0" applyFont="1" applyFill="1" applyBorder="1" applyAlignment="1">
      <alignment vertical="center" wrapText="1"/>
    </xf>
    <xf numFmtId="0" fontId="92" fillId="11" borderId="49" xfId="0" applyFont="1" applyFill="1" applyBorder="1" applyAlignment="1">
      <alignment vertical="center" wrapText="1"/>
    </xf>
    <xf numFmtId="0" fontId="51" fillId="10" borderId="39" xfId="0" applyFont="1" applyFill="1" applyBorder="1" applyAlignment="1">
      <alignment vertical="center"/>
    </xf>
    <xf numFmtId="0" fontId="92" fillId="10" borderId="40" xfId="0" applyFont="1" applyFill="1" applyBorder="1" applyAlignment="1">
      <alignment vertical="center" wrapText="1"/>
    </xf>
    <xf numFmtId="0" fontId="92" fillId="10" borderId="50" xfId="0" applyFont="1" applyFill="1" applyBorder="1" applyAlignment="1">
      <alignment vertical="center" wrapText="1"/>
    </xf>
    <xf numFmtId="0" fontId="51" fillId="10" borderId="45" xfId="0" applyFont="1" applyFill="1" applyBorder="1" applyAlignment="1">
      <alignment vertical="center"/>
    </xf>
    <xf numFmtId="0" fontId="92" fillId="10" borderId="51" xfId="0" applyFont="1" applyFill="1" applyBorder="1" applyAlignment="1">
      <alignment vertical="center" wrapText="1"/>
    </xf>
    <xf numFmtId="0" fontId="92" fillId="10" borderId="47" xfId="0" applyFont="1" applyFill="1" applyBorder="1" applyAlignment="1">
      <alignment vertical="center" wrapText="1"/>
    </xf>
    <xf numFmtId="0" fontId="92" fillId="10" borderId="0" xfId="0" applyFont="1" applyFill="1" applyAlignment="1">
      <alignment vertical="center"/>
    </xf>
    <xf numFmtId="0" fontId="51" fillId="10" borderId="39" xfId="0" applyFont="1" applyFill="1" applyBorder="1" applyAlignment="1">
      <alignment vertical="center" wrapText="1"/>
    </xf>
    <xf numFmtId="0" fontId="51" fillId="10" borderId="42" xfId="0" applyFont="1" applyFill="1" applyBorder="1" applyAlignment="1">
      <alignment vertical="center"/>
    </xf>
    <xf numFmtId="0" fontId="51" fillId="10" borderId="0" xfId="0" applyFont="1" applyFill="1" applyAlignment="1">
      <alignment vertical="center"/>
    </xf>
    <xf numFmtId="0" fontId="92" fillId="10" borderId="0" xfId="0" applyFont="1" applyFill="1" applyAlignment="1">
      <alignment horizontal="left" vertical="center" wrapText="1" indent="5"/>
    </xf>
    <xf numFmtId="0" fontId="51" fillId="10" borderId="53" xfId="0" applyFont="1" applyFill="1" applyBorder="1" applyAlignment="1">
      <alignment vertical="center" wrapText="1"/>
    </xf>
    <xf numFmtId="0" fontId="51" fillId="10" borderId="56" xfId="0" applyFont="1" applyFill="1" applyBorder="1" applyAlignment="1">
      <alignment vertical="center"/>
    </xf>
    <xf numFmtId="0" fontId="51" fillId="10" borderId="45" xfId="0" applyFont="1" applyFill="1" applyBorder="1"/>
    <xf numFmtId="0" fontId="91" fillId="11" borderId="57" xfId="0" applyFont="1" applyFill="1" applyBorder="1" applyAlignment="1">
      <alignment horizontal="left" vertical="center" wrapText="1" indent="1"/>
    </xf>
    <xf numFmtId="0" fontId="91" fillId="11" borderId="57" xfId="0" applyFont="1" applyFill="1" applyBorder="1" applyAlignment="1">
      <alignment vertical="center" wrapText="1"/>
    </xf>
    <xf numFmtId="0" fontId="92" fillId="11" borderId="58" xfId="0" applyFont="1" applyFill="1" applyBorder="1" applyAlignment="1">
      <alignment horizontal="justify" vertical="center" wrapText="1"/>
    </xf>
    <xf numFmtId="0" fontId="91" fillId="11" borderId="0" xfId="0" applyFont="1" applyFill="1" applyAlignment="1">
      <alignment vertical="center" wrapText="1"/>
    </xf>
    <xf numFmtId="0" fontId="92" fillId="11" borderId="5" xfId="0" applyFont="1" applyFill="1" applyBorder="1" applyAlignment="1">
      <alignment horizontal="justify" vertical="center" wrapText="1"/>
    </xf>
    <xf numFmtId="0" fontId="51" fillId="10" borderId="39" xfId="0" applyFont="1" applyFill="1" applyBorder="1"/>
    <xf numFmtId="0" fontId="51" fillId="10" borderId="42" xfId="0" applyFont="1" applyFill="1" applyBorder="1"/>
    <xf numFmtId="0" fontId="51" fillId="10" borderId="59" xfId="0" applyFont="1" applyFill="1" applyBorder="1" applyAlignment="1">
      <alignment vertical="center"/>
    </xf>
    <xf numFmtId="0" fontId="92" fillId="10" borderId="57" xfId="0" applyFont="1" applyFill="1" applyBorder="1" applyAlignment="1">
      <alignment vertical="top" wrapText="1"/>
    </xf>
    <xf numFmtId="0" fontId="62" fillId="0" borderId="60" xfId="10" applyBorder="1" applyAlignment="1" applyProtection="1"/>
    <xf numFmtId="0" fontId="51" fillId="10" borderId="58" xfId="0" applyFont="1" applyFill="1" applyBorder="1"/>
    <xf numFmtId="0" fontId="93" fillId="10" borderId="0" xfId="10" applyFont="1" applyFill="1" applyBorder="1" applyAlignment="1" applyProtection="1">
      <alignment horizontal="right"/>
    </xf>
    <xf numFmtId="167" fontId="2" fillId="4" borderId="0" xfId="0" applyNumberFormat="1" applyFont="1" applyFill="1" applyAlignment="1">
      <alignment horizontal="right"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68" fontId="42" fillId="8" borderId="0" xfId="9" applyNumberFormat="1" applyFill="1" applyAlignment="1">
      <alignment horizontal="center"/>
    </xf>
    <xf numFmtId="0" fontId="56" fillId="4" borderId="0" xfId="0" applyFont="1" applyFill="1" applyAlignment="1">
      <alignment horizontal="left" wrapText="1"/>
    </xf>
    <xf numFmtId="0" fontId="52" fillId="4" borderId="0" xfId="0" applyFont="1" applyFill="1" applyAlignment="1">
      <alignment horizontal="center" vertical="center" wrapText="1"/>
    </xf>
    <xf numFmtId="0" fontId="0" fillId="4" borderId="0" xfId="0" applyFill="1" applyAlignment="1">
      <alignment horizontal="center" vertical="center"/>
    </xf>
    <xf numFmtId="0" fontId="0" fillId="4" borderId="33" xfId="0" applyFill="1" applyBorder="1" applyAlignment="1">
      <alignment horizontal="center" vertical="center"/>
    </xf>
    <xf numFmtId="0" fontId="52" fillId="4" borderId="0" xfId="0" applyFont="1" applyFill="1" applyAlignment="1">
      <alignment horizontal="left" vertical="center"/>
    </xf>
    <xf numFmtId="0" fontId="70" fillId="9" borderId="0" xfId="0" applyFont="1" applyFill="1" applyAlignment="1">
      <alignment horizontal="center" vertical="center" wrapText="1"/>
    </xf>
    <xf numFmtId="0" fontId="68" fillId="4" borderId="0" xfId="0" applyFont="1" applyFill="1" applyAlignment="1">
      <alignment horizontal="center" vertical="center" wrapText="1"/>
    </xf>
    <xf numFmtId="0" fontId="3" fillId="4" borderId="0" xfId="0" applyFont="1" applyFill="1" applyAlignment="1">
      <alignment vertical="center"/>
    </xf>
    <xf numFmtId="0" fontId="52"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4" fillId="4" borderId="0" xfId="0" applyFont="1" applyFill="1" applyAlignment="1">
      <alignment horizontal="center" wrapText="1"/>
    </xf>
    <xf numFmtId="0" fontId="88" fillId="9" borderId="0" xfId="0" applyFont="1" applyFill="1" applyAlignment="1">
      <alignment horizontal="center" vertical="center" wrapText="1"/>
    </xf>
    <xf numFmtId="0" fontId="89"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2"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1" fillId="11" borderId="57" xfId="0" applyFont="1" applyFill="1" applyBorder="1" applyAlignment="1">
      <alignment horizontal="left" vertical="center" wrapText="1"/>
    </xf>
    <xf numFmtId="0" fontId="91" fillId="11" borderId="58" xfId="0" applyFont="1" applyFill="1" applyBorder="1" applyAlignment="1">
      <alignment horizontal="left" vertical="center" wrapText="1"/>
    </xf>
    <xf numFmtId="0" fontId="92" fillId="10" borderId="13" xfId="0" applyFont="1" applyFill="1" applyBorder="1" applyAlignment="1">
      <alignment horizontal="left" vertical="center" wrapText="1"/>
    </xf>
    <xf numFmtId="0" fontId="92" fillId="10" borderId="43" xfId="0" applyFont="1" applyFill="1" applyBorder="1" applyAlignment="1">
      <alignment horizontal="left" vertical="center" wrapText="1"/>
    </xf>
    <xf numFmtId="0" fontId="92" fillId="10" borderId="46" xfId="0" applyFont="1" applyFill="1" applyBorder="1" applyAlignment="1">
      <alignment horizontal="left" vertical="center" wrapText="1"/>
    </xf>
    <xf numFmtId="0" fontId="92" fillId="10" borderId="47" xfId="0" applyFont="1" applyFill="1" applyBorder="1" applyAlignment="1">
      <alignment horizontal="left" vertical="center" wrapText="1"/>
    </xf>
    <xf numFmtId="0" fontId="91" fillId="11" borderId="1" xfId="0" applyFont="1" applyFill="1" applyBorder="1" applyAlignment="1">
      <alignment horizontal="left" vertical="center" wrapText="1"/>
    </xf>
    <xf numFmtId="0" fontId="91" fillId="11" borderId="3" xfId="0" applyFont="1" applyFill="1" applyBorder="1" applyAlignment="1">
      <alignment horizontal="left" vertical="center" wrapText="1"/>
    </xf>
    <xf numFmtId="0" fontId="91" fillId="11" borderId="4" xfId="0" applyFont="1" applyFill="1" applyBorder="1" applyAlignment="1">
      <alignment horizontal="left" vertical="center" wrapText="1"/>
    </xf>
    <xf numFmtId="0" fontId="91" fillId="11" borderId="5" xfId="0" applyFont="1" applyFill="1" applyBorder="1" applyAlignment="1">
      <alignment horizontal="left" vertical="center" wrapText="1"/>
    </xf>
    <xf numFmtId="0" fontId="92" fillId="10" borderId="60" xfId="0" applyFont="1" applyFill="1" applyBorder="1" applyAlignment="1">
      <alignment horizontal="left" vertical="center" wrapText="1"/>
    </xf>
    <xf numFmtId="0" fontId="92" fillId="10" borderId="58" xfId="0" applyFont="1" applyFill="1" applyBorder="1" applyAlignment="1">
      <alignment horizontal="left" vertical="center" wrapText="1"/>
    </xf>
    <xf numFmtId="0" fontId="92" fillId="10" borderId="54" xfId="0" applyFont="1" applyFill="1" applyBorder="1" applyAlignment="1">
      <alignment horizontal="left" vertical="center" wrapText="1"/>
    </xf>
    <xf numFmtId="0" fontId="92" fillId="10" borderId="55" xfId="0" applyFont="1" applyFill="1" applyBorder="1" applyAlignment="1">
      <alignment horizontal="left" vertical="center" wrapText="1"/>
    </xf>
    <xf numFmtId="0" fontId="92" fillId="10" borderId="52" xfId="0" applyFont="1" applyFill="1" applyBorder="1" applyAlignment="1">
      <alignment horizontal="left" vertical="center" wrapText="1"/>
    </xf>
    <xf numFmtId="0" fontId="92" fillId="10" borderId="50" xfId="0" applyFont="1" applyFill="1" applyBorder="1" applyAlignment="1">
      <alignment horizontal="left" vertical="center" wrapText="1"/>
    </xf>
    <xf numFmtId="0" fontId="92" fillId="10" borderId="10" xfId="0" applyFont="1" applyFill="1" applyBorder="1" applyAlignment="1">
      <alignment horizontal="left" vertical="center" wrapText="1"/>
    </xf>
    <xf numFmtId="0" fontId="92" fillId="10" borderId="44" xfId="0" applyFont="1" applyFill="1" applyBorder="1" applyAlignment="1">
      <alignment horizontal="left" vertical="center" wrapText="1"/>
    </xf>
    <xf numFmtId="0" fontId="92" fillId="12" borderId="13" xfId="0" applyFont="1" applyFill="1" applyBorder="1" applyAlignment="1">
      <alignment horizontal="left" vertical="top" wrapText="1"/>
    </xf>
    <xf numFmtId="0" fontId="92" fillId="12" borderId="43" xfId="0" applyFont="1" applyFill="1" applyBorder="1" applyAlignment="1">
      <alignment horizontal="left" vertical="top" wrapText="1"/>
    </xf>
    <xf numFmtId="0" fontId="92" fillId="12" borderId="10" xfId="0" applyFont="1" applyFill="1" applyBorder="1" applyAlignment="1">
      <alignment horizontal="left" vertical="top" wrapText="1"/>
    </xf>
    <xf numFmtId="0" fontId="92" fillId="12" borderId="44" xfId="0" applyFont="1" applyFill="1" applyBorder="1" applyAlignment="1">
      <alignment horizontal="left" vertical="top" wrapText="1"/>
    </xf>
    <xf numFmtId="0" fontId="92" fillId="12" borderId="13" xfId="0" applyFont="1" applyFill="1" applyBorder="1" applyAlignment="1">
      <alignment horizontal="left" vertical="top"/>
    </xf>
    <xf numFmtId="0" fontId="92" fillId="12" borderId="43" xfId="0" applyFont="1" applyFill="1" applyBorder="1" applyAlignment="1">
      <alignment horizontal="left" vertical="top"/>
    </xf>
    <xf numFmtId="0" fontId="92" fillId="12" borderId="46" xfId="0" applyFont="1" applyFill="1" applyBorder="1" applyAlignment="1">
      <alignment horizontal="left" vertical="top" wrapText="1"/>
    </xf>
    <xf numFmtId="0" fontId="92" fillId="12" borderId="47" xfId="0" applyFont="1" applyFill="1" applyBorder="1" applyAlignment="1">
      <alignment horizontal="left" vertical="top" wrapText="1"/>
    </xf>
    <xf numFmtId="0" fontId="91" fillId="11" borderId="6" xfId="0" applyFont="1" applyFill="1" applyBorder="1" applyAlignment="1">
      <alignment horizontal="left" vertical="center" wrapText="1"/>
    </xf>
    <xf numFmtId="0" fontId="91" fillId="11" borderId="8" xfId="0" applyFont="1" applyFill="1" applyBorder="1" applyAlignment="1">
      <alignment horizontal="left" vertical="center" wrapText="1"/>
    </xf>
    <xf numFmtId="0" fontId="92" fillId="12" borderId="10" xfId="0" applyFont="1" applyFill="1" applyBorder="1" applyAlignment="1">
      <alignment horizontal="left" vertical="top"/>
    </xf>
    <xf numFmtId="0" fontId="92" fillId="12" borderId="44" xfId="0" applyFont="1" applyFill="1" applyBorder="1" applyAlignment="1">
      <alignment horizontal="left" vertical="top"/>
    </xf>
    <xf numFmtId="0" fontId="92" fillId="12" borderId="46" xfId="0" applyFont="1" applyFill="1" applyBorder="1" applyAlignment="1">
      <alignment horizontal="left" vertical="top"/>
    </xf>
    <xf numFmtId="0" fontId="92" fillId="12" borderId="47" xfId="0" applyFont="1" applyFill="1" applyBorder="1" applyAlignment="1">
      <alignment horizontal="left" vertical="top"/>
    </xf>
    <xf numFmtId="0" fontId="91" fillId="11" borderId="1" xfId="0" applyFont="1" applyFill="1" applyBorder="1" applyAlignment="1">
      <alignment horizontal="left" vertical="top" wrapText="1"/>
    </xf>
    <xf numFmtId="0" fontId="91" fillId="11" borderId="3" xfId="0" applyFont="1" applyFill="1" applyBorder="1" applyAlignment="1">
      <alignment horizontal="left" vertical="top" wrapText="1"/>
    </xf>
    <xf numFmtId="0" fontId="91" fillId="11" borderId="4" xfId="0" applyFont="1" applyFill="1" applyBorder="1" applyAlignment="1">
      <alignment horizontal="left" vertical="top" wrapText="1"/>
    </xf>
    <xf numFmtId="0" fontId="91" fillId="11" borderId="5" xfId="0" applyFont="1" applyFill="1" applyBorder="1" applyAlignment="1">
      <alignment horizontal="left" vertical="top" wrapText="1"/>
    </xf>
    <xf numFmtId="0" fontId="92" fillId="12" borderId="40" xfId="0" applyFont="1" applyFill="1" applyBorder="1" applyAlignment="1">
      <alignment horizontal="left" vertical="top" wrapText="1"/>
    </xf>
    <xf numFmtId="0" fontId="92" fillId="12" borderId="41" xfId="0" applyFont="1" applyFill="1" applyBorder="1" applyAlignment="1">
      <alignment horizontal="left" vertical="top" wrapText="1"/>
    </xf>
    <xf numFmtId="0" fontId="92" fillId="12" borderId="40" xfId="0" applyFont="1" applyFill="1" applyBorder="1" applyAlignment="1">
      <alignment horizontal="left" vertical="top"/>
    </xf>
    <xf numFmtId="0" fontId="92" fillId="12" borderId="41" xfId="0" applyFont="1" applyFill="1" applyBorder="1" applyAlignment="1">
      <alignment horizontal="left" vertical="top"/>
    </xf>
  </cellXfs>
  <cellStyles count="11">
    <cellStyle name="Comma 2" xfId="3" xr:uid="{00000000-0005-0000-0000-000000000000}"/>
    <cellStyle name="Hyperlink" xfId="2" builtinId="8"/>
    <cellStyle name="Hyperlink 2" xfId="10" xr:uid="{343A2D31-C576-4CD0-9FA5-3887BC634BCF}"/>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DA0B531D-5BDE-405F-A306-6A03398BEE37}"/>
    <cellStyle name="Percent" xfId="1" builtinId="5"/>
    <cellStyle name="Standard 3" xfId="8" xr:uid="{00000000-0005-0000-0000-000008000000}"/>
  </cellStyles>
  <dxfs count="1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63001F20-A7EF-4C59-AC32-B4EE27CF8211}"/>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2023</a:t>
          </a:r>
        </a:p>
      </xdr:txBody>
    </xdr:sp>
    <xdr:clientData/>
  </xdr:twoCellAnchor>
  <xdr:twoCellAnchor>
    <xdr:from>
      <xdr:col>2</xdr:col>
      <xdr:colOff>202520</xdr:colOff>
      <xdr:row>5</xdr:row>
      <xdr:rowOff>1406237</xdr:rowOff>
    </xdr:from>
    <xdr:to>
      <xdr:col>2</xdr:col>
      <xdr:colOff>5112327</xdr:colOff>
      <xdr:row>6</xdr:row>
      <xdr:rowOff>1371600</xdr:rowOff>
    </xdr:to>
    <xdr:sp macro="" textlink="">
      <xdr:nvSpPr>
        <xdr:cNvPr id="3" name="Tekstboks 4">
          <a:extLst>
            <a:ext uri="{FF2B5EF4-FFF2-40B4-BE49-F238E27FC236}">
              <a16:creationId xmlns:a16="http://schemas.microsoft.com/office/drawing/2014/main" id="{B5ABE404-9084-4C80-AB90-C4A498B58B9F}"/>
            </a:ext>
          </a:extLst>
        </xdr:cNvPr>
        <xdr:cNvSpPr txBox="1"/>
      </xdr:nvSpPr>
      <xdr:spPr>
        <a:xfrm>
          <a:off x="1712665" y="4481946"/>
          <a:ext cx="4909807" cy="238990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2023-09-08</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2023-06-30</a:t>
          </a:r>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EA11C054-430F-4299-80BF-C19C082AE444}"/>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2B152C68-FA36-43ED-A815-6D3BC9ABEF27}"/>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265B1D94-E45D-41B6-9FDA-988C22334B02}"/>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7</xdr:col>
      <xdr:colOff>681878</xdr:colOff>
      <xdr:row>4</xdr:row>
      <xdr:rowOff>6424</xdr:rowOff>
    </xdr:to>
    <xdr:pic>
      <xdr:nvPicPr>
        <xdr:cNvPr id="2" name="Picture 1">
          <a:extLst>
            <a:ext uri="{FF2B5EF4-FFF2-40B4-BE49-F238E27FC236}">
              <a16:creationId xmlns:a16="http://schemas.microsoft.com/office/drawing/2014/main" id="{9BBA5634-7978-44F3-B78F-F3E21E9C3A33}"/>
            </a:ext>
          </a:extLst>
        </xdr:cNvPr>
        <xdr:cNvPicPr>
          <a:picLocks noChangeAspect="1"/>
        </xdr:cNvPicPr>
      </xdr:nvPicPr>
      <xdr:blipFill>
        <a:blip xmlns:r="http://schemas.openxmlformats.org/officeDocument/2006/relationships" r:embed="rId1"/>
        <a:stretch>
          <a:fillRect/>
        </a:stretch>
      </xdr:blipFill>
      <xdr:spPr>
        <a:xfrm>
          <a:off x="8482853" y="44823"/>
          <a:ext cx="2571750"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4B56E569-6427-4FD4-ADF9-F67D84DF23B7}"/>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92CDF5EF-4BFA-4747-AA5A-06C273FABDAE}"/>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F1B21F4B-942C-4B48-987F-5583A0A491AF}"/>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B5FCEC80-B6CE-49F5-A740-2015A69EEDFA}"/>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580A6EA4-532C-4D4A-A2B4-238557394307}"/>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B6A032B9-18A6-412E-88A8-C8FE84E41211}"/>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9CD470B9-3DA3-40B3-8C3F-71B66D7A13D5}"/>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A5341BE0-550C-48C5-B629-1A33A5A27243}"/>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dd1xf0076\s60\Data\ECBC%20skabelon\Leverance\2023\ECBC%2020230630%20CC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Contents"/>
      <sheetName val="Table A - General Issuer Detail"/>
      <sheetName val="G1-G4 - Cover pool inform."/>
      <sheetName val="Table 1-3 - Lending"/>
      <sheetName val="Table 4 - LTV"/>
      <sheetName val="Table 5 - Lending by region"/>
      <sheetName val="Table 6-8 - Lending by loantype"/>
      <sheetName val="Table 9-12 - Lending"/>
      <sheetName val="X1 Key Concepts"/>
      <sheetName val="X2 Key Concepts"/>
      <sheetName val="X3 - General explanation"/>
    </sheetNames>
    <sheetDataSet>
      <sheetData sheetId="0"/>
      <sheetData sheetId="1"/>
      <sheetData sheetId="2">
        <row r="9">
          <cell r="C9" t="str">
            <v>Q2 2023</v>
          </cell>
          <cell r="D9" t="str">
            <v>Q1 2023</v>
          </cell>
        </row>
      </sheetData>
      <sheetData sheetId="3"/>
      <sheetData sheetId="4" refreshError="1"/>
      <sheetData sheetId="5"/>
      <sheetData sheetId="6" refreshError="1"/>
      <sheetData sheetId="7" refreshError="1"/>
      <sheetData sheetId="8"/>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7.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22" sqref="F22"/>
    </sheetView>
  </sheetViews>
  <sheetFormatPr defaultColWidth="9.109375" defaultRowHeight="14.4" x14ac:dyDescent="0.3"/>
  <cols>
    <col min="1" max="1" width="242" style="2" customWidth="1"/>
    <col min="2" max="16384" width="9.109375" style="2"/>
  </cols>
  <sheetData>
    <row r="1" spans="1:1" ht="31.2" x14ac:dyDescent="0.3">
      <c r="A1" s="63" t="s">
        <v>1221</v>
      </c>
    </row>
    <row r="3" spans="1:1" ht="15" x14ac:dyDescent="0.3">
      <c r="A3" s="122"/>
    </row>
    <row r="4" spans="1:1" ht="34.799999999999997" x14ac:dyDescent="0.3">
      <c r="A4" s="123" t="s">
        <v>1222</v>
      </c>
    </row>
    <row r="5" spans="1:1" ht="34.799999999999997" x14ac:dyDescent="0.3">
      <c r="A5" s="123" t="s">
        <v>1223</v>
      </c>
    </row>
    <row r="6" spans="1:1" ht="52.2" x14ac:dyDescent="0.3">
      <c r="A6" s="123" t="s">
        <v>1224</v>
      </c>
    </row>
    <row r="7" spans="1:1" ht="17.399999999999999" x14ac:dyDescent="0.3">
      <c r="A7" s="123"/>
    </row>
    <row r="8" spans="1:1" ht="18" x14ac:dyDescent="0.3">
      <c r="A8" s="124" t="s">
        <v>1225</v>
      </c>
    </row>
    <row r="9" spans="1:1" ht="34.799999999999997" x14ac:dyDescent="0.35">
      <c r="A9" s="133" t="s">
        <v>1387</v>
      </c>
    </row>
    <row r="10" spans="1:1" ht="87" x14ac:dyDescent="0.3">
      <c r="A10" s="126" t="s">
        <v>1226</v>
      </c>
    </row>
    <row r="11" spans="1:1" ht="34.799999999999997" x14ac:dyDescent="0.3">
      <c r="A11" s="126" t="s">
        <v>1227</v>
      </c>
    </row>
    <row r="12" spans="1:1" ht="17.399999999999999" x14ac:dyDescent="0.3">
      <c r="A12" s="126" t="s">
        <v>1228</v>
      </c>
    </row>
    <row r="13" spans="1:1" ht="17.399999999999999" x14ac:dyDescent="0.3">
      <c r="A13" s="126" t="s">
        <v>1229</v>
      </c>
    </row>
    <row r="14" spans="1:1" ht="34.799999999999997" x14ac:dyDescent="0.3">
      <c r="A14" s="126" t="s">
        <v>1230</v>
      </c>
    </row>
    <row r="15" spans="1:1" ht="17.399999999999999" x14ac:dyDescent="0.3">
      <c r="A15" s="126"/>
    </row>
    <row r="16" spans="1:1" ht="18" x14ac:dyDescent="0.3">
      <c r="A16" s="124" t="s">
        <v>1231</v>
      </c>
    </row>
    <row r="17" spans="1:1" ht="17.399999999999999" x14ac:dyDescent="0.3">
      <c r="A17" s="127" t="s">
        <v>1232</v>
      </c>
    </row>
    <row r="18" spans="1:1" ht="34.799999999999997" x14ac:dyDescent="0.3">
      <c r="A18" s="128" t="s">
        <v>1233</v>
      </c>
    </row>
    <row r="19" spans="1:1" ht="34.799999999999997" x14ac:dyDescent="0.3">
      <c r="A19" s="128" t="s">
        <v>1234</v>
      </c>
    </row>
    <row r="20" spans="1:1" ht="52.2" x14ac:dyDescent="0.3">
      <c r="A20" s="128" t="s">
        <v>1235</v>
      </c>
    </row>
    <row r="21" spans="1:1" ht="87" x14ac:dyDescent="0.3">
      <c r="A21" s="128" t="s">
        <v>1236</v>
      </c>
    </row>
    <row r="22" spans="1:1" ht="52.2" x14ac:dyDescent="0.3">
      <c r="A22" s="128" t="s">
        <v>1237</v>
      </c>
    </row>
    <row r="23" spans="1:1" ht="34.799999999999997" x14ac:dyDescent="0.3">
      <c r="A23" s="128" t="s">
        <v>1238</v>
      </c>
    </row>
    <row r="24" spans="1:1" ht="17.399999999999999" x14ac:dyDescent="0.3">
      <c r="A24" s="128" t="s">
        <v>1239</v>
      </c>
    </row>
    <row r="25" spans="1:1" ht="17.399999999999999" x14ac:dyDescent="0.3">
      <c r="A25" s="127" t="s">
        <v>1240</v>
      </c>
    </row>
    <row r="26" spans="1:1" ht="52.2" x14ac:dyDescent="0.35">
      <c r="A26" s="129" t="s">
        <v>1241</v>
      </c>
    </row>
    <row r="27" spans="1:1" ht="17.399999999999999" x14ac:dyDescent="0.35">
      <c r="A27" s="129" t="s">
        <v>1242</v>
      </c>
    </row>
    <row r="28" spans="1:1" ht="17.399999999999999" x14ac:dyDescent="0.3">
      <c r="A28" s="127" t="s">
        <v>1243</v>
      </c>
    </row>
    <row r="29" spans="1:1" ht="34.799999999999997" x14ac:dyDescent="0.3">
      <c r="A29" s="128" t="s">
        <v>1244</v>
      </c>
    </row>
    <row r="30" spans="1:1" ht="34.799999999999997" x14ac:dyDescent="0.3">
      <c r="A30" s="128" t="s">
        <v>1245</v>
      </c>
    </row>
    <row r="31" spans="1:1" ht="34.799999999999997" x14ac:dyDescent="0.3">
      <c r="A31" s="128" t="s">
        <v>1246</v>
      </c>
    </row>
    <row r="32" spans="1:1" ht="34.799999999999997" x14ac:dyDescent="0.3">
      <c r="A32" s="128" t="s">
        <v>1247</v>
      </c>
    </row>
    <row r="33" spans="1:1" ht="17.399999999999999" x14ac:dyDescent="0.3">
      <c r="A33" s="128"/>
    </row>
    <row r="34" spans="1:1" ht="18" x14ac:dyDescent="0.3">
      <c r="A34" s="124" t="s">
        <v>1248</v>
      </c>
    </row>
    <row r="35" spans="1:1" ht="17.399999999999999" x14ac:dyDescent="0.3">
      <c r="A35" s="127" t="s">
        <v>1249</v>
      </c>
    </row>
    <row r="36" spans="1:1" ht="34.799999999999997" x14ac:dyDescent="0.3">
      <c r="A36" s="128" t="s">
        <v>1250</v>
      </c>
    </row>
    <row r="37" spans="1:1" ht="34.799999999999997" x14ac:dyDescent="0.3">
      <c r="A37" s="128" t="s">
        <v>1251</v>
      </c>
    </row>
    <row r="38" spans="1:1" ht="34.799999999999997" x14ac:dyDescent="0.3">
      <c r="A38" s="128" t="s">
        <v>1252</v>
      </c>
    </row>
    <row r="39" spans="1:1" ht="17.399999999999999" x14ac:dyDescent="0.3">
      <c r="A39" s="128" t="s">
        <v>1253</v>
      </c>
    </row>
    <row r="40" spans="1:1" ht="34.799999999999997" x14ac:dyDescent="0.3">
      <c r="A40" s="128" t="s">
        <v>1254</v>
      </c>
    </row>
    <row r="41" spans="1:1" ht="17.399999999999999" x14ac:dyDescent="0.3">
      <c r="A41" s="127" t="s">
        <v>1255</v>
      </c>
    </row>
    <row r="42" spans="1:1" ht="17.399999999999999" x14ac:dyDescent="0.3">
      <c r="A42" s="128" t="s">
        <v>1256</v>
      </c>
    </row>
    <row r="43" spans="1:1" ht="17.399999999999999" x14ac:dyDescent="0.35">
      <c r="A43" s="129" t="s">
        <v>1257</v>
      </c>
    </row>
    <row r="44" spans="1:1" ht="17.399999999999999" x14ac:dyDescent="0.3">
      <c r="A44" s="127" t="s">
        <v>1258</v>
      </c>
    </row>
    <row r="45" spans="1:1" ht="34.799999999999997" x14ac:dyDescent="0.35">
      <c r="A45" s="129" t="s">
        <v>1259</v>
      </c>
    </row>
    <row r="46" spans="1:1" ht="34.799999999999997" x14ac:dyDescent="0.3">
      <c r="A46" s="128" t="s">
        <v>1260</v>
      </c>
    </row>
    <row r="47" spans="1:1" ht="52.2" x14ac:dyDescent="0.3">
      <c r="A47" s="128" t="s">
        <v>1261</v>
      </c>
    </row>
    <row r="48" spans="1:1" ht="17.399999999999999" x14ac:dyDescent="0.3">
      <c r="A48" s="128" t="s">
        <v>1262</v>
      </c>
    </row>
    <row r="49" spans="1:1" ht="17.399999999999999" x14ac:dyDescent="0.35">
      <c r="A49" s="129" t="s">
        <v>1263</v>
      </c>
    </row>
    <row r="50" spans="1:1" ht="17.399999999999999" x14ac:dyDescent="0.3">
      <c r="A50" s="127" t="s">
        <v>1264</v>
      </c>
    </row>
    <row r="51" spans="1:1" ht="34.799999999999997" x14ac:dyDescent="0.35">
      <c r="A51" s="129" t="s">
        <v>1265</v>
      </c>
    </row>
    <row r="52" spans="1:1" ht="17.399999999999999" x14ac:dyDescent="0.3">
      <c r="A52" s="128" t="s">
        <v>1266</v>
      </c>
    </row>
    <row r="53" spans="1:1" ht="34.799999999999997" x14ac:dyDescent="0.35">
      <c r="A53" s="129" t="s">
        <v>1267</v>
      </c>
    </row>
    <row r="54" spans="1:1" ht="17.399999999999999" x14ac:dyDescent="0.3">
      <c r="A54" s="127" t="s">
        <v>1268</v>
      </c>
    </row>
    <row r="55" spans="1:1" ht="17.399999999999999" x14ac:dyDescent="0.35">
      <c r="A55" s="129" t="s">
        <v>1269</v>
      </c>
    </row>
    <row r="56" spans="1:1" ht="34.799999999999997" x14ac:dyDescent="0.3">
      <c r="A56" s="128" t="s">
        <v>1270</v>
      </c>
    </row>
    <row r="57" spans="1:1" ht="17.399999999999999" x14ac:dyDescent="0.3">
      <c r="A57" s="128" t="s">
        <v>1271</v>
      </c>
    </row>
    <row r="58" spans="1:1" ht="34.799999999999997" x14ac:dyDescent="0.3">
      <c r="A58" s="128" t="s">
        <v>1272</v>
      </c>
    </row>
    <row r="59" spans="1:1" ht="17.399999999999999" x14ac:dyDescent="0.3">
      <c r="A59" s="127" t="s">
        <v>1273</v>
      </c>
    </row>
    <row r="60" spans="1:1" ht="34.799999999999997" x14ac:dyDescent="0.3">
      <c r="A60" s="128" t="s">
        <v>1274</v>
      </c>
    </row>
    <row r="61" spans="1:1" ht="17.399999999999999" x14ac:dyDescent="0.3">
      <c r="A61" s="130"/>
    </row>
    <row r="62" spans="1:1" ht="18" x14ac:dyDescent="0.3">
      <c r="A62" s="124" t="s">
        <v>1275</v>
      </c>
    </row>
    <row r="63" spans="1:1" ht="17.399999999999999" x14ac:dyDescent="0.3">
      <c r="A63" s="127" t="s">
        <v>1276</v>
      </c>
    </row>
    <row r="64" spans="1:1" ht="34.799999999999997" x14ac:dyDescent="0.3">
      <c r="A64" s="128" t="s">
        <v>1277</v>
      </c>
    </row>
    <row r="65" spans="1:1" ht="17.399999999999999" x14ac:dyDescent="0.3">
      <c r="A65" s="128" t="s">
        <v>1278</v>
      </c>
    </row>
    <row r="66" spans="1:1" ht="52.2" x14ac:dyDescent="0.3">
      <c r="A66" s="126" t="s">
        <v>1279</v>
      </c>
    </row>
    <row r="67" spans="1:1" ht="34.799999999999997" x14ac:dyDescent="0.3">
      <c r="A67" s="126" t="s">
        <v>1280</v>
      </c>
    </row>
    <row r="68" spans="1:1" ht="34.799999999999997" x14ac:dyDescent="0.3">
      <c r="A68" s="126" t="s">
        <v>1281</v>
      </c>
    </row>
    <row r="69" spans="1:1" ht="17.399999999999999" x14ac:dyDescent="0.3">
      <c r="A69" s="131" t="s">
        <v>1282</v>
      </c>
    </row>
    <row r="70" spans="1:1" ht="52.2" x14ac:dyDescent="0.3">
      <c r="A70" s="126" t="s">
        <v>1283</v>
      </c>
    </row>
    <row r="71" spans="1:1" ht="17.399999999999999" x14ac:dyDescent="0.3">
      <c r="A71" s="126" t="s">
        <v>1284</v>
      </c>
    </row>
    <row r="72" spans="1:1" ht="17.399999999999999" x14ac:dyDescent="0.3">
      <c r="A72" s="131" t="s">
        <v>1285</v>
      </c>
    </row>
    <row r="73" spans="1:1" ht="17.399999999999999" x14ac:dyDescent="0.3">
      <c r="A73" s="126" t="s">
        <v>1286</v>
      </c>
    </row>
    <row r="74" spans="1:1" ht="17.399999999999999" x14ac:dyDescent="0.3">
      <c r="A74" s="131" t="s">
        <v>1287</v>
      </c>
    </row>
    <row r="75" spans="1:1" ht="34.799999999999997" x14ac:dyDescent="0.3">
      <c r="A75" s="126" t="s">
        <v>1288</v>
      </c>
    </row>
    <row r="76" spans="1:1" ht="17.399999999999999" x14ac:dyDescent="0.3">
      <c r="A76" s="126" t="s">
        <v>1289</v>
      </c>
    </row>
    <row r="77" spans="1:1" ht="52.2" x14ac:dyDescent="0.3">
      <c r="A77" s="126" t="s">
        <v>1290</v>
      </c>
    </row>
    <row r="78" spans="1:1" ht="17.399999999999999" x14ac:dyDescent="0.3">
      <c r="A78" s="131" t="s">
        <v>1291</v>
      </c>
    </row>
    <row r="79" spans="1:1" ht="17.399999999999999" x14ac:dyDescent="0.35">
      <c r="A79" s="125" t="s">
        <v>1292</v>
      </c>
    </row>
    <row r="80" spans="1:1" ht="17.399999999999999" x14ac:dyDescent="0.3">
      <c r="A80" s="131" t="s">
        <v>1293</v>
      </c>
    </row>
    <row r="81" spans="1:1" ht="34.799999999999997" x14ac:dyDescent="0.3">
      <c r="A81" s="126" t="s">
        <v>1294</v>
      </c>
    </row>
    <row r="82" spans="1:1" ht="34.799999999999997" x14ac:dyDescent="0.3">
      <c r="A82" s="126" t="s">
        <v>1295</v>
      </c>
    </row>
    <row r="83" spans="1:1" ht="34.799999999999997" x14ac:dyDescent="0.3">
      <c r="A83" s="126" t="s">
        <v>1296</v>
      </c>
    </row>
    <row r="84" spans="1:1" ht="34.799999999999997" x14ac:dyDescent="0.3">
      <c r="A84" s="126" t="s">
        <v>1297</v>
      </c>
    </row>
    <row r="85" spans="1:1" ht="34.799999999999997" x14ac:dyDescent="0.3">
      <c r="A85" s="126" t="s">
        <v>1298</v>
      </c>
    </row>
    <row r="86" spans="1:1" ht="17.399999999999999" x14ac:dyDescent="0.3">
      <c r="A86" s="131" t="s">
        <v>1299</v>
      </c>
    </row>
    <row r="87" spans="1:1" ht="17.399999999999999" x14ac:dyDescent="0.3">
      <c r="A87" s="126" t="s">
        <v>1300</v>
      </c>
    </row>
    <row r="88" spans="1:1" ht="34.799999999999997" x14ac:dyDescent="0.3">
      <c r="A88" s="126" t="s">
        <v>1301</v>
      </c>
    </row>
    <row r="89" spans="1:1" ht="17.399999999999999" x14ac:dyDescent="0.3">
      <c r="A89" s="131" t="s">
        <v>1302</v>
      </c>
    </row>
    <row r="90" spans="1:1" ht="34.799999999999997" x14ac:dyDescent="0.3">
      <c r="A90" s="126" t="s">
        <v>1303</v>
      </c>
    </row>
    <row r="91" spans="1:1" ht="17.399999999999999" x14ac:dyDescent="0.3">
      <c r="A91" s="131" t="s">
        <v>1304</v>
      </c>
    </row>
    <row r="92" spans="1:1" ht="17.399999999999999" x14ac:dyDescent="0.35">
      <c r="A92" s="125" t="s">
        <v>1305</v>
      </c>
    </row>
    <row r="93" spans="1:1" ht="17.399999999999999" x14ac:dyDescent="0.3">
      <c r="A93" s="126" t="s">
        <v>1306</v>
      </c>
    </row>
    <row r="94" spans="1:1" ht="17.399999999999999" x14ac:dyDescent="0.3">
      <c r="A94" s="126"/>
    </row>
    <row r="95" spans="1:1" ht="18" x14ac:dyDescent="0.3">
      <c r="A95" s="124" t="s">
        <v>1307</v>
      </c>
    </row>
    <row r="96" spans="1:1" ht="34.799999999999997" x14ac:dyDescent="0.35">
      <c r="A96" s="125" t="s">
        <v>1308</v>
      </c>
    </row>
    <row r="97" spans="1:1" ht="17.399999999999999" x14ac:dyDescent="0.35">
      <c r="A97" s="125" t="s">
        <v>1309</v>
      </c>
    </row>
    <row r="98" spans="1:1" ht="17.399999999999999" x14ac:dyDescent="0.3">
      <c r="A98" s="131" t="s">
        <v>1310</v>
      </c>
    </row>
    <row r="99" spans="1:1" ht="17.399999999999999" x14ac:dyDescent="0.3">
      <c r="A99" s="123" t="s">
        <v>1311</v>
      </c>
    </row>
    <row r="100" spans="1:1" ht="17.399999999999999" x14ac:dyDescent="0.3">
      <c r="A100" s="126" t="s">
        <v>1312</v>
      </c>
    </row>
    <row r="101" spans="1:1" ht="17.399999999999999" x14ac:dyDescent="0.3">
      <c r="A101" s="126" t="s">
        <v>1313</v>
      </c>
    </row>
    <row r="102" spans="1:1" ht="17.399999999999999" x14ac:dyDescent="0.3">
      <c r="A102" s="126" t="s">
        <v>1314</v>
      </c>
    </row>
    <row r="103" spans="1:1" ht="17.399999999999999" x14ac:dyDescent="0.3">
      <c r="A103" s="126" t="s">
        <v>1315</v>
      </c>
    </row>
    <row r="104" spans="1:1" ht="34.799999999999997" x14ac:dyDescent="0.3">
      <c r="A104" s="126" t="s">
        <v>1316</v>
      </c>
    </row>
    <row r="105" spans="1:1" ht="17.399999999999999" x14ac:dyDescent="0.3">
      <c r="A105" s="123" t="s">
        <v>1317</v>
      </c>
    </row>
    <row r="106" spans="1:1" ht="17.399999999999999" x14ac:dyDescent="0.3">
      <c r="A106" s="126" t="s">
        <v>1318</v>
      </c>
    </row>
    <row r="107" spans="1:1" ht="17.399999999999999" x14ac:dyDescent="0.3">
      <c r="A107" s="126" t="s">
        <v>1319</v>
      </c>
    </row>
    <row r="108" spans="1:1" ht="17.399999999999999" x14ac:dyDescent="0.3">
      <c r="A108" s="126" t="s">
        <v>1320</v>
      </c>
    </row>
    <row r="109" spans="1:1" ht="17.399999999999999" x14ac:dyDescent="0.3">
      <c r="A109" s="126" t="s">
        <v>1321</v>
      </c>
    </row>
    <row r="110" spans="1:1" ht="17.399999999999999" x14ac:dyDescent="0.3">
      <c r="A110" s="126" t="s">
        <v>1322</v>
      </c>
    </row>
    <row r="111" spans="1:1" ht="17.399999999999999" x14ac:dyDescent="0.3">
      <c r="A111" s="126" t="s">
        <v>1323</v>
      </c>
    </row>
    <row r="112" spans="1:1" ht="17.399999999999999" x14ac:dyDescent="0.3">
      <c r="A112" s="131" t="s">
        <v>1324</v>
      </c>
    </row>
    <row r="113" spans="1:1" ht="17.399999999999999" x14ac:dyDescent="0.3">
      <c r="A113" s="126" t="s">
        <v>1325</v>
      </c>
    </row>
    <row r="114" spans="1:1" ht="17.399999999999999" x14ac:dyDescent="0.3">
      <c r="A114" s="123" t="s">
        <v>1326</v>
      </c>
    </row>
    <row r="115" spans="1:1" ht="17.399999999999999" x14ac:dyDescent="0.3">
      <c r="A115" s="126" t="s">
        <v>1327</v>
      </c>
    </row>
    <row r="116" spans="1:1" ht="17.399999999999999" x14ac:dyDescent="0.3">
      <c r="A116" s="126" t="s">
        <v>1328</v>
      </c>
    </row>
    <row r="117" spans="1:1" ht="17.399999999999999" x14ac:dyDescent="0.3">
      <c r="A117" s="123" t="s">
        <v>1329</v>
      </c>
    </row>
    <row r="118" spans="1:1" ht="17.399999999999999" x14ac:dyDescent="0.3">
      <c r="A118" s="126" t="s">
        <v>1330</v>
      </c>
    </row>
    <row r="119" spans="1:1" ht="17.399999999999999" x14ac:dyDescent="0.3">
      <c r="A119" s="126" t="s">
        <v>1331</v>
      </c>
    </row>
    <row r="120" spans="1:1" ht="17.399999999999999" x14ac:dyDescent="0.3">
      <c r="A120" s="126" t="s">
        <v>1332</v>
      </c>
    </row>
    <row r="121" spans="1:1" ht="17.399999999999999" x14ac:dyDescent="0.3">
      <c r="A121" s="131" t="s">
        <v>1333</v>
      </c>
    </row>
    <row r="122" spans="1:1" ht="17.399999999999999" x14ac:dyDescent="0.3">
      <c r="A122" s="123" t="s">
        <v>1334</v>
      </c>
    </row>
    <row r="123" spans="1:1" ht="17.399999999999999" x14ac:dyDescent="0.3">
      <c r="A123" s="123" t="s">
        <v>1335</v>
      </c>
    </row>
    <row r="124" spans="1:1" ht="17.399999999999999" x14ac:dyDescent="0.3">
      <c r="A124" s="126" t="s">
        <v>1336</v>
      </c>
    </row>
    <row r="125" spans="1:1" ht="17.399999999999999" x14ac:dyDescent="0.3">
      <c r="A125" s="126" t="s">
        <v>1337</v>
      </c>
    </row>
    <row r="126" spans="1:1" ht="17.399999999999999" x14ac:dyDescent="0.3">
      <c r="A126" s="126" t="s">
        <v>1338</v>
      </c>
    </row>
    <row r="127" spans="1:1" ht="17.399999999999999" x14ac:dyDescent="0.3">
      <c r="A127" s="126" t="s">
        <v>1339</v>
      </c>
    </row>
    <row r="128" spans="1:1" ht="17.399999999999999" x14ac:dyDescent="0.3">
      <c r="A128" s="126" t="s">
        <v>1340</v>
      </c>
    </row>
    <row r="129" spans="1:1" ht="17.399999999999999" x14ac:dyDescent="0.3">
      <c r="A129" s="131" t="s">
        <v>1341</v>
      </c>
    </row>
    <row r="130" spans="1:1" ht="34.799999999999997" x14ac:dyDescent="0.3">
      <c r="A130" s="126" t="s">
        <v>1342</v>
      </c>
    </row>
    <row r="131" spans="1:1" ht="69.599999999999994" x14ac:dyDescent="0.3">
      <c r="A131" s="126" t="s">
        <v>1343</v>
      </c>
    </row>
    <row r="132" spans="1:1" ht="34.799999999999997" x14ac:dyDescent="0.3">
      <c r="A132" s="126" t="s">
        <v>1344</v>
      </c>
    </row>
    <row r="133" spans="1:1" ht="17.399999999999999" x14ac:dyDescent="0.3">
      <c r="A133" s="131" t="s">
        <v>1345</v>
      </c>
    </row>
    <row r="134" spans="1:1" ht="34.799999999999997" x14ac:dyDescent="0.3">
      <c r="A134" s="123" t="s">
        <v>1346</v>
      </c>
    </row>
    <row r="135" spans="1:1" ht="17.399999999999999" x14ac:dyDescent="0.3">
      <c r="A135" s="123"/>
    </row>
    <row r="136" spans="1:1" ht="18" x14ac:dyDescent="0.3">
      <c r="A136" s="124" t="s">
        <v>1347</v>
      </c>
    </row>
    <row r="137" spans="1:1" ht="17.399999999999999" x14ac:dyDescent="0.3">
      <c r="A137" s="126" t="s">
        <v>1348</v>
      </c>
    </row>
    <row r="138" spans="1:1" ht="52.2" x14ac:dyDescent="0.3">
      <c r="A138" s="128" t="s">
        <v>1349</v>
      </c>
    </row>
    <row r="139" spans="1:1" ht="34.799999999999997" x14ac:dyDescent="0.3">
      <c r="A139" s="128" t="s">
        <v>1350</v>
      </c>
    </row>
    <row r="140" spans="1:1" ht="17.399999999999999" x14ac:dyDescent="0.3">
      <c r="A140" s="127" t="s">
        <v>1351</v>
      </c>
    </row>
    <row r="141" spans="1:1" ht="17.399999999999999" x14ac:dyDescent="0.3">
      <c r="A141" s="132" t="s">
        <v>1352</v>
      </c>
    </row>
    <row r="142" spans="1:1" ht="34.799999999999997" x14ac:dyDescent="0.35">
      <c r="A142" s="129" t="s">
        <v>1353</v>
      </c>
    </row>
    <row r="143" spans="1:1" ht="17.399999999999999" x14ac:dyDescent="0.3">
      <c r="A143" s="128" t="s">
        <v>1354</v>
      </c>
    </row>
    <row r="144" spans="1:1" ht="17.399999999999999" x14ac:dyDescent="0.3">
      <c r="A144" s="128" t="s">
        <v>1355</v>
      </c>
    </row>
    <row r="145" spans="1:1" ht="17.399999999999999" x14ac:dyDescent="0.3">
      <c r="A145" s="132" t="s">
        <v>1356</v>
      </c>
    </row>
    <row r="146" spans="1:1" ht="17.399999999999999" x14ac:dyDescent="0.3">
      <c r="A146" s="127" t="s">
        <v>1357</v>
      </c>
    </row>
    <row r="147" spans="1:1" ht="17.399999999999999" x14ac:dyDescent="0.3">
      <c r="A147" s="132" t="s">
        <v>1358</v>
      </c>
    </row>
    <row r="148" spans="1:1" ht="17.399999999999999" x14ac:dyDescent="0.3">
      <c r="A148" s="128" t="s">
        <v>1359</v>
      </c>
    </row>
    <row r="149" spans="1:1" ht="17.399999999999999" x14ac:dyDescent="0.3">
      <c r="A149" s="128" t="s">
        <v>1360</v>
      </c>
    </row>
    <row r="150" spans="1:1" ht="17.399999999999999" x14ac:dyDescent="0.3">
      <c r="A150" s="128" t="s">
        <v>1361</v>
      </c>
    </row>
    <row r="151" spans="1:1" ht="34.799999999999997" x14ac:dyDescent="0.3">
      <c r="A151" s="132" t="s">
        <v>1362</v>
      </c>
    </row>
    <row r="152" spans="1:1" ht="17.399999999999999" x14ac:dyDescent="0.3">
      <c r="A152" s="127" t="s">
        <v>1363</v>
      </c>
    </row>
    <row r="153" spans="1:1" ht="17.399999999999999" x14ac:dyDescent="0.3">
      <c r="A153" s="128" t="s">
        <v>1364</v>
      </c>
    </row>
    <row r="154" spans="1:1" ht="17.399999999999999" x14ac:dyDescent="0.3">
      <c r="A154" s="128" t="s">
        <v>1365</v>
      </c>
    </row>
    <row r="155" spans="1:1" ht="17.399999999999999" x14ac:dyDescent="0.3">
      <c r="A155" s="128" t="s">
        <v>1366</v>
      </c>
    </row>
    <row r="156" spans="1:1" ht="17.399999999999999" x14ac:dyDescent="0.3">
      <c r="A156" s="128" t="s">
        <v>1367</v>
      </c>
    </row>
    <row r="157" spans="1:1" ht="34.799999999999997" x14ac:dyDescent="0.3">
      <c r="A157" s="128" t="s">
        <v>1368</v>
      </c>
    </row>
    <row r="158" spans="1:1" ht="34.799999999999997" x14ac:dyDescent="0.3">
      <c r="A158" s="128" t="s">
        <v>1369</v>
      </c>
    </row>
    <row r="159" spans="1:1" ht="17.399999999999999" x14ac:dyDescent="0.3">
      <c r="A159" s="127" t="s">
        <v>1370</v>
      </c>
    </row>
    <row r="160" spans="1:1" ht="34.799999999999997" x14ac:dyDescent="0.3">
      <c r="A160" s="128" t="s">
        <v>1371</v>
      </c>
    </row>
    <row r="161" spans="1:1" ht="34.799999999999997" x14ac:dyDescent="0.3">
      <c r="A161" s="128" t="s">
        <v>1372</v>
      </c>
    </row>
    <row r="162" spans="1:1" ht="17.399999999999999" x14ac:dyDescent="0.3">
      <c r="A162" s="128" t="s">
        <v>1373</v>
      </c>
    </row>
    <row r="163" spans="1:1" ht="17.399999999999999" x14ac:dyDescent="0.3">
      <c r="A163" s="127" t="s">
        <v>1374</v>
      </c>
    </row>
    <row r="164" spans="1:1" ht="34.799999999999997" x14ac:dyDescent="0.35">
      <c r="A164" s="134" t="s">
        <v>1388</v>
      </c>
    </row>
    <row r="165" spans="1:1" ht="34.799999999999997" x14ac:dyDescent="0.3">
      <c r="A165" s="128" t="s">
        <v>1375</v>
      </c>
    </row>
    <row r="166" spans="1:1" ht="17.399999999999999" x14ac:dyDescent="0.3">
      <c r="A166" s="127" t="s">
        <v>1376</v>
      </c>
    </row>
    <row r="167" spans="1:1" ht="17.399999999999999" x14ac:dyDescent="0.3">
      <c r="A167" s="128" t="s">
        <v>1377</v>
      </c>
    </row>
    <row r="168" spans="1:1" ht="17.399999999999999" x14ac:dyDescent="0.3">
      <c r="A168" s="127" t="s">
        <v>1378</v>
      </c>
    </row>
    <row r="169" spans="1:1" ht="17.399999999999999" x14ac:dyDescent="0.35">
      <c r="A169" s="129" t="s">
        <v>1379</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669" t="s">
        <v>2799</v>
      </c>
      <c r="E6" s="669"/>
      <c r="F6" s="669"/>
      <c r="G6" s="669"/>
      <c r="H6" s="669"/>
      <c r="I6" s="7"/>
      <c r="J6" s="8"/>
    </row>
    <row r="7" spans="2:10" ht="25.8" x14ac:dyDescent="0.3">
      <c r="B7" s="6"/>
      <c r="C7" s="7"/>
      <c r="D7" s="7"/>
      <c r="E7" s="7"/>
      <c r="F7" s="12" t="s">
        <v>509</v>
      </c>
      <c r="G7" s="7"/>
      <c r="H7" s="7"/>
      <c r="I7" s="7"/>
      <c r="J7" s="8"/>
    </row>
    <row r="8" spans="2:10" ht="25.8" x14ac:dyDescent="0.3">
      <c r="B8" s="6"/>
      <c r="C8" s="7"/>
      <c r="D8" s="7"/>
      <c r="E8" s="7"/>
      <c r="F8" s="400" t="s">
        <v>2890</v>
      </c>
      <c r="G8" s="7"/>
      <c r="H8" s="7"/>
      <c r="I8" s="7"/>
      <c r="J8" s="8"/>
    </row>
    <row r="9" spans="2:10" ht="21" x14ac:dyDescent="0.3">
      <c r="B9" s="6"/>
      <c r="C9" s="7"/>
      <c r="D9" s="7"/>
      <c r="E9" s="7"/>
      <c r="F9" s="13" t="s">
        <v>3304</v>
      </c>
      <c r="G9" s="7"/>
      <c r="H9" s="7"/>
      <c r="I9" s="7"/>
      <c r="J9" s="8"/>
    </row>
    <row r="10" spans="2:10" ht="21" x14ac:dyDescent="0.3">
      <c r="B10" s="6"/>
      <c r="C10" s="7"/>
      <c r="D10" s="7"/>
      <c r="E10" s="7"/>
      <c r="F10" s="13" t="s">
        <v>3303</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72" t="s">
        <v>15</v>
      </c>
      <c r="E24" s="673" t="s">
        <v>16</v>
      </c>
      <c r="F24" s="673"/>
      <c r="G24" s="673"/>
      <c r="H24" s="673"/>
      <c r="I24" s="7"/>
      <c r="J24" s="8"/>
    </row>
    <row r="25" spans="2:10" x14ac:dyDescent="0.3">
      <c r="B25" s="6"/>
      <c r="C25" s="7"/>
      <c r="D25" s="7"/>
      <c r="E25" s="16"/>
      <c r="F25" s="16"/>
      <c r="G25" s="16"/>
      <c r="H25" s="7"/>
      <c r="I25" s="7"/>
      <c r="J25" s="8"/>
    </row>
    <row r="26" spans="2:10" x14ac:dyDescent="0.3">
      <c r="B26" s="6"/>
      <c r="C26" s="7"/>
      <c r="D26" s="672" t="s">
        <v>17</v>
      </c>
      <c r="E26" s="673"/>
      <c r="F26" s="673"/>
      <c r="G26" s="673"/>
      <c r="H26" s="673"/>
      <c r="I26" s="7"/>
      <c r="J26" s="8"/>
    </row>
    <row r="27" spans="2:10" x14ac:dyDescent="0.3">
      <c r="B27" s="6"/>
      <c r="C27" s="7"/>
      <c r="D27" s="17"/>
      <c r="E27" s="17"/>
      <c r="F27" s="17"/>
      <c r="G27" s="17"/>
      <c r="H27" s="17"/>
      <c r="I27" s="7"/>
      <c r="J27" s="8"/>
    </row>
    <row r="28" spans="2:10" x14ac:dyDescent="0.3">
      <c r="B28" s="6"/>
      <c r="C28" s="7"/>
      <c r="D28" s="672" t="s">
        <v>18</v>
      </c>
      <c r="E28" s="673" t="s">
        <v>16</v>
      </c>
      <c r="F28" s="673"/>
      <c r="G28" s="673"/>
      <c r="H28" s="673"/>
      <c r="I28" s="7"/>
      <c r="J28" s="8"/>
    </row>
    <row r="29" spans="2:10" x14ac:dyDescent="0.3">
      <c r="B29" s="6"/>
      <c r="C29" s="7"/>
      <c r="D29" s="17"/>
      <c r="E29" s="17"/>
      <c r="F29" s="17"/>
      <c r="G29" s="17"/>
      <c r="H29" s="17"/>
      <c r="I29" s="7"/>
      <c r="J29" s="8"/>
    </row>
    <row r="30" spans="2:10" x14ac:dyDescent="0.3">
      <c r="B30" s="6"/>
      <c r="C30" s="7"/>
      <c r="D30" s="672" t="s">
        <v>19</v>
      </c>
      <c r="E30" s="673" t="s">
        <v>16</v>
      </c>
      <c r="F30" s="673"/>
      <c r="G30" s="673"/>
      <c r="H30" s="673"/>
      <c r="I30" s="7"/>
      <c r="J30" s="8"/>
    </row>
    <row r="31" spans="2:10" x14ac:dyDescent="0.3">
      <c r="B31" s="6"/>
      <c r="C31" s="7"/>
      <c r="D31" s="17"/>
      <c r="E31" s="17"/>
      <c r="F31" s="17"/>
      <c r="G31" s="17"/>
      <c r="H31" s="17"/>
      <c r="I31" s="7"/>
      <c r="J31" s="8"/>
    </row>
    <row r="32" spans="2:10" x14ac:dyDescent="0.3">
      <c r="B32" s="6"/>
      <c r="C32" s="7"/>
      <c r="D32" s="672" t="s">
        <v>20</v>
      </c>
      <c r="E32" s="673" t="s">
        <v>16</v>
      </c>
      <c r="F32" s="673"/>
      <c r="G32" s="673"/>
      <c r="H32" s="673"/>
      <c r="I32" s="7"/>
      <c r="J32" s="8"/>
    </row>
    <row r="33" spans="1:18" x14ac:dyDescent="0.3">
      <c r="B33" s="6"/>
      <c r="C33" s="7"/>
      <c r="D33" s="16"/>
      <c r="E33" s="16"/>
      <c r="F33" s="16"/>
      <c r="G33" s="16"/>
      <c r="H33" s="16"/>
      <c r="I33" s="7"/>
      <c r="J33" s="8"/>
    </row>
    <row r="34" spans="1:18" x14ac:dyDescent="0.3">
      <c r="B34" s="6"/>
      <c r="C34" s="7"/>
      <c r="D34" s="672" t="s">
        <v>21</v>
      </c>
      <c r="E34" s="673" t="s">
        <v>16</v>
      </c>
      <c r="F34" s="673"/>
      <c r="G34" s="673"/>
      <c r="H34" s="673"/>
      <c r="I34" s="7"/>
      <c r="J34" s="8"/>
    </row>
    <row r="35" spans="1:18" x14ac:dyDescent="0.3">
      <c r="B35" s="6"/>
      <c r="C35" s="7"/>
      <c r="D35" s="7"/>
      <c r="E35" s="7"/>
      <c r="F35" s="7"/>
      <c r="G35" s="7"/>
      <c r="H35" s="7"/>
      <c r="I35" s="7"/>
      <c r="J35" s="8"/>
    </row>
    <row r="36" spans="1:18" x14ac:dyDescent="0.3">
      <c r="B36" s="6"/>
      <c r="C36" s="7"/>
      <c r="D36" s="670" t="s">
        <v>22</v>
      </c>
      <c r="E36" s="671"/>
      <c r="F36" s="671"/>
      <c r="G36" s="671"/>
      <c r="H36" s="671"/>
      <c r="I36" s="7"/>
      <c r="J36" s="8"/>
    </row>
    <row r="37" spans="1:18" x14ac:dyDescent="0.3">
      <c r="B37" s="6"/>
      <c r="C37" s="7"/>
      <c r="D37" s="7"/>
      <c r="E37" s="7"/>
      <c r="F37" s="15"/>
      <c r="G37" s="7"/>
      <c r="H37" s="7"/>
      <c r="I37" s="7"/>
      <c r="J37" s="8"/>
    </row>
    <row r="38" spans="1:18" x14ac:dyDescent="0.3">
      <c r="B38" s="6"/>
      <c r="C38" s="7"/>
      <c r="D38" s="670" t="s">
        <v>1534</v>
      </c>
      <c r="E38" s="671"/>
      <c r="F38" s="671"/>
      <c r="G38" s="671"/>
      <c r="H38" s="671"/>
      <c r="I38" s="7"/>
      <c r="J38" s="8"/>
    </row>
    <row r="39" spans="1:18" x14ac:dyDescent="0.3">
      <c r="B39" s="6"/>
      <c r="C39" s="7"/>
      <c r="D39" s="140"/>
      <c r="E39" s="140"/>
      <c r="F39" s="140"/>
      <c r="G39" s="140"/>
      <c r="H39" s="140"/>
      <c r="I39" s="7"/>
      <c r="J39" s="8"/>
    </row>
    <row r="40" spans="1:18" s="257" customFormat="1" x14ac:dyDescent="0.3">
      <c r="A40" s="2"/>
      <c r="B40" s="6"/>
      <c r="C40" s="7"/>
      <c r="D40" s="670" t="s">
        <v>2808</v>
      </c>
      <c r="E40" s="671" t="s">
        <v>16</v>
      </c>
      <c r="F40" s="671"/>
      <c r="G40" s="671"/>
      <c r="H40" s="671"/>
      <c r="I40" s="7"/>
      <c r="J40" s="8"/>
      <c r="K40" s="2"/>
      <c r="L40" s="2"/>
      <c r="M40" s="2"/>
      <c r="N40" s="2"/>
      <c r="O40" s="2"/>
      <c r="P40" s="2"/>
      <c r="Q40" s="2"/>
      <c r="R40" s="2"/>
    </row>
    <row r="41" spans="1:18" s="257" customFormat="1" x14ac:dyDescent="0.3">
      <c r="A41" s="2"/>
      <c r="B41" s="6"/>
      <c r="C41" s="7"/>
      <c r="D41" s="7"/>
      <c r="E41" s="325"/>
      <c r="F41" s="325"/>
      <c r="G41" s="325"/>
      <c r="H41" s="325"/>
      <c r="I41" s="7"/>
      <c r="J41" s="8"/>
      <c r="K41" s="2"/>
      <c r="L41" s="2"/>
      <c r="M41" s="2"/>
      <c r="N41" s="2"/>
      <c r="O41" s="2"/>
      <c r="P41" s="2"/>
      <c r="Q41" s="2"/>
      <c r="R41" s="2"/>
    </row>
    <row r="42" spans="1:18" s="257" customFormat="1" x14ac:dyDescent="0.3">
      <c r="A42" s="2"/>
      <c r="B42" s="6"/>
      <c r="C42" s="7"/>
      <c r="D42" s="670" t="s">
        <v>2809</v>
      </c>
      <c r="E42" s="671"/>
      <c r="F42" s="671"/>
      <c r="G42" s="671"/>
      <c r="H42" s="671"/>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8">
    <cfRule type="containsText" dxfId="115" priority="2" operator="containsText" text="X">
      <formula>NOT(ISERROR(SEARCH("X",F8)))</formula>
    </cfRule>
  </conditionalFormatting>
  <conditionalFormatting sqref="F9:F10">
    <cfRule type="containsText" dxfId="114"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B88" sqref="B88"/>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1590</v>
      </c>
      <c r="D9" s="24"/>
      <c r="E9" s="24"/>
      <c r="F9" s="24"/>
      <c r="G9" s="24"/>
      <c r="H9" s="24"/>
      <c r="I9" s="7"/>
      <c r="J9" s="8"/>
      <c r="M9" s="22"/>
      <c r="N9" s="7"/>
    </row>
    <row r="10" spans="1:14" x14ac:dyDescent="0.3">
      <c r="B10" s="6"/>
      <c r="C10" s="23" t="s">
        <v>1591</v>
      </c>
      <c r="D10" s="29"/>
      <c r="E10" s="29"/>
      <c r="F10" s="24"/>
      <c r="G10" s="24"/>
      <c r="H10" s="24"/>
      <c r="I10" s="7"/>
      <c r="J10" s="8"/>
      <c r="M10" s="22"/>
      <c r="N10" s="7"/>
    </row>
    <row r="11" spans="1:14" x14ac:dyDescent="0.3">
      <c r="B11" s="6"/>
      <c r="C11" s="23" t="s">
        <v>1592</v>
      </c>
      <c r="D11" s="24"/>
      <c r="E11" s="24"/>
      <c r="F11" s="24"/>
      <c r="G11" s="24"/>
      <c r="H11" s="24"/>
      <c r="I11" s="7"/>
      <c r="J11" s="8"/>
      <c r="M11" s="22"/>
      <c r="N11" s="22"/>
    </row>
    <row r="12" spans="1:14" x14ac:dyDescent="0.3">
      <c r="B12" s="6"/>
      <c r="C12" s="23"/>
      <c r="D12" s="23" t="s">
        <v>1593</v>
      </c>
      <c r="E12" s="24"/>
      <c r="F12" s="24"/>
      <c r="G12" s="24"/>
      <c r="H12" s="24"/>
      <c r="I12" s="7"/>
      <c r="J12" s="8"/>
      <c r="M12" s="22"/>
      <c r="N12" s="22"/>
    </row>
    <row r="13" spans="1:14" x14ac:dyDescent="0.3">
      <c r="B13" s="6"/>
      <c r="C13" s="23"/>
      <c r="D13" s="23" t="s">
        <v>1594</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1595</v>
      </c>
      <c r="D17" s="23"/>
      <c r="E17" s="23"/>
      <c r="F17" s="28"/>
      <c r="G17" s="28"/>
      <c r="H17" s="28"/>
      <c r="I17" s="28"/>
      <c r="J17" s="8"/>
      <c r="M17" s="22"/>
      <c r="N17" s="23"/>
    </row>
    <row r="18" spans="2:14" s="2" customFormat="1" x14ac:dyDescent="0.3">
      <c r="B18" s="6"/>
      <c r="C18" s="29" t="s">
        <v>1596</v>
      </c>
      <c r="D18" s="29"/>
      <c r="E18" s="24"/>
      <c r="F18" s="28"/>
      <c r="G18" s="28"/>
      <c r="H18" s="28"/>
      <c r="I18" s="28"/>
      <c r="J18" s="8"/>
      <c r="M18" s="22"/>
      <c r="N18" s="23"/>
    </row>
    <row r="19" spans="2:14" s="2" customFormat="1" x14ac:dyDescent="0.3">
      <c r="B19" s="6"/>
      <c r="C19" s="23" t="s">
        <v>1597</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1598</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1599</v>
      </c>
      <c r="D24" s="23"/>
      <c r="E24" s="23"/>
      <c r="F24" s="31"/>
      <c r="G24" s="31"/>
      <c r="H24" s="31"/>
      <c r="I24" s="14"/>
      <c r="J24" s="8"/>
    </row>
    <row r="25" spans="2:14" s="2" customFormat="1" ht="15" customHeight="1" x14ac:dyDescent="0.3">
      <c r="B25" s="6"/>
      <c r="C25" s="674" t="s">
        <v>1601</v>
      </c>
      <c r="D25" s="674"/>
      <c r="E25" s="674"/>
      <c r="F25" s="674"/>
      <c r="G25" s="674"/>
      <c r="H25" s="674"/>
      <c r="I25" s="14"/>
      <c r="J25" s="8"/>
    </row>
    <row r="26" spans="2:14" s="2" customFormat="1" x14ac:dyDescent="0.3">
      <c r="B26" s="6"/>
      <c r="C26" s="674"/>
      <c r="D26" s="674"/>
      <c r="E26" s="674"/>
      <c r="F26" s="674"/>
      <c r="G26" s="674"/>
      <c r="H26" s="674"/>
      <c r="I26" s="14"/>
      <c r="J26" s="8"/>
    </row>
    <row r="27" spans="2:14" s="2" customFormat="1" x14ac:dyDescent="0.3">
      <c r="B27" s="6"/>
      <c r="C27" s="674" t="s">
        <v>1600</v>
      </c>
      <c r="D27" s="674"/>
      <c r="E27" s="674"/>
      <c r="F27" s="674"/>
      <c r="G27" s="674"/>
      <c r="H27" s="674"/>
      <c r="I27" s="14"/>
      <c r="J27" s="8"/>
    </row>
    <row r="28" spans="2:14" s="2" customFormat="1" x14ac:dyDescent="0.3">
      <c r="B28" s="6"/>
      <c r="C28" s="674"/>
      <c r="D28" s="674"/>
      <c r="E28" s="674"/>
      <c r="F28" s="674"/>
      <c r="G28" s="674"/>
      <c r="H28" s="674"/>
      <c r="I28" s="14"/>
      <c r="J28" s="8"/>
    </row>
    <row r="29" spans="2:14" s="2" customFormat="1" x14ac:dyDescent="0.3">
      <c r="B29" s="6"/>
      <c r="C29" s="674" t="s">
        <v>1602</v>
      </c>
      <c r="D29" s="674"/>
      <c r="E29" s="674"/>
      <c r="F29" s="674"/>
      <c r="G29" s="674"/>
      <c r="H29" s="674"/>
      <c r="I29" s="14"/>
      <c r="J29" s="8"/>
    </row>
    <row r="30" spans="2:14" s="2" customFormat="1" x14ac:dyDescent="0.3">
      <c r="B30" s="6"/>
      <c r="C30" s="674"/>
      <c r="D30" s="674"/>
      <c r="E30" s="674"/>
      <c r="F30" s="674"/>
      <c r="G30" s="674"/>
      <c r="H30" s="674"/>
      <c r="I30" s="14"/>
      <c r="J30" s="8"/>
    </row>
    <row r="31" spans="2:14" s="2" customFormat="1" x14ac:dyDescent="0.3">
      <c r="B31" s="6"/>
      <c r="C31" s="23" t="s">
        <v>1606</v>
      </c>
      <c r="D31" s="23"/>
      <c r="E31" s="23"/>
      <c r="F31" s="31"/>
      <c r="G31" s="31"/>
      <c r="H31" s="31"/>
      <c r="I31" s="14"/>
      <c r="J31" s="8"/>
    </row>
    <row r="32" spans="2:14" s="2" customFormat="1" x14ac:dyDescent="0.3">
      <c r="B32" s="6"/>
      <c r="C32" s="23"/>
      <c r="D32" s="23" t="s">
        <v>1603</v>
      </c>
      <c r="E32" s="23"/>
      <c r="F32" s="31"/>
      <c r="G32" s="31"/>
      <c r="H32" s="31"/>
      <c r="I32" s="14"/>
      <c r="J32" s="8"/>
    </row>
    <row r="33" spans="2:20" s="2" customFormat="1" x14ac:dyDescent="0.3">
      <c r="B33" s="6"/>
      <c r="C33" s="23"/>
      <c r="D33" s="23" t="s">
        <v>1604</v>
      </c>
      <c r="E33" s="23"/>
      <c r="F33" s="31"/>
      <c r="G33" s="31"/>
      <c r="H33" s="31"/>
      <c r="I33" s="14"/>
      <c r="J33" s="8"/>
    </row>
    <row r="34" spans="2:20" s="2" customFormat="1" x14ac:dyDescent="0.3">
      <c r="B34" s="6"/>
      <c r="C34" s="23"/>
      <c r="D34" s="23" t="s">
        <v>1605</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48"/>
      <c r="C72" s="349"/>
      <c r="D72" s="349"/>
      <c r="E72" s="349"/>
      <c r="F72" s="349"/>
      <c r="G72" s="349"/>
      <c r="H72" s="349"/>
      <c r="I72" s="349"/>
      <c r="J72" s="350"/>
    </row>
    <row r="73" spans="1:20" ht="18" x14ac:dyDescent="0.35">
      <c r="B73" s="26"/>
      <c r="C73" s="353" t="s">
        <v>2806</v>
      </c>
      <c r="D73" s="22"/>
      <c r="E73" s="22"/>
      <c r="F73" s="22"/>
      <c r="G73" s="22"/>
      <c r="H73" s="22"/>
      <c r="I73" s="22"/>
      <c r="J73" s="27"/>
    </row>
    <row r="74" spans="1:20" s="257" customFormat="1" ht="18" x14ac:dyDescent="0.35">
      <c r="A74" s="2"/>
      <c r="B74" s="26"/>
      <c r="C74" s="676" t="s">
        <v>2807</v>
      </c>
      <c r="D74" s="676"/>
      <c r="E74" s="676"/>
      <c r="F74" s="676"/>
      <c r="G74" s="676"/>
      <c r="H74" s="676"/>
      <c r="I74" s="676"/>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4" t="s">
        <v>2660</v>
      </c>
      <c r="D76" s="22"/>
      <c r="E76" s="22"/>
      <c r="F76" s="22"/>
      <c r="G76" s="22"/>
      <c r="H76" s="22"/>
      <c r="I76" s="22"/>
      <c r="J76" s="27"/>
    </row>
    <row r="77" spans="1:20" x14ac:dyDescent="0.3">
      <c r="B77" s="26"/>
      <c r="C77" s="354" t="s">
        <v>2774</v>
      </c>
      <c r="D77" s="22"/>
      <c r="E77" s="22"/>
      <c r="F77" s="22"/>
      <c r="G77" s="22"/>
      <c r="H77" s="22"/>
      <c r="I77" s="22"/>
      <c r="J77" s="27"/>
    </row>
    <row r="78" spans="1:20" s="359" customFormat="1" ht="24.75" customHeight="1" x14ac:dyDescent="0.3">
      <c r="A78" s="2"/>
      <c r="B78" s="26"/>
      <c r="C78" s="675" t="s">
        <v>2775</v>
      </c>
      <c r="D78" s="675"/>
      <c r="E78" s="675"/>
      <c r="F78" s="675"/>
      <c r="G78" s="675"/>
      <c r="H78" s="675"/>
      <c r="I78" s="675"/>
      <c r="J78" s="27"/>
      <c r="K78" s="2"/>
      <c r="L78" s="2"/>
      <c r="M78" s="2"/>
      <c r="N78" s="2"/>
      <c r="O78" s="2"/>
      <c r="P78" s="2"/>
      <c r="Q78" s="2"/>
      <c r="R78" s="2"/>
    </row>
    <row r="79" spans="1:20" x14ac:dyDescent="0.3">
      <c r="B79" s="26"/>
      <c r="C79" s="675" t="s">
        <v>2776</v>
      </c>
      <c r="D79" s="675"/>
      <c r="E79" s="675"/>
      <c r="F79" s="675"/>
      <c r="G79" s="675"/>
      <c r="H79" s="675"/>
      <c r="I79" s="675"/>
      <c r="J79" s="27"/>
    </row>
    <row r="80" spans="1:20" x14ac:dyDescent="0.3">
      <c r="B80" s="26"/>
      <c r="C80" s="354" t="s">
        <v>2777</v>
      </c>
      <c r="D80" s="22"/>
      <c r="E80" s="22"/>
      <c r="F80" s="22"/>
      <c r="G80" s="22"/>
      <c r="H80" s="22"/>
      <c r="I80" s="22"/>
      <c r="J80" s="27"/>
    </row>
    <row r="81" spans="1:18" s="359" customFormat="1" x14ac:dyDescent="0.3">
      <c r="A81" s="2"/>
      <c r="B81" s="26"/>
      <c r="C81" s="354" t="s">
        <v>2787</v>
      </c>
      <c r="D81" s="22"/>
      <c r="E81" s="22"/>
      <c r="F81" s="22"/>
      <c r="G81" s="22"/>
      <c r="H81" s="22"/>
      <c r="I81" s="22"/>
      <c r="J81" s="27"/>
      <c r="K81" s="2"/>
      <c r="L81" s="2"/>
      <c r="M81" s="2"/>
      <c r="N81" s="2"/>
      <c r="O81" s="2"/>
      <c r="P81" s="2"/>
      <c r="Q81" s="2"/>
      <c r="R81" s="2"/>
    </row>
    <row r="82" spans="1:18" s="359" customFormat="1" x14ac:dyDescent="0.3">
      <c r="A82" s="2"/>
      <c r="B82" s="26"/>
      <c r="C82" s="354" t="s">
        <v>2789</v>
      </c>
      <c r="D82" s="22"/>
      <c r="E82" s="22"/>
      <c r="F82" s="22"/>
      <c r="G82" s="22"/>
      <c r="H82" s="22"/>
      <c r="I82" s="22"/>
      <c r="J82" s="27"/>
      <c r="K82" s="2"/>
      <c r="L82" s="2"/>
      <c r="M82" s="2"/>
      <c r="N82" s="2"/>
      <c r="O82" s="2"/>
      <c r="P82" s="2"/>
      <c r="Q82" s="2"/>
      <c r="R82" s="2"/>
    </row>
    <row r="83" spans="1:18" x14ac:dyDescent="0.3">
      <c r="B83" s="26"/>
      <c r="C83" s="354" t="s">
        <v>2788</v>
      </c>
      <c r="D83" s="22"/>
      <c r="E83" s="22"/>
      <c r="F83" s="22"/>
      <c r="G83" s="22"/>
      <c r="H83" s="22"/>
      <c r="I83" s="22"/>
      <c r="J83" s="27"/>
    </row>
    <row r="84" spans="1:18" x14ac:dyDescent="0.3">
      <c r="B84" s="26"/>
      <c r="C84" s="354" t="s">
        <v>2790</v>
      </c>
      <c r="D84" s="22"/>
      <c r="E84" s="22"/>
      <c r="F84" s="22"/>
      <c r="G84" s="22"/>
      <c r="H84" s="22"/>
      <c r="I84" s="22"/>
      <c r="J84" s="27"/>
    </row>
    <row r="85" spans="1:18" x14ac:dyDescent="0.3">
      <c r="B85" s="26"/>
      <c r="C85" s="354" t="s">
        <v>2791</v>
      </c>
      <c r="D85" s="22"/>
      <c r="E85" s="22"/>
      <c r="F85" s="22"/>
      <c r="G85" s="22"/>
      <c r="H85" s="22"/>
      <c r="I85" s="22"/>
      <c r="J85" s="27"/>
    </row>
    <row r="86" spans="1:18" x14ac:dyDescent="0.3">
      <c r="B86" s="26"/>
      <c r="C86" s="354" t="s">
        <v>2792</v>
      </c>
      <c r="D86" s="22"/>
      <c r="E86" s="22"/>
      <c r="F86" s="22"/>
      <c r="G86" s="22"/>
      <c r="H86" s="22"/>
      <c r="I86" s="22"/>
      <c r="J86" s="27"/>
    </row>
    <row r="87" spans="1:18" x14ac:dyDescent="0.3">
      <c r="B87" s="26"/>
      <c r="C87" s="354" t="s">
        <v>2803</v>
      </c>
      <c r="D87" s="22"/>
      <c r="E87" s="22"/>
      <c r="F87" s="22"/>
      <c r="G87" s="22"/>
      <c r="H87" s="22"/>
      <c r="I87" s="22"/>
      <c r="J87" s="27"/>
    </row>
    <row r="88" spans="1:18" x14ac:dyDescent="0.3">
      <c r="B88" s="26"/>
      <c r="C88" s="391" t="s">
        <v>2804</v>
      </c>
      <c r="D88" s="22"/>
      <c r="E88" s="22"/>
      <c r="F88" s="22"/>
      <c r="G88" s="22"/>
      <c r="H88" s="22"/>
      <c r="I88" s="22"/>
      <c r="J88" s="27"/>
    </row>
    <row r="89" spans="1:18" x14ac:dyDescent="0.3">
      <c r="B89" s="26"/>
      <c r="C89" s="391" t="s">
        <v>2805</v>
      </c>
      <c r="D89" s="22"/>
      <c r="E89" s="22"/>
      <c r="F89" s="22"/>
      <c r="G89" s="22"/>
      <c r="H89" s="22"/>
      <c r="I89" s="22"/>
      <c r="J89" s="27"/>
    </row>
    <row r="90" spans="1:18" ht="15" thickBot="1" x14ac:dyDescent="0.35">
      <c r="B90" s="351"/>
      <c r="C90" s="33"/>
      <c r="D90" s="33"/>
      <c r="E90" s="33"/>
      <c r="F90" s="33"/>
      <c r="G90" s="33"/>
      <c r="H90" s="33"/>
      <c r="I90" s="33"/>
      <c r="J90" s="352"/>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77" t="s">
        <v>37</v>
      </c>
      <c r="B1" s="678"/>
      <c r="C1" s="678"/>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1578</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2153</v>
      </c>
      <c r="D24" s="59"/>
    </row>
    <row r="25" spans="1:31" ht="14.4" customHeight="1" x14ac:dyDescent="0.3">
      <c r="A25" s="194" t="s">
        <v>1584</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4" t="s">
        <v>1581</v>
      </c>
      <c r="B29" s="194"/>
      <c r="C29" s="195"/>
    </row>
    <row r="30" spans="1:31" ht="57.6" x14ac:dyDescent="0.3">
      <c r="A30" s="196"/>
      <c r="B30" s="197" t="s">
        <v>1579</v>
      </c>
      <c r="C30" s="58" t="s">
        <v>2154</v>
      </c>
    </row>
    <row r="31" spans="1:31" x14ac:dyDescent="0.3">
      <c r="A31" s="194" t="s">
        <v>1580</v>
      </c>
      <c r="B31" s="194"/>
      <c r="C31" s="195"/>
    </row>
    <row r="32" spans="1:31" ht="28.8" x14ac:dyDescent="0.3">
      <c r="A32" s="196"/>
      <c r="B32" s="197" t="s">
        <v>1582</v>
      </c>
      <c r="C32" s="58" t="s">
        <v>1583</v>
      </c>
    </row>
    <row r="33" spans="1:3" x14ac:dyDescent="0.3">
      <c r="A33" s="194" t="s">
        <v>1585</v>
      </c>
      <c r="B33" s="194"/>
      <c r="C33" s="195"/>
    </row>
    <row r="34" spans="1:3" x14ac:dyDescent="0.3">
      <c r="A34" s="196"/>
      <c r="B34" s="197" t="s">
        <v>1589</v>
      </c>
      <c r="C34" s="58" t="s">
        <v>1588</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zoomScale="80" zoomScaleNormal="80" workbookViewId="0"/>
  </sheetViews>
  <sheetFormatPr defaultColWidth="8.88671875" defaultRowHeight="14.4" outlineLevelRow="1" x14ac:dyDescent="0.3"/>
  <cols>
    <col min="1" max="1" width="13.33203125" style="66" customWidth="1"/>
    <col min="2" max="2" width="60.6640625" style="66" customWidth="1"/>
    <col min="3" max="3" width="45.109375" style="66" customWidth="1"/>
    <col min="4" max="4" width="26" style="66" customWidth="1"/>
    <col min="5" max="5" width="6.6640625" style="66" customWidth="1"/>
    <col min="6" max="6" width="26.21875" style="66" customWidth="1"/>
    <col min="7" max="7" width="26.10937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4" t="s">
        <v>1535</v>
      </c>
      <c r="B1" s="184"/>
      <c r="C1" s="64"/>
      <c r="D1" s="64"/>
      <c r="E1" s="64"/>
      <c r="F1" s="367" t="s">
        <v>2794</v>
      </c>
      <c r="H1" s="64"/>
      <c r="I1" s="184"/>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222</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59"/>
      <c r="D6" s="259"/>
      <c r="H6" s="64"/>
      <c r="L6" s="64"/>
      <c r="M6" s="64"/>
    </row>
    <row r="7" spans="1:13" x14ac:dyDescent="0.3">
      <c r="B7" s="73" t="s">
        <v>75</v>
      </c>
      <c r="C7" s="259"/>
      <c r="D7" s="259"/>
      <c r="H7" s="64"/>
      <c r="L7" s="64"/>
      <c r="M7" s="64"/>
    </row>
    <row r="8" spans="1:13" x14ac:dyDescent="0.3">
      <c r="B8" s="73" t="s">
        <v>76</v>
      </c>
      <c r="C8" s="259"/>
      <c r="D8" s="259"/>
      <c r="F8" s="66" t="s">
        <v>77</v>
      </c>
      <c r="H8" s="64"/>
      <c r="L8" s="64"/>
      <c r="M8" s="64"/>
    </row>
    <row r="9" spans="1:13" x14ac:dyDescent="0.3">
      <c r="B9" s="368" t="s">
        <v>2661</v>
      </c>
      <c r="H9" s="64"/>
      <c r="L9" s="64"/>
      <c r="M9" s="64"/>
    </row>
    <row r="10" spans="1:13" x14ac:dyDescent="0.3">
      <c r="B10" s="74" t="s">
        <v>78</v>
      </c>
      <c r="H10" s="64"/>
      <c r="L10" s="64"/>
      <c r="M10" s="64"/>
    </row>
    <row r="11" spans="1:13" ht="15" thickBot="1" x14ac:dyDescent="0.35">
      <c r="B11" s="75" t="s">
        <v>79</v>
      </c>
      <c r="H11" s="64"/>
      <c r="L11" s="64"/>
      <c r="M11" s="64"/>
    </row>
    <row r="12" spans="1:13" x14ac:dyDescent="0.3">
      <c r="B12" s="76"/>
      <c r="H12" s="64"/>
      <c r="L12" s="64"/>
      <c r="M12" s="64"/>
    </row>
    <row r="13" spans="1:13" ht="36" x14ac:dyDescent="0.3">
      <c r="A13" s="77" t="s">
        <v>80</v>
      </c>
      <c r="B13" s="77" t="s">
        <v>74</v>
      </c>
      <c r="C13" s="78"/>
      <c r="D13" s="78"/>
      <c r="E13" s="78"/>
      <c r="F13" s="78"/>
      <c r="G13" s="79"/>
      <c r="H13" s="64"/>
      <c r="L13" s="64"/>
      <c r="M13" s="64"/>
    </row>
    <row r="14" spans="1:13" x14ac:dyDescent="0.3">
      <c r="A14" s="66" t="s">
        <v>81</v>
      </c>
      <c r="B14" s="80" t="s">
        <v>0</v>
      </c>
      <c r="C14" s="66" t="s">
        <v>509</v>
      </c>
      <c r="E14" s="72"/>
      <c r="F14" s="72"/>
      <c r="H14" s="64"/>
      <c r="L14" s="64"/>
      <c r="M14" s="64"/>
    </row>
    <row r="15" spans="1:13" x14ac:dyDescent="0.3">
      <c r="A15" s="66" t="s">
        <v>83</v>
      </c>
      <c r="B15" s="80" t="s">
        <v>84</v>
      </c>
      <c r="C15" s="394" t="s">
        <v>2890</v>
      </c>
      <c r="E15" s="72"/>
      <c r="F15" s="72"/>
      <c r="H15" s="64"/>
      <c r="L15" s="64"/>
      <c r="M15" s="64"/>
    </row>
    <row r="16" spans="1:13" x14ac:dyDescent="0.3">
      <c r="A16" s="66" t="s">
        <v>85</v>
      </c>
      <c r="B16" s="80" t="s">
        <v>86</v>
      </c>
      <c r="C16" s="66" t="s">
        <v>2810</v>
      </c>
      <c r="E16" s="72"/>
      <c r="F16" s="72"/>
      <c r="H16" s="64"/>
      <c r="L16" s="64"/>
      <c r="M16" s="64"/>
    </row>
    <row r="17" spans="1:13" x14ac:dyDescent="0.3">
      <c r="A17" s="66" t="s">
        <v>87</v>
      </c>
      <c r="B17" s="80" t="s">
        <v>88</v>
      </c>
      <c r="C17" s="408">
        <v>45107</v>
      </c>
      <c r="E17" s="72"/>
      <c r="F17" s="72"/>
      <c r="H17" s="64"/>
      <c r="L17" s="64"/>
      <c r="M17" s="64"/>
    </row>
    <row r="18" spans="1:13" outlineLevel="1" x14ac:dyDescent="0.3">
      <c r="A18" s="66" t="s">
        <v>89</v>
      </c>
      <c r="B18" s="81" t="s">
        <v>90</v>
      </c>
      <c r="C18" s="109" t="s">
        <v>2811</v>
      </c>
      <c r="E18" s="72"/>
      <c r="F18" s="72"/>
      <c r="H18" s="64"/>
      <c r="L18" s="64"/>
      <c r="M18" s="64"/>
    </row>
    <row r="19" spans="1:13" outlineLevel="1" x14ac:dyDescent="0.3">
      <c r="A19" s="66" t="s">
        <v>91</v>
      </c>
      <c r="B19" s="81" t="s">
        <v>92</v>
      </c>
      <c r="C19" s="66" t="s">
        <v>2812</v>
      </c>
      <c r="E19" s="72"/>
      <c r="F19" s="72"/>
      <c r="H19" s="64"/>
      <c r="L19" s="64"/>
      <c r="M19" s="64"/>
    </row>
    <row r="20" spans="1:13" outlineLevel="1" x14ac:dyDescent="0.3">
      <c r="A20" s="66" t="s">
        <v>93</v>
      </c>
      <c r="B20" s="81"/>
      <c r="E20" s="72"/>
      <c r="F20" s="72"/>
      <c r="H20" s="64"/>
      <c r="L20" s="64"/>
      <c r="M20" s="64"/>
    </row>
    <row r="21" spans="1:13" outlineLevel="1" x14ac:dyDescent="0.3">
      <c r="A21" s="66" t="s">
        <v>94</v>
      </c>
      <c r="B21" s="81"/>
      <c r="E21" s="72"/>
      <c r="F21" s="72"/>
      <c r="H21" s="64"/>
      <c r="L21" s="64"/>
      <c r="M21" s="64"/>
    </row>
    <row r="22" spans="1:13" outlineLevel="1" x14ac:dyDescent="0.3">
      <c r="A22" s="66" t="s">
        <v>95</v>
      </c>
      <c r="B22" s="81"/>
      <c r="E22" s="72"/>
      <c r="F22" s="72"/>
      <c r="H22" s="64"/>
      <c r="L22" s="64"/>
      <c r="M22" s="64"/>
    </row>
    <row r="23" spans="1:13" outlineLevel="1" x14ac:dyDescent="0.3">
      <c r="A23" s="66" t="s">
        <v>96</v>
      </c>
      <c r="B23" s="81"/>
      <c r="E23" s="72"/>
      <c r="F23" s="72"/>
      <c r="H23" s="64"/>
      <c r="L23" s="64"/>
      <c r="M23" s="64"/>
    </row>
    <row r="24" spans="1:13" outlineLevel="1" x14ac:dyDescent="0.3">
      <c r="A24" s="66" t="s">
        <v>97</v>
      </c>
      <c r="B24" s="81"/>
      <c r="E24" s="72"/>
      <c r="F24" s="72"/>
      <c r="H24" s="64"/>
      <c r="L24" s="64"/>
      <c r="M24" s="64"/>
    </row>
    <row r="25" spans="1:13" outlineLevel="1" x14ac:dyDescent="0.3">
      <c r="A25" s="66" t="s">
        <v>98</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99</v>
      </c>
      <c r="B27" s="393" t="s">
        <v>2800</v>
      </c>
      <c r="C27" s="360" t="s">
        <v>2796</v>
      </c>
      <c r="D27" s="83"/>
      <c r="E27" s="83"/>
      <c r="F27" s="83"/>
      <c r="H27" s="64"/>
      <c r="L27" s="64"/>
      <c r="M27" s="64"/>
    </row>
    <row r="28" spans="1:13" x14ac:dyDescent="0.3">
      <c r="A28" s="66" t="s">
        <v>100</v>
      </c>
      <c r="B28" s="369" t="s">
        <v>2795</v>
      </c>
      <c r="C28" s="337" t="s">
        <v>2796</v>
      </c>
      <c r="D28" s="83"/>
      <c r="E28" s="83"/>
      <c r="F28" s="83"/>
      <c r="H28" s="64"/>
      <c r="L28" s="64"/>
      <c r="M28" s="392" t="s">
        <v>2796</v>
      </c>
    </row>
    <row r="29" spans="1:13" x14ac:dyDescent="0.3">
      <c r="A29" s="66" t="s">
        <v>102</v>
      </c>
      <c r="B29" s="82" t="s">
        <v>101</v>
      </c>
      <c r="C29" s="66" t="s">
        <v>2796</v>
      </c>
      <c r="E29" s="83"/>
      <c r="F29" s="83"/>
      <c r="H29" s="64"/>
      <c r="L29" s="64"/>
      <c r="M29" s="392" t="s">
        <v>2797</v>
      </c>
    </row>
    <row r="30" spans="1:13" ht="28.8" outlineLevel="1" x14ac:dyDescent="0.3">
      <c r="A30" s="66" t="s">
        <v>104</v>
      </c>
      <c r="B30" s="82" t="s">
        <v>103</v>
      </c>
      <c r="C30" s="109" t="s">
        <v>2813</v>
      </c>
      <c r="E30" s="83"/>
      <c r="F30" s="83"/>
      <c r="H30" s="64"/>
      <c r="L30" s="64"/>
      <c r="M30" s="392" t="s">
        <v>2798</v>
      </c>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1380</v>
      </c>
      <c r="C38" s="395">
        <v>484996.3</v>
      </c>
      <c r="F38" s="83"/>
      <c r="H38" s="64"/>
      <c r="L38" s="64"/>
      <c r="M38" s="64"/>
    </row>
    <row r="39" spans="1:14" x14ac:dyDescent="0.3">
      <c r="A39" s="66" t="s">
        <v>112</v>
      </c>
      <c r="B39" s="83" t="s">
        <v>113</v>
      </c>
      <c r="C39" s="395">
        <v>451591</v>
      </c>
      <c r="F39" s="83"/>
      <c r="H39" s="64"/>
      <c r="L39" s="64"/>
      <c r="M39" s="64"/>
      <c r="N39" s="96"/>
    </row>
    <row r="40" spans="1:14" outlineLevel="1" x14ac:dyDescent="0.3">
      <c r="A40" s="66" t="s">
        <v>114</v>
      </c>
      <c r="B40" s="89" t="s">
        <v>115</v>
      </c>
      <c r="C40" s="187" t="s">
        <v>1207</v>
      </c>
      <c r="F40" s="83"/>
      <c r="H40" s="64"/>
      <c r="L40" s="64"/>
      <c r="M40" s="64"/>
      <c r="N40" s="96"/>
    </row>
    <row r="41" spans="1:14" outlineLevel="1" x14ac:dyDescent="0.3">
      <c r="A41" s="66" t="s">
        <v>117</v>
      </c>
      <c r="B41" s="89" t="s">
        <v>118</v>
      </c>
      <c r="C41" s="187" t="s">
        <v>1207</v>
      </c>
      <c r="F41" s="83"/>
      <c r="H41" s="64"/>
      <c r="L41" s="64"/>
      <c r="M41" s="64"/>
      <c r="N41" s="96"/>
    </row>
    <row r="42" spans="1:14" outlineLevel="1" x14ac:dyDescent="0.3">
      <c r="A42" s="66" t="s">
        <v>119</v>
      </c>
      <c r="B42" s="89"/>
      <c r="C42" s="187"/>
      <c r="F42" s="83"/>
      <c r="H42" s="64"/>
      <c r="L42" s="64"/>
      <c r="M42" s="64"/>
      <c r="N42" s="96"/>
    </row>
    <row r="43" spans="1:14" outlineLevel="1" x14ac:dyDescent="0.3">
      <c r="A43" s="96" t="s">
        <v>1607</v>
      </c>
      <c r="B43" s="83"/>
      <c r="F43" s="83"/>
      <c r="H43" s="64"/>
      <c r="L43" s="64"/>
      <c r="M43" s="64"/>
      <c r="N43" s="96"/>
    </row>
    <row r="44" spans="1:14" ht="15" customHeight="1" x14ac:dyDescent="0.3">
      <c r="A44" s="85"/>
      <c r="B44" s="85" t="s">
        <v>120</v>
      </c>
      <c r="C44" s="85" t="s">
        <v>2697</v>
      </c>
      <c r="D44" s="85" t="s">
        <v>2768</v>
      </c>
      <c r="E44" s="85"/>
      <c r="F44" s="85" t="s">
        <v>2767</v>
      </c>
      <c r="G44" s="85" t="s">
        <v>121</v>
      </c>
      <c r="I44" s="64"/>
      <c r="J44" s="64"/>
      <c r="K44" s="96"/>
      <c r="L44" s="96"/>
      <c r="M44" s="96"/>
      <c r="N44" s="96"/>
    </row>
    <row r="45" spans="1:14" x14ac:dyDescent="0.3">
      <c r="A45" s="66" t="s">
        <v>8</v>
      </c>
      <c r="B45" s="260" t="s">
        <v>122</v>
      </c>
      <c r="C45" s="362">
        <v>0.02</v>
      </c>
      <c r="D45" s="181">
        <f>IF(OR(C38="[For completion]",C39="[For completion]"),"Please complete G.3.1.1 and G.3.1.2",(C38/C39-1-MAX(C45,F45)))</f>
        <v>5.3972466236041031E-2</v>
      </c>
      <c r="E45" s="181"/>
      <c r="F45" s="362">
        <v>0</v>
      </c>
      <c r="G45" s="360" t="s">
        <v>1207</v>
      </c>
      <c r="H45" s="64"/>
      <c r="L45" s="64"/>
      <c r="M45" s="64"/>
      <c r="N45" s="96"/>
    </row>
    <row r="46" spans="1:14" outlineLevel="1" x14ac:dyDescent="0.3">
      <c r="A46" s="66" t="s">
        <v>123</v>
      </c>
      <c r="B46" s="81" t="s">
        <v>124</v>
      </c>
      <c r="C46" s="181"/>
      <c r="D46" s="181"/>
      <c r="E46" s="181"/>
      <c r="F46" s="181"/>
      <c r="G46" s="103"/>
      <c r="H46" s="64"/>
      <c r="L46" s="64"/>
      <c r="M46" s="64"/>
      <c r="N46" s="96"/>
    </row>
    <row r="47" spans="1:14" outlineLevel="1" x14ac:dyDescent="0.3">
      <c r="A47" s="66" t="s">
        <v>125</v>
      </c>
      <c r="B47" s="81" t="s">
        <v>126</v>
      </c>
      <c r="C47" s="181"/>
      <c r="D47" s="181"/>
      <c r="E47" s="181"/>
      <c r="F47" s="181"/>
      <c r="G47" s="103"/>
      <c r="H47" s="64"/>
      <c r="L47" s="64"/>
      <c r="M47" s="64"/>
      <c r="N47" s="96"/>
    </row>
    <row r="48" spans="1:14" outlineLevel="1" x14ac:dyDescent="0.3">
      <c r="A48" s="66" t="s">
        <v>127</v>
      </c>
      <c r="B48" s="81"/>
      <c r="C48" s="103"/>
      <c r="D48" s="103"/>
      <c r="E48" s="103"/>
      <c r="F48" s="103"/>
      <c r="G48" s="103"/>
      <c r="H48" s="64"/>
      <c r="L48" s="64"/>
      <c r="M48" s="64"/>
      <c r="N48" s="96"/>
    </row>
    <row r="49" spans="1:14" outlineLevel="1" x14ac:dyDescent="0.3">
      <c r="A49" s="66" t="s">
        <v>128</v>
      </c>
      <c r="B49" s="81"/>
      <c r="C49" s="103"/>
      <c r="D49" s="103"/>
      <c r="E49" s="103"/>
      <c r="F49" s="103"/>
      <c r="G49" s="103"/>
      <c r="H49" s="64"/>
      <c r="L49" s="64"/>
      <c r="M49" s="64"/>
      <c r="N49" s="96"/>
    </row>
    <row r="50" spans="1:14" outlineLevel="1" x14ac:dyDescent="0.3">
      <c r="A50" s="66" t="s">
        <v>129</v>
      </c>
      <c r="B50" s="81"/>
      <c r="C50" s="103"/>
      <c r="D50" s="103"/>
      <c r="E50" s="103"/>
      <c r="F50" s="103"/>
      <c r="G50" s="103"/>
      <c r="H50" s="64"/>
      <c r="L50" s="64"/>
      <c r="M50" s="64"/>
      <c r="N50" s="96"/>
    </row>
    <row r="51" spans="1:14" outlineLevel="1" x14ac:dyDescent="0.3">
      <c r="A51" s="66" t="s">
        <v>130</v>
      </c>
      <c r="B51" s="81"/>
      <c r="C51" s="103"/>
      <c r="D51" s="103"/>
      <c r="E51" s="103"/>
      <c r="F51" s="103"/>
      <c r="G51" s="103"/>
      <c r="H51" s="64"/>
      <c r="L51" s="64"/>
      <c r="M51" s="64"/>
      <c r="N51" s="96"/>
    </row>
    <row r="52" spans="1:14" ht="15" customHeight="1" x14ac:dyDescent="0.3">
      <c r="A52" s="85"/>
      <c r="B52" s="86" t="s">
        <v>131</v>
      </c>
      <c r="C52" s="85" t="s">
        <v>111</v>
      </c>
      <c r="D52" s="85"/>
      <c r="E52" s="87"/>
      <c r="F52" s="88" t="s">
        <v>132</v>
      </c>
      <c r="G52" s="88"/>
      <c r="H52" s="64"/>
      <c r="L52" s="64"/>
      <c r="M52" s="64"/>
      <c r="N52" s="96"/>
    </row>
    <row r="53" spans="1:14" x14ac:dyDescent="0.3">
      <c r="A53" s="66" t="s">
        <v>133</v>
      </c>
      <c r="B53" s="83" t="s">
        <v>134</v>
      </c>
      <c r="C53" s="395">
        <v>426632</v>
      </c>
      <c r="E53" s="91"/>
      <c r="F53" s="199">
        <f>IF($C$58=0,"",IF(C53="[for completion]","",C53/$C$58))</f>
        <v>0.87966031905810416</v>
      </c>
      <c r="G53" s="92"/>
      <c r="H53" s="64"/>
      <c r="L53" s="64"/>
      <c r="M53" s="64"/>
      <c r="N53" s="96"/>
    </row>
    <row r="54" spans="1:14" x14ac:dyDescent="0.3">
      <c r="A54" s="66" t="s">
        <v>135</v>
      </c>
      <c r="B54" s="83" t="s">
        <v>136</v>
      </c>
      <c r="C54" s="187"/>
      <c r="E54" s="91"/>
      <c r="F54" s="199">
        <f>IF($C$58=0,"",IF(C54="[for completion]","",C54/$C$58))</f>
        <v>0</v>
      </c>
      <c r="G54" s="92"/>
      <c r="H54" s="64"/>
      <c r="L54" s="64"/>
      <c r="M54" s="64"/>
      <c r="N54" s="96"/>
    </row>
    <row r="55" spans="1:14" x14ac:dyDescent="0.3">
      <c r="A55" s="66" t="s">
        <v>137</v>
      </c>
      <c r="B55" s="83" t="s">
        <v>138</v>
      </c>
      <c r="C55" s="187"/>
      <c r="E55" s="91"/>
      <c r="F55" s="207">
        <f>IF($C$58=0,"",IF(C55="[for completion]","",C55/$C$58))</f>
        <v>0</v>
      </c>
      <c r="G55" s="92"/>
      <c r="H55" s="64"/>
      <c r="L55" s="64"/>
      <c r="M55" s="64"/>
      <c r="N55" s="96"/>
    </row>
    <row r="56" spans="1:14" x14ac:dyDescent="0.3">
      <c r="A56" s="66" t="s">
        <v>139</v>
      </c>
      <c r="B56" s="83" t="s">
        <v>140</v>
      </c>
      <c r="C56" s="395">
        <v>58364.3</v>
      </c>
      <c r="E56" s="91"/>
      <c r="F56" s="207">
        <f>IF($C$58=0,"",IF(C56="[for completion]","",C56/$C$58))</f>
        <v>0.12033968094189586</v>
      </c>
      <c r="G56" s="92"/>
      <c r="H56" s="64"/>
      <c r="L56" s="64"/>
      <c r="M56" s="64"/>
      <c r="N56" s="96"/>
    </row>
    <row r="57" spans="1:14" x14ac:dyDescent="0.3">
      <c r="A57" s="66" t="s">
        <v>141</v>
      </c>
      <c r="B57" s="66" t="s">
        <v>142</v>
      </c>
      <c r="C57" s="187"/>
      <c r="E57" s="91"/>
      <c r="F57" s="199">
        <f>IF($C$58=0,"",IF(C57="[for completion]","",C57/$C$58))</f>
        <v>0</v>
      </c>
      <c r="G57" s="92"/>
      <c r="H57" s="64"/>
      <c r="L57" s="64"/>
      <c r="M57" s="64"/>
      <c r="N57" s="96"/>
    </row>
    <row r="58" spans="1:14" x14ac:dyDescent="0.3">
      <c r="A58" s="66" t="s">
        <v>143</v>
      </c>
      <c r="B58" s="93" t="s">
        <v>144</v>
      </c>
      <c r="C58" s="189">
        <f>SUM(C53:C57)</f>
        <v>484996.3</v>
      </c>
      <c r="D58" s="91"/>
      <c r="E58" s="91"/>
      <c r="F58" s="200">
        <f>SUM(F53:F57)</f>
        <v>1</v>
      </c>
      <c r="G58" s="92"/>
      <c r="H58" s="64"/>
      <c r="L58" s="64"/>
      <c r="M58" s="64"/>
      <c r="N58" s="96"/>
    </row>
    <row r="59" spans="1:14" outlineLevel="1" x14ac:dyDescent="0.3">
      <c r="A59" s="66" t="s">
        <v>145</v>
      </c>
      <c r="B59" s="95" t="s">
        <v>146</v>
      </c>
      <c r="C59" s="187"/>
      <c r="E59" s="91"/>
      <c r="F59" s="199">
        <f t="shared" ref="F59:F64" si="0">IF($C$58=0,"",IF(C59="[for completion]","",C59/$C$58))</f>
        <v>0</v>
      </c>
      <c r="G59" s="92"/>
      <c r="H59" s="64"/>
      <c r="L59" s="64"/>
      <c r="M59" s="64"/>
      <c r="N59" s="96"/>
    </row>
    <row r="60" spans="1:14" outlineLevel="1" x14ac:dyDescent="0.3">
      <c r="A60" s="66" t="s">
        <v>147</v>
      </c>
      <c r="B60" s="95" t="s">
        <v>146</v>
      </c>
      <c r="C60" s="187"/>
      <c r="E60" s="91"/>
      <c r="F60" s="199">
        <f t="shared" si="0"/>
        <v>0</v>
      </c>
      <c r="G60" s="92"/>
      <c r="H60" s="64"/>
      <c r="L60" s="64"/>
      <c r="M60" s="64"/>
      <c r="N60" s="96"/>
    </row>
    <row r="61" spans="1:14" outlineLevel="1" x14ac:dyDescent="0.3">
      <c r="A61" s="66" t="s">
        <v>148</v>
      </c>
      <c r="B61" s="95" t="s">
        <v>146</v>
      </c>
      <c r="C61" s="187"/>
      <c r="E61" s="91"/>
      <c r="F61" s="199">
        <f t="shared" si="0"/>
        <v>0</v>
      </c>
      <c r="G61" s="92"/>
      <c r="H61" s="64"/>
      <c r="L61" s="64"/>
      <c r="M61" s="64"/>
      <c r="N61" s="96"/>
    </row>
    <row r="62" spans="1:14" outlineLevel="1" x14ac:dyDescent="0.3">
      <c r="A62" s="66" t="s">
        <v>149</v>
      </c>
      <c r="B62" s="95" t="s">
        <v>146</v>
      </c>
      <c r="C62" s="187"/>
      <c r="E62" s="91"/>
      <c r="F62" s="199">
        <f t="shared" si="0"/>
        <v>0</v>
      </c>
      <c r="G62" s="92"/>
      <c r="H62" s="64"/>
      <c r="L62" s="64"/>
      <c r="M62" s="64"/>
      <c r="N62" s="96"/>
    </row>
    <row r="63" spans="1:14" outlineLevel="1" x14ac:dyDescent="0.3">
      <c r="A63" s="66" t="s">
        <v>150</v>
      </c>
      <c r="B63" s="95" t="s">
        <v>146</v>
      </c>
      <c r="C63" s="187"/>
      <c r="E63" s="91"/>
      <c r="F63" s="199">
        <f t="shared" si="0"/>
        <v>0</v>
      </c>
      <c r="G63" s="92"/>
      <c r="H63" s="64"/>
      <c r="L63" s="64"/>
      <c r="M63" s="64"/>
      <c r="N63" s="96"/>
    </row>
    <row r="64" spans="1:14" outlineLevel="1" x14ac:dyDescent="0.3">
      <c r="A64" s="66" t="s">
        <v>151</v>
      </c>
      <c r="B64" s="95" t="s">
        <v>146</v>
      </c>
      <c r="C64" s="190"/>
      <c r="D64" s="96"/>
      <c r="E64" s="96"/>
      <c r="F64" s="199">
        <f t="shared" si="0"/>
        <v>0</v>
      </c>
      <c r="G64" s="94"/>
      <c r="H64" s="64"/>
      <c r="L64" s="64"/>
      <c r="M64" s="64"/>
      <c r="N64" s="96"/>
    </row>
    <row r="65" spans="1:14" ht="15" customHeight="1" x14ac:dyDescent="0.3">
      <c r="A65" s="85"/>
      <c r="B65" s="86" t="s">
        <v>152</v>
      </c>
      <c r="C65" s="135" t="s">
        <v>1391</v>
      </c>
      <c r="D65" s="135" t="s">
        <v>1392</v>
      </c>
      <c r="E65" s="87"/>
      <c r="F65" s="88" t="s">
        <v>153</v>
      </c>
      <c r="G65" s="97" t="s">
        <v>154</v>
      </c>
      <c r="H65" s="64"/>
      <c r="L65" s="64"/>
      <c r="M65" s="64"/>
      <c r="N65" s="96"/>
    </row>
    <row r="66" spans="1:14" x14ac:dyDescent="0.3">
      <c r="A66" s="66" t="s">
        <v>155</v>
      </c>
      <c r="B66" s="83" t="s">
        <v>1464</v>
      </c>
      <c r="C66" s="397">
        <v>14.4</v>
      </c>
      <c r="D66" s="191" t="s">
        <v>1207</v>
      </c>
      <c r="E66" s="80"/>
      <c r="F66" s="98"/>
      <c r="G66" s="99"/>
      <c r="H66" s="64"/>
      <c r="L66" s="64"/>
      <c r="M66" s="64"/>
      <c r="N66" s="96"/>
    </row>
    <row r="67" spans="1:14" x14ac:dyDescent="0.3">
      <c r="B67" s="83"/>
      <c r="E67" s="80"/>
      <c r="F67" s="98"/>
      <c r="G67" s="99"/>
      <c r="H67" s="64"/>
      <c r="L67" s="64"/>
      <c r="M67" s="64"/>
      <c r="N67" s="96"/>
    </row>
    <row r="68" spans="1:14" x14ac:dyDescent="0.3">
      <c r="B68" s="83" t="s">
        <v>1385</v>
      </c>
      <c r="C68" s="80"/>
      <c r="D68" s="80"/>
      <c r="E68" s="80"/>
      <c r="F68" s="99"/>
      <c r="G68" s="99"/>
      <c r="H68" s="64"/>
      <c r="L68" s="64"/>
      <c r="M68" s="64"/>
      <c r="N68" s="96"/>
    </row>
    <row r="69" spans="1:14" x14ac:dyDescent="0.3">
      <c r="B69" s="83" t="s">
        <v>157</v>
      </c>
      <c r="E69" s="80"/>
      <c r="F69" s="99"/>
      <c r="G69" s="99"/>
      <c r="H69" s="64"/>
      <c r="L69" s="64"/>
      <c r="M69" s="64"/>
      <c r="N69" s="96"/>
    </row>
    <row r="70" spans="1:14" x14ac:dyDescent="0.3">
      <c r="A70" s="66" t="s">
        <v>158</v>
      </c>
      <c r="B70" s="176" t="s">
        <v>1555</v>
      </c>
      <c r="C70" s="395">
        <v>7699.7</v>
      </c>
      <c r="D70" s="396" t="s">
        <v>1207</v>
      </c>
      <c r="E70" s="62"/>
      <c r="F70" s="199">
        <f t="shared" ref="F70:F76" si="1">IF($C$77=0,"",IF(C70="[for completion]","",C70/$C$77))</f>
        <v>1.5875794490760958E-2</v>
      </c>
      <c r="G70" s="199" t="str">
        <f>IF($D$77=0,"",IF(D70="[Mark as ND1 if not relevant]","",D70/$D$77))</f>
        <v/>
      </c>
      <c r="H70" s="64"/>
      <c r="L70" s="64"/>
      <c r="M70" s="64"/>
      <c r="N70" s="96"/>
    </row>
    <row r="71" spans="1:14" x14ac:dyDescent="0.3">
      <c r="A71" s="66" t="s">
        <v>159</v>
      </c>
      <c r="B71" s="177" t="s">
        <v>1556</v>
      </c>
      <c r="C71" s="395">
        <v>23021.599999999999</v>
      </c>
      <c r="D71" s="396" t="s">
        <v>1207</v>
      </c>
      <c r="E71" s="62"/>
      <c r="F71" s="199">
        <f t="shared" si="1"/>
        <v>4.7467588405847298E-2</v>
      </c>
      <c r="G71" s="199" t="str">
        <f t="shared" ref="G71:G76" si="2">IF($D$77=0,"",IF(D71="[Mark as ND1 if not relevant]","",D71/$D$77))</f>
        <v/>
      </c>
      <c r="H71" s="64"/>
      <c r="L71" s="64"/>
      <c r="M71" s="64"/>
      <c r="N71" s="96"/>
    </row>
    <row r="72" spans="1:14" x14ac:dyDescent="0.3">
      <c r="A72" s="66" t="s">
        <v>160</v>
      </c>
      <c r="B72" s="176" t="s">
        <v>1557</v>
      </c>
      <c r="C72" s="395">
        <v>13532.4</v>
      </c>
      <c r="D72" s="396" t="s">
        <v>1207</v>
      </c>
      <c r="E72" s="62"/>
      <c r="F72" s="199">
        <f t="shared" si="1"/>
        <v>2.7902074284293359E-2</v>
      </c>
      <c r="G72" s="199" t="str">
        <f t="shared" si="2"/>
        <v/>
      </c>
      <c r="H72" s="64"/>
      <c r="L72" s="64"/>
      <c r="M72" s="64"/>
      <c r="N72" s="96"/>
    </row>
    <row r="73" spans="1:14" x14ac:dyDescent="0.3">
      <c r="A73" s="66" t="s">
        <v>161</v>
      </c>
      <c r="B73" s="176" t="s">
        <v>1558</v>
      </c>
      <c r="C73" s="395">
        <v>34210.9</v>
      </c>
      <c r="D73" s="396" t="s">
        <v>1207</v>
      </c>
      <c r="E73" s="62"/>
      <c r="F73" s="199">
        <f t="shared" si="1"/>
        <v>7.0538490817041458E-2</v>
      </c>
      <c r="G73" s="199" t="str">
        <f t="shared" si="2"/>
        <v/>
      </c>
      <c r="H73" s="64"/>
      <c r="L73" s="64"/>
      <c r="M73" s="64"/>
      <c r="N73" s="96"/>
    </row>
    <row r="74" spans="1:14" x14ac:dyDescent="0.3">
      <c r="A74" s="66" t="s">
        <v>162</v>
      </c>
      <c r="B74" s="176" t="s">
        <v>1559</v>
      </c>
      <c r="C74" s="395">
        <v>23586.5</v>
      </c>
      <c r="D74" s="396" t="s">
        <v>1207</v>
      </c>
      <c r="E74" s="62"/>
      <c r="F74" s="199">
        <f t="shared" si="1"/>
        <v>4.8632339799775749E-2</v>
      </c>
      <c r="G74" s="199" t="str">
        <f t="shared" si="2"/>
        <v/>
      </c>
      <c r="H74" s="64"/>
      <c r="L74" s="64"/>
      <c r="M74" s="64"/>
      <c r="N74" s="96"/>
    </row>
    <row r="75" spans="1:14" x14ac:dyDescent="0.3">
      <c r="A75" s="66" t="s">
        <v>163</v>
      </c>
      <c r="B75" s="176" t="s">
        <v>1560</v>
      </c>
      <c r="C75" s="395">
        <v>67182.899999999994</v>
      </c>
      <c r="D75" s="396" t="s">
        <v>1207</v>
      </c>
      <c r="E75" s="62"/>
      <c r="F75" s="199">
        <f t="shared" si="1"/>
        <v>0.13852252863012121</v>
      </c>
      <c r="G75" s="199" t="str">
        <f t="shared" si="2"/>
        <v/>
      </c>
      <c r="H75" s="64"/>
      <c r="L75" s="64"/>
      <c r="M75" s="64"/>
      <c r="N75" s="96"/>
    </row>
    <row r="76" spans="1:14" x14ac:dyDescent="0.3">
      <c r="A76" s="66" t="s">
        <v>164</v>
      </c>
      <c r="B76" s="176" t="s">
        <v>1561</v>
      </c>
      <c r="C76" s="395">
        <v>315762.2</v>
      </c>
      <c r="D76" s="396" t="s">
        <v>1207</v>
      </c>
      <c r="E76" s="62"/>
      <c r="F76" s="199">
        <f t="shared" si="1"/>
        <v>0.65106118357215992</v>
      </c>
      <c r="G76" s="199" t="str">
        <f t="shared" si="2"/>
        <v/>
      </c>
      <c r="H76" s="64"/>
      <c r="L76" s="64"/>
      <c r="M76" s="64"/>
      <c r="N76" s="96"/>
    </row>
    <row r="77" spans="1:14" x14ac:dyDescent="0.3">
      <c r="A77" s="66" t="s">
        <v>165</v>
      </c>
      <c r="B77" s="100" t="s">
        <v>144</v>
      </c>
      <c r="C77" s="189">
        <f>SUM(C70:C76)</f>
        <v>484996.2</v>
      </c>
      <c r="D77" s="189">
        <f>SUM(D70:D76)</f>
        <v>0</v>
      </c>
      <c r="E77" s="83"/>
      <c r="F77" s="200">
        <f>SUM(F70:F76)</f>
        <v>1</v>
      </c>
      <c r="G77" s="200">
        <f>SUM(G70:G76)</f>
        <v>0</v>
      </c>
      <c r="H77" s="64"/>
      <c r="L77" s="64"/>
      <c r="M77" s="64"/>
      <c r="N77" s="96"/>
    </row>
    <row r="78" spans="1:14" outlineLevel="1" x14ac:dyDescent="0.3">
      <c r="A78" s="66" t="s">
        <v>166</v>
      </c>
      <c r="B78" s="101" t="s">
        <v>167</v>
      </c>
      <c r="C78" s="189"/>
      <c r="D78" s="189"/>
      <c r="E78" s="83"/>
      <c r="F78" s="199">
        <f>IF($C$77=0,"",IF(C78="[for completion]","",C78/$C$77))</f>
        <v>0</v>
      </c>
      <c r="G78" s="199" t="str">
        <f t="shared" ref="G78:G87" si="3">IF($D$77=0,"",IF(D78="[for completion]","",D78/$D$77))</f>
        <v/>
      </c>
      <c r="H78" s="64"/>
      <c r="L78" s="64"/>
      <c r="M78" s="64"/>
      <c r="N78" s="96"/>
    </row>
    <row r="79" spans="1:14" outlineLevel="1" x14ac:dyDescent="0.3">
      <c r="A79" s="66" t="s">
        <v>168</v>
      </c>
      <c r="B79" s="101" t="s">
        <v>169</v>
      </c>
      <c r="C79" s="189"/>
      <c r="D79" s="189"/>
      <c r="E79" s="83"/>
      <c r="F79" s="199">
        <f t="shared" ref="F79:F87" si="4">IF($C$77=0,"",IF(C79="[for completion]","",C79/$C$77))</f>
        <v>0</v>
      </c>
      <c r="G79" s="199" t="str">
        <f t="shared" si="3"/>
        <v/>
      </c>
      <c r="H79" s="64"/>
      <c r="L79" s="64"/>
      <c r="M79" s="64"/>
      <c r="N79" s="96"/>
    </row>
    <row r="80" spans="1:14" outlineLevel="1" x14ac:dyDescent="0.3">
      <c r="A80" s="66" t="s">
        <v>170</v>
      </c>
      <c r="B80" s="101" t="s">
        <v>171</v>
      </c>
      <c r="C80" s="189"/>
      <c r="D80" s="189"/>
      <c r="E80" s="83"/>
      <c r="F80" s="199">
        <f t="shared" si="4"/>
        <v>0</v>
      </c>
      <c r="G80" s="199" t="str">
        <f t="shared" si="3"/>
        <v/>
      </c>
      <c r="H80" s="64"/>
      <c r="L80" s="64"/>
      <c r="M80" s="64"/>
      <c r="N80" s="96"/>
    </row>
    <row r="81" spans="1:14" outlineLevel="1" x14ac:dyDescent="0.3">
      <c r="A81" s="66" t="s">
        <v>172</v>
      </c>
      <c r="B81" s="101" t="s">
        <v>173</v>
      </c>
      <c r="C81" s="189"/>
      <c r="D81" s="189"/>
      <c r="E81" s="83"/>
      <c r="F81" s="199">
        <f t="shared" si="4"/>
        <v>0</v>
      </c>
      <c r="G81" s="199" t="str">
        <f t="shared" si="3"/>
        <v/>
      </c>
      <c r="H81" s="64"/>
      <c r="L81" s="64"/>
      <c r="M81" s="64"/>
      <c r="N81" s="96"/>
    </row>
    <row r="82" spans="1:14" outlineLevel="1" x14ac:dyDescent="0.3">
      <c r="A82" s="66" t="s">
        <v>174</v>
      </c>
      <c r="B82" s="101" t="s">
        <v>175</v>
      </c>
      <c r="C82" s="189"/>
      <c r="D82" s="189"/>
      <c r="E82" s="83"/>
      <c r="F82" s="199">
        <f t="shared" si="4"/>
        <v>0</v>
      </c>
      <c r="G82" s="199" t="str">
        <f t="shared" si="3"/>
        <v/>
      </c>
      <c r="H82" s="64"/>
      <c r="L82" s="64"/>
      <c r="M82" s="64"/>
      <c r="N82" s="96"/>
    </row>
    <row r="83" spans="1:14" outlineLevel="1" x14ac:dyDescent="0.3">
      <c r="A83" s="66" t="s">
        <v>176</v>
      </c>
      <c r="B83" s="101"/>
      <c r="C83" s="91"/>
      <c r="D83" s="91"/>
      <c r="E83" s="83"/>
      <c r="F83" s="92"/>
      <c r="G83" s="92"/>
      <c r="H83" s="64"/>
      <c r="L83" s="64"/>
      <c r="M83" s="64"/>
      <c r="N83" s="96"/>
    </row>
    <row r="84" spans="1:14" outlineLevel="1" x14ac:dyDescent="0.3">
      <c r="A84" s="66" t="s">
        <v>177</v>
      </c>
      <c r="B84" s="101"/>
      <c r="C84" s="91"/>
      <c r="D84" s="91"/>
      <c r="E84" s="83"/>
      <c r="F84" s="92"/>
      <c r="G84" s="92"/>
      <c r="H84" s="64"/>
      <c r="L84" s="64"/>
      <c r="M84" s="64"/>
      <c r="N84" s="96"/>
    </row>
    <row r="85" spans="1:14" outlineLevel="1" x14ac:dyDescent="0.3">
      <c r="A85" s="66" t="s">
        <v>178</v>
      </c>
      <c r="B85" s="101"/>
      <c r="C85" s="91"/>
      <c r="D85" s="91"/>
      <c r="E85" s="83"/>
      <c r="F85" s="92"/>
      <c r="G85" s="92"/>
      <c r="H85" s="64"/>
      <c r="L85" s="64"/>
      <c r="M85" s="64"/>
      <c r="N85" s="96"/>
    </row>
    <row r="86" spans="1:14" outlineLevel="1" x14ac:dyDescent="0.3">
      <c r="A86" s="66" t="s">
        <v>179</v>
      </c>
      <c r="B86" s="100"/>
      <c r="C86" s="91"/>
      <c r="D86" s="91"/>
      <c r="E86" s="83"/>
      <c r="F86" s="92">
        <f t="shared" si="4"/>
        <v>0</v>
      </c>
      <c r="G86" s="92" t="str">
        <f t="shared" si="3"/>
        <v/>
      </c>
      <c r="H86" s="64"/>
      <c r="L86" s="64"/>
      <c r="M86" s="64"/>
      <c r="N86" s="96"/>
    </row>
    <row r="87" spans="1:14" outlineLevel="1" x14ac:dyDescent="0.3">
      <c r="A87" s="66" t="s">
        <v>180</v>
      </c>
      <c r="B87" s="101"/>
      <c r="C87" s="91"/>
      <c r="D87" s="91"/>
      <c r="E87" s="83"/>
      <c r="F87" s="92">
        <f t="shared" si="4"/>
        <v>0</v>
      </c>
      <c r="G87" s="92" t="str">
        <f t="shared" si="3"/>
        <v/>
      </c>
      <c r="H87" s="64"/>
      <c r="L87" s="64"/>
      <c r="M87" s="64"/>
      <c r="N87" s="96"/>
    </row>
    <row r="88" spans="1:14" ht="15" customHeight="1" x14ac:dyDescent="0.3">
      <c r="A88" s="85"/>
      <c r="B88" s="86" t="s">
        <v>181</v>
      </c>
      <c r="C88" s="135" t="s">
        <v>1393</v>
      </c>
      <c r="D88" s="135" t="s">
        <v>1394</v>
      </c>
      <c r="E88" s="87"/>
      <c r="F88" s="88" t="s">
        <v>182</v>
      </c>
      <c r="G88" s="85" t="s">
        <v>183</v>
      </c>
      <c r="H88" s="64"/>
      <c r="L88" s="64"/>
      <c r="M88" s="64"/>
      <c r="N88" s="96"/>
    </row>
    <row r="89" spans="1:14" x14ac:dyDescent="0.3">
      <c r="A89" s="66" t="s">
        <v>184</v>
      </c>
      <c r="B89" s="83" t="s">
        <v>156</v>
      </c>
      <c r="C89" s="397">
        <v>11.81</v>
      </c>
      <c r="D89" s="396" t="s">
        <v>1207</v>
      </c>
      <c r="E89" s="80"/>
      <c r="F89" s="205"/>
      <c r="G89" s="206"/>
      <c r="H89" s="64"/>
      <c r="L89" s="64"/>
      <c r="M89" s="64"/>
      <c r="N89" s="96"/>
    </row>
    <row r="90" spans="1:14" x14ac:dyDescent="0.3">
      <c r="B90" s="83"/>
      <c r="C90" s="191"/>
      <c r="D90" s="191"/>
      <c r="E90" s="80"/>
      <c r="F90" s="205"/>
      <c r="G90" s="206"/>
      <c r="H90" s="64"/>
      <c r="L90" s="64"/>
      <c r="M90" s="64"/>
      <c r="N90" s="96"/>
    </row>
    <row r="91" spans="1:14" x14ac:dyDescent="0.3">
      <c r="B91" s="83" t="s">
        <v>1386</v>
      </c>
      <c r="C91" s="204"/>
      <c r="D91" s="204"/>
      <c r="E91" s="80"/>
      <c r="F91" s="206"/>
      <c r="G91" s="206"/>
      <c r="H91" s="64"/>
      <c r="L91" s="64"/>
      <c r="M91" s="64"/>
      <c r="N91" s="96"/>
    </row>
    <row r="92" spans="1:14" x14ac:dyDescent="0.3">
      <c r="A92" s="66" t="s">
        <v>185</v>
      </c>
      <c r="B92" s="83" t="s">
        <v>157</v>
      </c>
      <c r="C92" s="191"/>
      <c r="D92" s="191"/>
      <c r="E92" s="80"/>
      <c r="F92" s="206"/>
      <c r="G92" s="206"/>
      <c r="H92" s="64"/>
      <c r="L92" s="64"/>
      <c r="M92" s="64"/>
      <c r="N92" s="96"/>
    </row>
    <row r="93" spans="1:14" x14ac:dyDescent="0.3">
      <c r="A93" s="66" t="s">
        <v>186</v>
      </c>
      <c r="B93" s="177" t="s">
        <v>1555</v>
      </c>
      <c r="C93" s="397">
        <v>62703</v>
      </c>
      <c r="D93" s="396" t="s">
        <v>1207</v>
      </c>
      <c r="E93" s="62"/>
      <c r="F93" s="199">
        <f>IF($C$100=0,"",IF(C93="[for completion]","",IF(C93="","",C93/$C$100)))</f>
        <v>0.13884909132378634</v>
      </c>
      <c r="G93" s="199" t="str">
        <f>IF($D$100=0,"",IF(D93="[Mark as ND1 if not relevant]","",IF(D93="","",D93/$D$100)))</f>
        <v/>
      </c>
      <c r="H93" s="64"/>
      <c r="L93" s="64"/>
      <c r="M93" s="64"/>
      <c r="N93" s="96"/>
    </row>
    <row r="94" spans="1:14" x14ac:dyDescent="0.3">
      <c r="A94" s="66" t="s">
        <v>187</v>
      </c>
      <c r="B94" s="177" t="s">
        <v>1556</v>
      </c>
      <c r="C94" s="397">
        <v>77780</v>
      </c>
      <c r="D94" s="396" t="s">
        <v>1207</v>
      </c>
      <c r="E94" s="62"/>
      <c r="F94" s="199">
        <f t="shared" ref="F94:F99" si="5">IF($C$100=0,"",IF(C94="[for completion]","",IF(C94="","",C94/$C$100)))</f>
        <v>0.17223549627871237</v>
      </c>
      <c r="G94" s="199" t="str">
        <f t="shared" ref="G94:G99" si="6">IF($D$100=0,"",IF(D94="[Mark as ND1 if not relevant]","",IF(D94="","",D94/$D$100)))</f>
        <v/>
      </c>
      <c r="H94" s="64"/>
      <c r="L94" s="64"/>
      <c r="M94" s="64"/>
      <c r="N94" s="96"/>
    </row>
    <row r="95" spans="1:14" x14ac:dyDescent="0.3">
      <c r="A95" s="66" t="s">
        <v>188</v>
      </c>
      <c r="B95" s="177" t="s">
        <v>1557</v>
      </c>
      <c r="C95" s="397">
        <v>64997</v>
      </c>
      <c r="D95" s="396" t="s">
        <v>1207</v>
      </c>
      <c r="E95" s="62"/>
      <c r="F95" s="199">
        <f t="shared" si="5"/>
        <v>0.14392890912352108</v>
      </c>
      <c r="G95" s="199" t="str">
        <f t="shared" si="6"/>
        <v/>
      </c>
      <c r="H95" s="64"/>
      <c r="L95" s="64"/>
      <c r="M95" s="64"/>
      <c r="N95" s="96"/>
    </row>
    <row r="96" spans="1:14" x14ac:dyDescent="0.3">
      <c r="A96" s="66" t="s">
        <v>189</v>
      </c>
      <c r="B96" s="177" t="s">
        <v>1558</v>
      </c>
      <c r="C96" s="397">
        <v>54740</v>
      </c>
      <c r="D96" s="396" t="s">
        <v>1207</v>
      </c>
      <c r="E96" s="62"/>
      <c r="F96" s="199">
        <f t="shared" si="5"/>
        <v>0.12121587897013004</v>
      </c>
      <c r="G96" s="199" t="str">
        <f t="shared" si="6"/>
        <v/>
      </c>
      <c r="H96" s="64"/>
      <c r="L96" s="64"/>
      <c r="M96" s="64"/>
      <c r="N96" s="96"/>
    </row>
    <row r="97" spans="1:14" x14ac:dyDescent="0.3">
      <c r="A97" s="66" t="s">
        <v>190</v>
      </c>
      <c r="B97" s="177" t="s">
        <v>1559</v>
      </c>
      <c r="C97" s="397">
        <v>11333</v>
      </c>
      <c r="D97" s="396" t="s">
        <v>1207</v>
      </c>
      <c r="E97" s="62"/>
      <c r="F97" s="199">
        <f t="shared" si="5"/>
        <v>2.5095717142281402E-2</v>
      </c>
      <c r="G97" s="199" t="str">
        <f t="shared" si="6"/>
        <v/>
      </c>
      <c r="H97" s="64"/>
      <c r="L97" s="64"/>
      <c r="M97" s="64"/>
    </row>
    <row r="98" spans="1:14" x14ac:dyDescent="0.3">
      <c r="A98" s="66" t="s">
        <v>191</v>
      </c>
      <c r="B98" s="177" t="s">
        <v>1560</v>
      </c>
      <c r="C98" s="397">
        <v>2246</v>
      </c>
      <c r="D98" s="396" t="s">
        <v>1207</v>
      </c>
      <c r="E98" s="62"/>
      <c r="F98" s="199">
        <f t="shared" si="5"/>
        <v>4.9735269303418355E-3</v>
      </c>
      <c r="G98" s="199" t="str">
        <f t="shared" si="6"/>
        <v/>
      </c>
      <c r="H98" s="64"/>
      <c r="L98" s="64"/>
      <c r="M98" s="64"/>
    </row>
    <row r="99" spans="1:14" x14ac:dyDescent="0.3">
      <c r="A99" s="66" t="s">
        <v>192</v>
      </c>
      <c r="B99" s="177" t="s">
        <v>1561</v>
      </c>
      <c r="C99" s="397">
        <v>177792</v>
      </c>
      <c r="D99" s="396" t="s">
        <v>1207</v>
      </c>
      <c r="E99" s="62"/>
      <c r="F99" s="199">
        <f t="shared" si="5"/>
        <v>0.39370138023122692</v>
      </c>
      <c r="G99" s="199" t="str">
        <f t="shared" si="6"/>
        <v/>
      </c>
      <c r="H99" s="64"/>
      <c r="L99" s="64"/>
      <c r="M99" s="64"/>
    </row>
    <row r="100" spans="1:14" x14ac:dyDescent="0.3">
      <c r="A100" s="66" t="s">
        <v>193</v>
      </c>
      <c r="B100" s="100" t="s">
        <v>144</v>
      </c>
      <c r="C100" s="189">
        <f>SUM(C93:C99)</f>
        <v>451591</v>
      </c>
      <c r="D100" s="189">
        <f>SUM(D93:D99)</f>
        <v>0</v>
      </c>
      <c r="E100" s="83"/>
      <c r="F100" s="200">
        <f>SUM(F93:F99)</f>
        <v>1</v>
      </c>
      <c r="G100" s="200">
        <f>SUM(G93:G99)</f>
        <v>0</v>
      </c>
      <c r="H100" s="64"/>
      <c r="L100" s="64"/>
      <c r="M100" s="64"/>
    </row>
    <row r="101" spans="1:14" outlineLevel="1" x14ac:dyDescent="0.3">
      <c r="A101" s="66" t="s">
        <v>194</v>
      </c>
      <c r="B101" s="101" t="s">
        <v>167</v>
      </c>
      <c r="C101" s="189"/>
      <c r="D101" s="189"/>
      <c r="E101" s="83"/>
      <c r="F101" s="199">
        <f>IF($C$100=0,"",IF(C101="[for completion]","",C101/$C$100))</f>
        <v>0</v>
      </c>
      <c r="G101" s="199" t="str">
        <f>IF($D$100=0,"",IF(D101="[for completion]","",D101/$D$100))</f>
        <v/>
      </c>
      <c r="H101" s="64"/>
      <c r="L101" s="64"/>
      <c r="M101" s="64"/>
    </row>
    <row r="102" spans="1:14" outlineLevel="1" x14ac:dyDescent="0.3">
      <c r="A102" s="66" t="s">
        <v>195</v>
      </c>
      <c r="B102" s="101" t="s">
        <v>169</v>
      </c>
      <c r="C102" s="189"/>
      <c r="D102" s="189"/>
      <c r="E102" s="83"/>
      <c r="F102" s="199">
        <f>IF($C$100=0,"",IF(C102="[for completion]","",C102/$C$100))</f>
        <v>0</v>
      </c>
      <c r="G102" s="199" t="str">
        <f>IF($D$100=0,"",IF(D102="[for completion]","",D102/$D$100))</f>
        <v/>
      </c>
      <c r="H102" s="64"/>
      <c r="L102" s="64"/>
      <c r="M102" s="64"/>
    </row>
    <row r="103" spans="1:14" outlineLevel="1" x14ac:dyDescent="0.3">
      <c r="A103" s="66" t="s">
        <v>196</v>
      </c>
      <c r="B103" s="101" t="s">
        <v>171</v>
      </c>
      <c r="C103" s="189"/>
      <c r="D103" s="189"/>
      <c r="E103" s="83"/>
      <c r="F103" s="199">
        <f>IF($C$100=0,"",IF(C103="[for completion]","",C103/$C$100))</f>
        <v>0</v>
      </c>
      <c r="G103" s="199" t="str">
        <f>IF($D$100=0,"",IF(D103="[for completion]","",D103/$D$100))</f>
        <v/>
      </c>
      <c r="H103" s="64"/>
      <c r="L103" s="64"/>
      <c r="M103" s="64"/>
    </row>
    <row r="104" spans="1:14" outlineLevel="1" x14ac:dyDescent="0.3">
      <c r="A104" s="66" t="s">
        <v>197</v>
      </c>
      <c r="B104" s="101" t="s">
        <v>173</v>
      </c>
      <c r="C104" s="189"/>
      <c r="D104" s="189"/>
      <c r="E104" s="83"/>
      <c r="F104" s="199">
        <f>IF($C$100=0,"",IF(C104="[for completion]","",C104/$C$100))</f>
        <v>0</v>
      </c>
      <c r="G104" s="199" t="str">
        <f>IF($D$100=0,"",IF(D104="[for completion]","",D104/$D$100))</f>
        <v/>
      </c>
      <c r="H104" s="64"/>
      <c r="L104" s="64"/>
      <c r="M104" s="64"/>
    </row>
    <row r="105" spans="1:14" outlineLevel="1" x14ac:dyDescent="0.3">
      <c r="A105" s="66" t="s">
        <v>198</v>
      </c>
      <c r="B105" s="101" t="s">
        <v>175</v>
      </c>
      <c r="C105" s="189"/>
      <c r="D105" s="189"/>
      <c r="E105" s="83"/>
      <c r="F105" s="199">
        <f>IF($C$100=0,"",IF(C105="[for completion]","",C105/$C$100))</f>
        <v>0</v>
      </c>
      <c r="G105" s="199" t="str">
        <f>IF($D$100=0,"",IF(D105="[for completion]","",D105/$D$100))</f>
        <v/>
      </c>
      <c r="H105" s="64"/>
      <c r="L105" s="64"/>
      <c r="M105" s="64"/>
    </row>
    <row r="106" spans="1:14" outlineLevel="1" x14ac:dyDescent="0.3">
      <c r="A106" s="66" t="s">
        <v>199</v>
      </c>
      <c r="B106" s="101"/>
      <c r="C106" s="91"/>
      <c r="D106" s="91"/>
      <c r="E106" s="83"/>
      <c r="F106" s="92"/>
      <c r="G106" s="92"/>
      <c r="H106" s="64"/>
      <c r="L106" s="64"/>
      <c r="M106" s="64"/>
    </row>
    <row r="107" spans="1:14" outlineLevel="1" x14ac:dyDescent="0.3">
      <c r="A107" s="66" t="s">
        <v>200</v>
      </c>
      <c r="B107" s="101"/>
      <c r="C107" s="91"/>
      <c r="D107" s="91"/>
      <c r="E107" s="83"/>
      <c r="F107" s="92"/>
      <c r="G107" s="92"/>
      <c r="H107" s="64"/>
      <c r="L107" s="64"/>
      <c r="M107" s="64"/>
    </row>
    <row r="108" spans="1:14" outlineLevel="1" x14ac:dyDescent="0.3">
      <c r="A108" s="66" t="s">
        <v>201</v>
      </c>
      <c r="B108" s="100"/>
      <c r="C108" s="91"/>
      <c r="D108" s="91"/>
      <c r="E108" s="83"/>
      <c r="F108" s="92"/>
      <c r="G108" s="92"/>
      <c r="H108" s="64"/>
      <c r="L108" s="64"/>
      <c r="M108" s="64"/>
    </row>
    <row r="109" spans="1:14" outlineLevel="1" x14ac:dyDescent="0.3">
      <c r="A109" s="66" t="s">
        <v>202</v>
      </c>
      <c r="B109" s="101"/>
      <c r="C109" s="91"/>
      <c r="D109" s="91"/>
      <c r="E109" s="83"/>
      <c r="F109" s="92"/>
      <c r="G109" s="92"/>
      <c r="H109" s="64"/>
      <c r="L109" s="64"/>
      <c r="M109" s="64"/>
    </row>
    <row r="110" spans="1:14" outlineLevel="1" x14ac:dyDescent="0.3">
      <c r="A110" s="66" t="s">
        <v>203</v>
      </c>
      <c r="B110" s="101"/>
      <c r="C110" s="91"/>
      <c r="D110" s="91"/>
      <c r="E110" s="83"/>
      <c r="F110" s="92"/>
      <c r="G110" s="92"/>
      <c r="H110" s="64"/>
      <c r="L110" s="64"/>
      <c r="M110" s="64"/>
    </row>
    <row r="111" spans="1:14" ht="15" customHeight="1" x14ac:dyDescent="0.3">
      <c r="A111" s="85"/>
      <c r="B111" s="192" t="s">
        <v>1586</v>
      </c>
      <c r="C111" s="88" t="s">
        <v>204</v>
      </c>
      <c r="D111" s="88" t="s">
        <v>205</v>
      </c>
      <c r="E111" s="87"/>
      <c r="F111" s="88" t="s">
        <v>206</v>
      </c>
      <c r="G111" s="88" t="s">
        <v>207</v>
      </c>
      <c r="H111" s="64"/>
      <c r="L111" s="64"/>
      <c r="M111" s="64"/>
    </row>
    <row r="112" spans="1:14" s="102" customFormat="1" x14ac:dyDescent="0.3">
      <c r="A112" s="66" t="s">
        <v>208</v>
      </c>
      <c r="B112" s="83" t="s">
        <v>209</v>
      </c>
      <c r="C112" s="395">
        <v>2946</v>
      </c>
      <c r="D112" s="395" t="s">
        <v>1207</v>
      </c>
      <c r="E112" s="92"/>
      <c r="F112" s="199">
        <f t="shared" ref="F112:F129" si="7">IF($C$130=0,"",IF(C112="[for completion]","",IF(C112="","",C112/$C$130)))</f>
        <v>6.9052485514448049E-3</v>
      </c>
      <c r="G112" s="199" t="str">
        <f t="shared" ref="G112:G129" si="8">IF($D$130=0,"",IF(D112="[for completion]","",IF(D112="","",D112/$D$130)))</f>
        <v/>
      </c>
      <c r="I112" s="66"/>
      <c r="J112" s="66"/>
      <c r="K112" s="66"/>
      <c r="L112" s="64" t="s">
        <v>1564</v>
      </c>
      <c r="M112" s="64"/>
      <c r="N112" s="64"/>
    </row>
    <row r="113" spans="1:14" s="102" customFormat="1" x14ac:dyDescent="0.3">
      <c r="A113" s="66" t="s">
        <v>210</v>
      </c>
      <c r="B113" s="83" t="s">
        <v>1565</v>
      </c>
      <c r="C113" s="395"/>
      <c r="D113" s="395" t="s">
        <v>1207</v>
      </c>
      <c r="E113" s="92"/>
      <c r="F113" s="199" t="str">
        <f t="shared" si="7"/>
        <v/>
      </c>
      <c r="G113" s="199" t="str">
        <f t="shared" si="8"/>
        <v/>
      </c>
      <c r="I113" s="66"/>
      <c r="J113" s="66"/>
      <c r="K113" s="66"/>
      <c r="L113" s="83" t="s">
        <v>1565</v>
      </c>
      <c r="M113" s="64"/>
      <c r="N113" s="64"/>
    </row>
    <row r="114" spans="1:14" s="102" customFormat="1" x14ac:dyDescent="0.3">
      <c r="A114" s="66" t="s">
        <v>211</v>
      </c>
      <c r="B114" s="83" t="s">
        <v>218</v>
      </c>
      <c r="C114" s="395"/>
      <c r="D114" s="395" t="s">
        <v>1207</v>
      </c>
      <c r="E114" s="92"/>
      <c r="F114" s="199" t="str">
        <f t="shared" si="7"/>
        <v/>
      </c>
      <c r="G114" s="199" t="str">
        <f t="shared" si="8"/>
        <v/>
      </c>
      <c r="I114" s="66"/>
      <c r="J114" s="66"/>
      <c r="K114" s="66"/>
      <c r="L114" s="83" t="s">
        <v>218</v>
      </c>
      <c r="M114" s="64"/>
      <c r="N114" s="64"/>
    </row>
    <row r="115" spans="1:14" s="102" customFormat="1" x14ac:dyDescent="0.3">
      <c r="A115" s="66" t="s">
        <v>212</v>
      </c>
      <c r="B115" s="83" t="s">
        <v>1566</v>
      </c>
      <c r="C115" s="395"/>
      <c r="D115" s="395" t="s">
        <v>1207</v>
      </c>
      <c r="E115" s="92"/>
      <c r="F115" s="199" t="str">
        <f t="shared" si="7"/>
        <v/>
      </c>
      <c r="G115" s="199" t="str">
        <f t="shared" si="8"/>
        <v/>
      </c>
      <c r="I115" s="66"/>
      <c r="J115" s="66"/>
      <c r="K115" s="66"/>
      <c r="L115" s="83" t="s">
        <v>1566</v>
      </c>
      <c r="M115" s="64"/>
      <c r="N115" s="64"/>
    </row>
    <row r="116" spans="1:14" s="102" customFormat="1" x14ac:dyDescent="0.3">
      <c r="A116" s="66" t="s">
        <v>214</v>
      </c>
      <c r="B116" s="83" t="s">
        <v>1567</v>
      </c>
      <c r="C116" s="395"/>
      <c r="D116" s="395" t="s">
        <v>1207</v>
      </c>
      <c r="E116" s="92"/>
      <c r="F116" s="199" t="str">
        <f t="shared" si="7"/>
        <v/>
      </c>
      <c r="G116" s="199" t="str">
        <f t="shared" si="8"/>
        <v/>
      </c>
      <c r="I116" s="66"/>
      <c r="J116" s="66"/>
      <c r="K116" s="66"/>
      <c r="L116" s="83" t="s">
        <v>1567</v>
      </c>
      <c r="M116" s="64"/>
      <c r="N116" s="64"/>
    </row>
    <row r="117" spans="1:14" s="102" customFormat="1" x14ac:dyDescent="0.3">
      <c r="A117" s="66" t="s">
        <v>215</v>
      </c>
      <c r="B117" s="83" t="s">
        <v>220</v>
      </c>
      <c r="C117" s="395"/>
      <c r="D117" s="395" t="s">
        <v>1207</v>
      </c>
      <c r="E117" s="83"/>
      <c r="F117" s="199" t="str">
        <f t="shared" si="7"/>
        <v/>
      </c>
      <c r="G117" s="199" t="str">
        <f t="shared" si="8"/>
        <v/>
      </c>
      <c r="I117" s="66"/>
      <c r="J117" s="66"/>
      <c r="K117" s="66"/>
      <c r="L117" s="83" t="s">
        <v>220</v>
      </c>
      <c r="M117" s="64"/>
      <c r="N117" s="64"/>
    </row>
    <row r="118" spans="1:14" x14ac:dyDescent="0.3">
      <c r="A118" s="66" t="s">
        <v>216</v>
      </c>
      <c r="B118" s="83" t="s">
        <v>222</v>
      </c>
      <c r="C118" s="395">
        <v>423686</v>
      </c>
      <c r="D118" s="395" t="s">
        <v>1207</v>
      </c>
      <c r="E118" s="83"/>
      <c r="F118" s="199">
        <f t="shared" si="7"/>
        <v>0.99309475144855519</v>
      </c>
      <c r="G118" s="199" t="str">
        <f t="shared" si="8"/>
        <v/>
      </c>
      <c r="L118" s="83" t="s">
        <v>222</v>
      </c>
      <c r="M118" s="64"/>
    </row>
    <row r="119" spans="1:14" x14ac:dyDescent="0.3">
      <c r="A119" s="66" t="s">
        <v>217</v>
      </c>
      <c r="B119" s="83" t="s">
        <v>1568</v>
      </c>
      <c r="C119" s="395"/>
      <c r="D119" s="395" t="s">
        <v>1207</v>
      </c>
      <c r="E119" s="83"/>
      <c r="F119" s="199" t="str">
        <f t="shared" si="7"/>
        <v/>
      </c>
      <c r="G119" s="199" t="str">
        <f t="shared" si="8"/>
        <v/>
      </c>
      <c r="L119" s="83" t="s">
        <v>1568</v>
      </c>
      <c r="M119" s="64"/>
    </row>
    <row r="120" spans="1:14" x14ac:dyDescent="0.3">
      <c r="A120" s="66" t="s">
        <v>219</v>
      </c>
      <c r="B120" s="83" t="s">
        <v>224</v>
      </c>
      <c r="C120" s="395"/>
      <c r="D120" s="395" t="s">
        <v>1207</v>
      </c>
      <c r="E120" s="83"/>
      <c r="F120" s="199" t="str">
        <f t="shared" si="7"/>
        <v/>
      </c>
      <c r="G120" s="199" t="str">
        <f t="shared" si="8"/>
        <v/>
      </c>
      <c r="L120" s="83" t="s">
        <v>224</v>
      </c>
      <c r="M120" s="64"/>
    </row>
    <row r="121" spans="1:14" x14ac:dyDescent="0.3">
      <c r="A121" s="66" t="s">
        <v>221</v>
      </c>
      <c r="B121" s="360" t="s">
        <v>2694</v>
      </c>
      <c r="C121" s="395"/>
      <c r="D121" s="395" t="s">
        <v>1207</v>
      </c>
      <c r="E121" s="360"/>
      <c r="F121" s="199" t="str">
        <f t="shared" si="7"/>
        <v/>
      </c>
      <c r="G121" s="199" t="str">
        <f t="shared" si="8"/>
        <v/>
      </c>
      <c r="L121" s="83"/>
      <c r="M121" s="64"/>
    </row>
    <row r="122" spans="1:14" x14ac:dyDescent="0.3">
      <c r="A122" s="66" t="s">
        <v>223</v>
      </c>
      <c r="B122" s="83" t="s">
        <v>1575</v>
      </c>
      <c r="C122" s="395"/>
      <c r="D122" s="395" t="s">
        <v>1207</v>
      </c>
      <c r="E122" s="83"/>
      <c r="F122" s="199" t="str">
        <f t="shared" si="7"/>
        <v/>
      </c>
      <c r="G122" s="199" t="str">
        <f t="shared" si="8"/>
        <v/>
      </c>
      <c r="L122" s="83" t="s">
        <v>226</v>
      </c>
      <c r="M122" s="64"/>
    </row>
    <row r="123" spans="1:14" x14ac:dyDescent="0.3">
      <c r="A123" s="66" t="s">
        <v>225</v>
      </c>
      <c r="B123" s="83" t="s">
        <v>226</v>
      </c>
      <c r="C123" s="395"/>
      <c r="D123" s="395" t="s">
        <v>1207</v>
      </c>
      <c r="E123" s="83"/>
      <c r="F123" s="199" t="str">
        <f t="shared" si="7"/>
        <v/>
      </c>
      <c r="G123" s="199" t="str">
        <f t="shared" si="8"/>
        <v/>
      </c>
      <c r="L123" s="83" t="s">
        <v>213</v>
      </c>
      <c r="M123" s="64"/>
    </row>
    <row r="124" spans="1:14" x14ac:dyDescent="0.3">
      <c r="A124" s="66" t="s">
        <v>227</v>
      </c>
      <c r="B124" s="83" t="s">
        <v>213</v>
      </c>
      <c r="C124" s="395"/>
      <c r="D124" s="395" t="s">
        <v>1207</v>
      </c>
      <c r="E124" s="83"/>
      <c r="F124" s="199" t="str">
        <f t="shared" si="7"/>
        <v/>
      </c>
      <c r="G124" s="199" t="str">
        <f t="shared" si="8"/>
        <v/>
      </c>
      <c r="L124" s="177" t="s">
        <v>1570</v>
      </c>
      <c r="M124" s="64"/>
    </row>
    <row r="125" spans="1:14" x14ac:dyDescent="0.3">
      <c r="A125" s="66" t="s">
        <v>229</v>
      </c>
      <c r="B125" s="177" t="s">
        <v>1570</v>
      </c>
      <c r="C125" s="395"/>
      <c r="D125" s="395" t="s">
        <v>1207</v>
      </c>
      <c r="E125" s="83"/>
      <c r="F125" s="199" t="str">
        <f t="shared" si="7"/>
        <v/>
      </c>
      <c r="G125" s="199" t="str">
        <f t="shared" si="8"/>
        <v/>
      </c>
      <c r="L125" s="83" t="s">
        <v>228</v>
      </c>
      <c r="M125" s="64"/>
    </row>
    <row r="126" spans="1:14" x14ac:dyDescent="0.3">
      <c r="A126" s="66" t="s">
        <v>231</v>
      </c>
      <c r="B126" s="83" t="s">
        <v>228</v>
      </c>
      <c r="C126" s="395"/>
      <c r="D126" s="395" t="s">
        <v>1207</v>
      </c>
      <c r="E126" s="83"/>
      <c r="F126" s="199" t="str">
        <f t="shared" si="7"/>
        <v/>
      </c>
      <c r="G126" s="199" t="str">
        <f t="shared" si="8"/>
        <v/>
      </c>
      <c r="H126" s="96"/>
      <c r="L126" s="83" t="s">
        <v>230</v>
      </c>
      <c r="M126" s="64"/>
    </row>
    <row r="127" spans="1:14" x14ac:dyDescent="0.3">
      <c r="A127" s="66" t="s">
        <v>232</v>
      </c>
      <c r="B127" s="83" t="s">
        <v>230</v>
      </c>
      <c r="C127" s="395"/>
      <c r="D127" s="395" t="s">
        <v>1207</v>
      </c>
      <c r="E127" s="83"/>
      <c r="F127" s="199" t="str">
        <f t="shared" si="7"/>
        <v/>
      </c>
      <c r="G127" s="199" t="str">
        <f t="shared" si="8"/>
        <v/>
      </c>
      <c r="H127" s="64"/>
      <c r="L127" s="83" t="s">
        <v>1569</v>
      </c>
      <c r="M127" s="64"/>
    </row>
    <row r="128" spans="1:14" x14ac:dyDescent="0.3">
      <c r="A128" s="66" t="s">
        <v>1571</v>
      </c>
      <c r="B128" s="83" t="s">
        <v>1569</v>
      </c>
      <c r="C128" s="395"/>
      <c r="D128" s="395" t="s">
        <v>1207</v>
      </c>
      <c r="E128" s="83"/>
      <c r="F128" s="199" t="str">
        <f t="shared" si="7"/>
        <v/>
      </c>
      <c r="G128" s="199" t="str">
        <f t="shared" si="8"/>
        <v/>
      </c>
      <c r="H128" s="64"/>
      <c r="L128" s="64"/>
      <c r="M128" s="64"/>
    </row>
    <row r="129" spans="1:14" x14ac:dyDescent="0.3">
      <c r="A129" s="66" t="s">
        <v>1574</v>
      </c>
      <c r="B129" s="83" t="s">
        <v>142</v>
      </c>
      <c r="C129" s="187"/>
      <c r="D129" s="187" t="s">
        <v>1207</v>
      </c>
      <c r="E129" s="83"/>
      <c r="F129" s="199" t="str">
        <f t="shared" si="7"/>
        <v/>
      </c>
      <c r="G129" s="199" t="str">
        <f t="shared" si="8"/>
        <v/>
      </c>
      <c r="H129" s="64"/>
      <c r="L129" s="64"/>
      <c r="M129" s="64"/>
    </row>
    <row r="130" spans="1:14" outlineLevel="1" x14ac:dyDescent="0.3">
      <c r="A130" s="274" t="s">
        <v>2695</v>
      </c>
      <c r="B130" s="100" t="s">
        <v>144</v>
      </c>
      <c r="C130" s="187">
        <f>SUM(C112:C129)</f>
        <v>426632</v>
      </c>
      <c r="D130" s="187">
        <f>SUM(D112:D129)</f>
        <v>0</v>
      </c>
      <c r="E130" s="83"/>
      <c r="F130" s="181">
        <f>SUM(F112:F129)</f>
        <v>1</v>
      </c>
      <c r="G130" s="181">
        <f>SUM(G112:G129)</f>
        <v>0</v>
      </c>
      <c r="H130" s="64"/>
      <c r="L130" s="64"/>
      <c r="M130" s="64"/>
    </row>
    <row r="131" spans="1:14" outlineLevel="1" x14ac:dyDescent="0.3">
      <c r="A131" s="66" t="s">
        <v>233</v>
      </c>
      <c r="B131" s="95" t="s">
        <v>146</v>
      </c>
      <c r="C131" s="187"/>
      <c r="D131" s="187"/>
      <c r="E131" s="83"/>
      <c r="F131" s="199">
        <f t="shared" ref="F131:F136" si="9">IF($C$130=0,"",IF(C131="[for completion]","",C131/$C$130))</f>
        <v>0</v>
      </c>
      <c r="G131" s="199" t="str">
        <f t="shared" ref="G131:G136" si="10">IF($D$130=0,"",IF(D131="[for completion]","",D131/$D$130))</f>
        <v/>
      </c>
      <c r="H131" s="64"/>
      <c r="L131" s="64"/>
      <c r="M131" s="64"/>
    </row>
    <row r="132" spans="1:14" outlineLevel="1" x14ac:dyDescent="0.3">
      <c r="A132" s="274" t="s">
        <v>234</v>
      </c>
      <c r="B132" s="95" t="s">
        <v>146</v>
      </c>
      <c r="C132" s="187"/>
      <c r="D132" s="187"/>
      <c r="E132" s="83"/>
      <c r="F132" s="199">
        <f t="shared" si="9"/>
        <v>0</v>
      </c>
      <c r="G132" s="199" t="str">
        <f t="shared" si="10"/>
        <v/>
      </c>
      <c r="H132" s="64"/>
      <c r="L132" s="64"/>
      <c r="M132" s="64"/>
    </row>
    <row r="133" spans="1:14" outlineLevel="1" x14ac:dyDescent="0.3">
      <c r="A133" s="274" t="s">
        <v>235</v>
      </c>
      <c r="B133" s="95" t="s">
        <v>146</v>
      </c>
      <c r="C133" s="187"/>
      <c r="D133" s="187"/>
      <c r="E133" s="83"/>
      <c r="F133" s="199">
        <f t="shared" si="9"/>
        <v>0</v>
      </c>
      <c r="G133" s="199" t="str">
        <f t="shared" si="10"/>
        <v/>
      </c>
      <c r="H133" s="64"/>
      <c r="L133" s="64"/>
      <c r="M133" s="64"/>
    </row>
    <row r="134" spans="1:14" outlineLevel="1" x14ac:dyDescent="0.3">
      <c r="A134" s="274" t="s">
        <v>236</v>
      </c>
      <c r="B134" s="95" t="s">
        <v>146</v>
      </c>
      <c r="C134" s="187"/>
      <c r="D134" s="187"/>
      <c r="E134" s="83"/>
      <c r="F134" s="199">
        <f t="shared" si="9"/>
        <v>0</v>
      </c>
      <c r="G134" s="199" t="str">
        <f t="shared" si="10"/>
        <v/>
      </c>
      <c r="H134" s="64"/>
      <c r="L134" s="64"/>
      <c r="M134" s="64"/>
    </row>
    <row r="135" spans="1:14" outlineLevel="1" x14ac:dyDescent="0.3">
      <c r="A135" s="274" t="s">
        <v>237</v>
      </c>
      <c r="B135" s="95" t="s">
        <v>146</v>
      </c>
      <c r="C135" s="187"/>
      <c r="D135" s="187"/>
      <c r="E135" s="83"/>
      <c r="F135" s="199">
        <f t="shared" si="9"/>
        <v>0</v>
      </c>
      <c r="G135" s="199" t="str">
        <f t="shared" si="10"/>
        <v/>
      </c>
      <c r="H135" s="64"/>
      <c r="L135" s="64"/>
      <c r="M135" s="64"/>
    </row>
    <row r="136" spans="1:14" outlineLevel="1" x14ac:dyDescent="0.3">
      <c r="A136" s="274" t="s">
        <v>238</v>
      </c>
      <c r="B136" s="95" t="s">
        <v>146</v>
      </c>
      <c r="C136" s="187"/>
      <c r="D136" s="187"/>
      <c r="E136" s="83"/>
      <c r="F136" s="199">
        <f t="shared" si="9"/>
        <v>0</v>
      </c>
      <c r="G136" s="199" t="str">
        <f t="shared" si="10"/>
        <v/>
      </c>
      <c r="H136" s="64"/>
      <c r="L136" s="64"/>
      <c r="M136" s="64"/>
    </row>
    <row r="137" spans="1:14" ht="15" customHeight="1" x14ac:dyDescent="0.3">
      <c r="A137" s="85"/>
      <c r="B137" s="86" t="s">
        <v>239</v>
      </c>
      <c r="C137" s="88" t="s">
        <v>204</v>
      </c>
      <c r="D137" s="88" t="s">
        <v>205</v>
      </c>
      <c r="E137" s="87"/>
      <c r="F137" s="88" t="s">
        <v>206</v>
      </c>
      <c r="G137" s="88" t="s">
        <v>207</v>
      </c>
      <c r="H137" s="64"/>
      <c r="L137" s="64"/>
      <c r="M137" s="64"/>
    </row>
    <row r="138" spans="1:14" s="102" customFormat="1" x14ac:dyDescent="0.3">
      <c r="A138" s="66" t="s">
        <v>240</v>
      </c>
      <c r="B138" s="83" t="s">
        <v>209</v>
      </c>
      <c r="C138" s="395">
        <v>3003</v>
      </c>
      <c r="D138" s="395" t="s">
        <v>1207</v>
      </c>
      <c r="E138" s="92"/>
      <c r="F138" s="199">
        <f t="shared" ref="F138:F155" si="11">IF($C$156=0,"",IF(C138="[for completion]","",IF(C138="","",C138/$C$156)))</f>
        <v>6.6498225163920451E-3</v>
      </c>
      <c r="G138" s="199" t="str">
        <f t="shared" ref="G138:G155" si="12">IF($D$156=0,"",IF(D138="[for completion]","",IF(D138="","",D138/$D$156)))</f>
        <v/>
      </c>
      <c r="H138" s="64"/>
      <c r="I138" s="66"/>
      <c r="J138" s="66"/>
      <c r="K138" s="66"/>
      <c r="L138" s="64"/>
      <c r="M138" s="64"/>
      <c r="N138" s="64"/>
    </row>
    <row r="139" spans="1:14" s="102" customFormat="1" x14ac:dyDescent="0.3">
      <c r="A139" s="66" t="s">
        <v>241</v>
      </c>
      <c r="B139" s="83" t="s">
        <v>1565</v>
      </c>
      <c r="C139" s="395"/>
      <c r="D139" s="395" t="s">
        <v>1207</v>
      </c>
      <c r="E139" s="92"/>
      <c r="F139" s="199" t="str">
        <f t="shared" si="11"/>
        <v/>
      </c>
      <c r="G139" s="199" t="str">
        <f t="shared" si="12"/>
        <v/>
      </c>
      <c r="H139" s="64"/>
      <c r="I139" s="66"/>
      <c r="J139" s="66"/>
      <c r="K139" s="66"/>
      <c r="L139" s="64"/>
      <c r="M139" s="64"/>
      <c r="N139" s="64"/>
    </row>
    <row r="140" spans="1:14" s="102" customFormat="1" x14ac:dyDescent="0.3">
      <c r="A140" s="66" t="s">
        <v>242</v>
      </c>
      <c r="B140" s="83" t="s">
        <v>218</v>
      </c>
      <c r="C140" s="395"/>
      <c r="D140" s="395" t="s">
        <v>1207</v>
      </c>
      <c r="E140" s="92"/>
      <c r="F140" s="199" t="str">
        <f t="shared" si="11"/>
        <v/>
      </c>
      <c r="G140" s="199" t="str">
        <f t="shared" si="12"/>
        <v/>
      </c>
      <c r="H140" s="64"/>
      <c r="I140" s="66"/>
      <c r="J140" s="66"/>
      <c r="K140" s="66"/>
      <c r="L140" s="64"/>
      <c r="M140" s="64"/>
      <c r="N140" s="64"/>
    </row>
    <row r="141" spans="1:14" s="102" customFormat="1" x14ac:dyDescent="0.3">
      <c r="A141" s="66" t="s">
        <v>243</v>
      </c>
      <c r="B141" s="83" t="s">
        <v>1566</v>
      </c>
      <c r="C141" s="395"/>
      <c r="D141" s="395" t="s">
        <v>1207</v>
      </c>
      <c r="E141" s="92"/>
      <c r="F141" s="199" t="str">
        <f t="shared" si="11"/>
        <v/>
      </c>
      <c r="G141" s="199" t="str">
        <f t="shared" si="12"/>
        <v/>
      </c>
      <c r="H141" s="64"/>
      <c r="I141" s="66"/>
      <c r="J141" s="66"/>
      <c r="K141" s="66"/>
      <c r="L141" s="64"/>
      <c r="M141" s="64"/>
      <c r="N141" s="64"/>
    </row>
    <row r="142" spans="1:14" s="102" customFormat="1" x14ac:dyDescent="0.3">
      <c r="A142" s="66" t="s">
        <v>244</v>
      </c>
      <c r="B142" s="83" t="s">
        <v>1567</v>
      </c>
      <c r="C142" s="395"/>
      <c r="D142" s="395" t="s">
        <v>1207</v>
      </c>
      <c r="E142" s="92"/>
      <c r="F142" s="199" t="str">
        <f t="shared" si="11"/>
        <v/>
      </c>
      <c r="G142" s="199" t="str">
        <f t="shared" si="12"/>
        <v/>
      </c>
      <c r="H142" s="64"/>
      <c r="I142" s="66"/>
      <c r="J142" s="66"/>
      <c r="K142" s="66"/>
      <c r="L142" s="64"/>
      <c r="M142" s="64"/>
      <c r="N142" s="64"/>
    </row>
    <row r="143" spans="1:14" s="102" customFormat="1" x14ac:dyDescent="0.3">
      <c r="A143" s="66" t="s">
        <v>245</v>
      </c>
      <c r="B143" s="83" t="s">
        <v>220</v>
      </c>
      <c r="C143" s="395"/>
      <c r="D143" s="395" t="s">
        <v>1207</v>
      </c>
      <c r="E143" s="83"/>
      <c r="F143" s="199" t="str">
        <f t="shared" si="11"/>
        <v/>
      </c>
      <c r="G143" s="199" t="str">
        <f t="shared" si="12"/>
        <v/>
      </c>
      <c r="H143" s="64"/>
      <c r="I143" s="66"/>
      <c r="J143" s="66"/>
      <c r="K143" s="66"/>
      <c r="L143" s="64"/>
      <c r="M143" s="64"/>
      <c r="N143" s="64"/>
    </row>
    <row r="144" spans="1:14" x14ac:dyDescent="0.3">
      <c r="A144" s="66" t="s">
        <v>246</v>
      </c>
      <c r="B144" s="83" t="s">
        <v>222</v>
      </c>
      <c r="C144" s="395">
        <v>448588</v>
      </c>
      <c r="D144" s="395" t="s">
        <v>1207</v>
      </c>
      <c r="E144" s="83"/>
      <c r="F144" s="199">
        <f t="shared" si="11"/>
        <v>0.99335017748360799</v>
      </c>
      <c r="G144" s="199" t="str">
        <f t="shared" si="12"/>
        <v/>
      </c>
      <c r="H144" s="64"/>
      <c r="L144" s="64"/>
      <c r="M144" s="64"/>
    </row>
    <row r="145" spans="1:14" x14ac:dyDescent="0.3">
      <c r="A145" s="66" t="s">
        <v>247</v>
      </c>
      <c r="B145" s="83" t="s">
        <v>1568</v>
      </c>
      <c r="C145" s="395"/>
      <c r="D145" s="395" t="s">
        <v>1207</v>
      </c>
      <c r="E145" s="83"/>
      <c r="F145" s="199" t="str">
        <f t="shared" si="11"/>
        <v/>
      </c>
      <c r="G145" s="199" t="str">
        <f t="shared" si="12"/>
        <v/>
      </c>
      <c r="H145" s="64"/>
      <c r="L145" s="64"/>
      <c r="M145" s="64"/>
      <c r="N145" s="96"/>
    </row>
    <row r="146" spans="1:14" x14ac:dyDescent="0.3">
      <c r="A146" s="66" t="s">
        <v>248</v>
      </c>
      <c r="B146" s="83" t="s">
        <v>224</v>
      </c>
      <c r="C146" s="395"/>
      <c r="D146" s="395" t="s">
        <v>1207</v>
      </c>
      <c r="E146" s="83"/>
      <c r="F146" s="199" t="str">
        <f t="shared" si="11"/>
        <v/>
      </c>
      <c r="G146" s="199" t="str">
        <f t="shared" si="12"/>
        <v/>
      </c>
      <c r="H146" s="64"/>
      <c r="L146" s="64"/>
      <c r="M146" s="64"/>
      <c r="N146" s="96"/>
    </row>
    <row r="147" spans="1:14" x14ac:dyDescent="0.3">
      <c r="A147" s="66" t="s">
        <v>249</v>
      </c>
      <c r="B147" s="360" t="s">
        <v>2694</v>
      </c>
      <c r="C147" s="395"/>
      <c r="D147" s="395" t="s">
        <v>1207</v>
      </c>
      <c r="E147" s="360"/>
      <c r="F147" s="199" t="str">
        <f t="shared" si="11"/>
        <v/>
      </c>
      <c r="G147" s="199" t="str">
        <f t="shared" si="12"/>
        <v/>
      </c>
      <c r="H147" s="64"/>
      <c r="L147" s="64"/>
      <c r="M147" s="64"/>
      <c r="N147" s="96"/>
    </row>
    <row r="148" spans="1:14" x14ac:dyDescent="0.3">
      <c r="A148" s="66" t="s">
        <v>250</v>
      </c>
      <c r="B148" s="83" t="s">
        <v>1575</v>
      </c>
      <c r="C148" s="395"/>
      <c r="D148" s="395" t="s">
        <v>1207</v>
      </c>
      <c r="E148" s="83"/>
      <c r="F148" s="199" t="str">
        <f t="shared" si="11"/>
        <v/>
      </c>
      <c r="G148" s="199" t="str">
        <f t="shared" si="12"/>
        <v/>
      </c>
      <c r="H148" s="64"/>
      <c r="L148" s="64"/>
      <c r="M148" s="64"/>
      <c r="N148" s="96"/>
    </row>
    <row r="149" spans="1:14" x14ac:dyDescent="0.3">
      <c r="A149" s="66" t="s">
        <v>251</v>
      </c>
      <c r="B149" s="83" t="s">
        <v>226</v>
      </c>
      <c r="C149" s="395"/>
      <c r="D149" s="395" t="s">
        <v>1207</v>
      </c>
      <c r="E149" s="83"/>
      <c r="F149" s="199" t="str">
        <f t="shared" si="11"/>
        <v/>
      </c>
      <c r="G149" s="199" t="str">
        <f t="shared" si="12"/>
        <v/>
      </c>
      <c r="H149" s="64"/>
      <c r="L149" s="64"/>
      <c r="M149" s="64"/>
      <c r="N149" s="96"/>
    </row>
    <row r="150" spans="1:14" x14ac:dyDescent="0.3">
      <c r="A150" s="66" t="s">
        <v>252</v>
      </c>
      <c r="B150" s="83" t="s">
        <v>213</v>
      </c>
      <c r="C150" s="395"/>
      <c r="D150" s="395" t="s">
        <v>1207</v>
      </c>
      <c r="E150" s="83"/>
      <c r="F150" s="199" t="str">
        <f t="shared" si="11"/>
        <v/>
      </c>
      <c r="G150" s="199" t="str">
        <f t="shared" si="12"/>
        <v/>
      </c>
      <c r="H150" s="64"/>
      <c r="L150" s="64"/>
      <c r="M150" s="64"/>
      <c r="N150" s="96"/>
    </row>
    <row r="151" spans="1:14" x14ac:dyDescent="0.3">
      <c r="A151" s="66" t="s">
        <v>253</v>
      </c>
      <c r="B151" s="177" t="s">
        <v>1570</v>
      </c>
      <c r="C151" s="395"/>
      <c r="D151" s="395" t="s">
        <v>1207</v>
      </c>
      <c r="E151" s="83"/>
      <c r="F151" s="199" t="str">
        <f t="shared" si="11"/>
        <v/>
      </c>
      <c r="G151" s="199" t="str">
        <f t="shared" si="12"/>
        <v/>
      </c>
      <c r="H151" s="64"/>
      <c r="L151" s="64"/>
      <c r="M151" s="64"/>
      <c r="N151" s="96"/>
    </row>
    <row r="152" spans="1:14" x14ac:dyDescent="0.3">
      <c r="A152" s="66" t="s">
        <v>254</v>
      </c>
      <c r="B152" s="83" t="s">
        <v>228</v>
      </c>
      <c r="C152" s="395"/>
      <c r="D152" s="395" t="s">
        <v>1207</v>
      </c>
      <c r="E152" s="83"/>
      <c r="F152" s="199" t="str">
        <f t="shared" si="11"/>
        <v/>
      </c>
      <c r="G152" s="199" t="str">
        <f t="shared" si="12"/>
        <v/>
      </c>
      <c r="H152" s="64"/>
      <c r="L152" s="64"/>
      <c r="M152" s="64"/>
      <c r="N152" s="96"/>
    </row>
    <row r="153" spans="1:14" x14ac:dyDescent="0.3">
      <c r="A153" s="66" t="s">
        <v>255</v>
      </c>
      <c r="B153" s="83" t="s">
        <v>230</v>
      </c>
      <c r="C153" s="395"/>
      <c r="D153" s="395" t="s">
        <v>1207</v>
      </c>
      <c r="E153" s="83"/>
      <c r="F153" s="199" t="str">
        <f t="shared" si="11"/>
        <v/>
      </c>
      <c r="G153" s="199" t="str">
        <f t="shared" si="12"/>
        <v/>
      </c>
      <c r="H153" s="64"/>
      <c r="L153" s="64"/>
      <c r="M153" s="64"/>
      <c r="N153" s="96"/>
    </row>
    <row r="154" spans="1:14" x14ac:dyDescent="0.3">
      <c r="A154" s="66" t="s">
        <v>1572</v>
      </c>
      <c r="B154" s="83" t="s">
        <v>1569</v>
      </c>
      <c r="C154" s="395"/>
      <c r="D154" s="395" t="s">
        <v>1207</v>
      </c>
      <c r="E154" s="83"/>
      <c r="F154" s="199" t="str">
        <f t="shared" si="11"/>
        <v/>
      </c>
      <c r="G154" s="199" t="str">
        <f t="shared" si="12"/>
        <v/>
      </c>
      <c r="H154" s="64"/>
      <c r="L154" s="64"/>
      <c r="M154" s="64"/>
      <c r="N154" s="96"/>
    </row>
    <row r="155" spans="1:14" x14ac:dyDescent="0.3">
      <c r="A155" s="66" t="s">
        <v>1576</v>
      </c>
      <c r="B155" s="83" t="s">
        <v>142</v>
      </c>
      <c r="C155" s="187"/>
      <c r="D155" s="187" t="s">
        <v>1207</v>
      </c>
      <c r="E155" s="83"/>
      <c r="F155" s="199" t="str">
        <f t="shared" si="11"/>
        <v/>
      </c>
      <c r="G155" s="199" t="str">
        <f t="shared" si="12"/>
        <v/>
      </c>
      <c r="H155" s="64"/>
      <c r="L155" s="64"/>
      <c r="M155" s="64"/>
      <c r="N155" s="96"/>
    </row>
    <row r="156" spans="1:14" outlineLevel="1" x14ac:dyDescent="0.3">
      <c r="A156" s="274" t="s">
        <v>2696</v>
      </c>
      <c r="B156" s="100" t="s">
        <v>144</v>
      </c>
      <c r="C156" s="187">
        <f>SUM(C138:C155)</f>
        <v>451591</v>
      </c>
      <c r="D156" s="187">
        <f>SUM(D138:D155)</f>
        <v>0</v>
      </c>
      <c r="E156" s="83"/>
      <c r="F156" s="181">
        <f>SUM(F138:F155)</f>
        <v>1</v>
      </c>
      <c r="G156" s="181">
        <f>SUM(G138:G155)</f>
        <v>0</v>
      </c>
      <c r="H156" s="64"/>
      <c r="L156" s="64"/>
      <c r="M156" s="64"/>
      <c r="N156" s="96"/>
    </row>
    <row r="157" spans="1:14" outlineLevel="1" x14ac:dyDescent="0.3">
      <c r="A157" s="66" t="s">
        <v>256</v>
      </c>
      <c r="B157" s="95" t="s">
        <v>146</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3">
      <c r="A158" s="66" t="s">
        <v>257</v>
      </c>
      <c r="B158" s="95" t="s">
        <v>146</v>
      </c>
      <c r="C158" s="187"/>
      <c r="D158" s="187"/>
      <c r="E158" s="83"/>
      <c r="F158" s="199" t="str">
        <f t="shared" si="13"/>
        <v/>
      </c>
      <c r="G158" s="199" t="str">
        <f t="shared" si="14"/>
        <v/>
      </c>
      <c r="H158" s="64"/>
      <c r="L158" s="64"/>
      <c r="M158" s="64"/>
      <c r="N158" s="96"/>
    </row>
    <row r="159" spans="1:14" outlineLevel="1" x14ac:dyDescent="0.3">
      <c r="A159" s="274" t="s">
        <v>258</v>
      </c>
      <c r="B159" s="95" t="s">
        <v>146</v>
      </c>
      <c r="C159" s="187"/>
      <c r="D159" s="187"/>
      <c r="E159" s="83"/>
      <c r="F159" s="199" t="str">
        <f t="shared" si="13"/>
        <v/>
      </c>
      <c r="G159" s="199" t="str">
        <f t="shared" si="14"/>
        <v/>
      </c>
      <c r="H159" s="64"/>
      <c r="L159" s="64"/>
      <c r="M159" s="64"/>
      <c r="N159" s="96"/>
    </row>
    <row r="160" spans="1:14" outlineLevel="1" x14ac:dyDescent="0.3">
      <c r="A160" s="274" t="s">
        <v>259</v>
      </c>
      <c r="B160" s="95" t="s">
        <v>146</v>
      </c>
      <c r="C160" s="187"/>
      <c r="D160" s="187"/>
      <c r="E160" s="83"/>
      <c r="F160" s="199" t="str">
        <f t="shared" si="13"/>
        <v/>
      </c>
      <c r="G160" s="199" t="str">
        <f t="shared" si="14"/>
        <v/>
      </c>
      <c r="H160" s="64"/>
      <c r="L160" s="64"/>
      <c r="M160" s="64"/>
      <c r="N160" s="96"/>
    </row>
    <row r="161" spans="1:14" outlineLevel="1" x14ac:dyDescent="0.3">
      <c r="A161" s="274" t="s">
        <v>260</v>
      </c>
      <c r="B161" s="95" t="s">
        <v>146</v>
      </c>
      <c r="C161" s="187"/>
      <c r="D161" s="187"/>
      <c r="E161" s="83"/>
      <c r="F161" s="199" t="str">
        <f t="shared" si="13"/>
        <v/>
      </c>
      <c r="G161" s="199" t="str">
        <f t="shared" si="14"/>
        <v/>
      </c>
      <c r="H161" s="64"/>
      <c r="L161" s="64"/>
      <c r="M161" s="64"/>
      <c r="N161" s="96"/>
    </row>
    <row r="162" spans="1:14" outlineLevel="1" x14ac:dyDescent="0.3">
      <c r="A162" s="274" t="s">
        <v>261</v>
      </c>
      <c r="B162" s="95" t="s">
        <v>146</v>
      </c>
      <c r="C162" s="187"/>
      <c r="D162" s="187"/>
      <c r="E162" s="83"/>
      <c r="F162" s="199" t="str">
        <f t="shared" si="13"/>
        <v/>
      </c>
      <c r="G162" s="199" t="str">
        <f t="shared" si="14"/>
        <v/>
      </c>
      <c r="H162" s="64"/>
      <c r="L162" s="64"/>
      <c r="M162" s="64"/>
      <c r="N162" s="96"/>
    </row>
    <row r="163" spans="1:14" ht="15" customHeight="1" x14ac:dyDescent="0.3">
      <c r="A163" s="85"/>
      <c r="B163" s="86" t="s">
        <v>262</v>
      </c>
      <c r="C163" s="135" t="s">
        <v>204</v>
      </c>
      <c r="D163" s="135" t="s">
        <v>205</v>
      </c>
      <c r="E163" s="87"/>
      <c r="F163" s="135" t="s">
        <v>206</v>
      </c>
      <c r="G163" s="135" t="s">
        <v>207</v>
      </c>
      <c r="H163" s="64"/>
      <c r="L163" s="64"/>
      <c r="M163" s="64"/>
      <c r="N163" s="96"/>
    </row>
    <row r="164" spans="1:14" x14ac:dyDescent="0.3">
      <c r="A164" s="66" t="s">
        <v>264</v>
      </c>
      <c r="B164" s="64" t="s">
        <v>265</v>
      </c>
      <c r="C164" s="395">
        <v>324066</v>
      </c>
      <c r="D164" s="395" t="s">
        <v>1207</v>
      </c>
      <c r="E164" s="104"/>
      <c r="F164" s="199">
        <f>IF($C$167=0,"",IF(C164="[for completion]","",IF(C164="","",C164/$C$167)))</f>
        <v>0.71760951834735409</v>
      </c>
      <c r="G164" s="199" t="str">
        <f>IF($D$167=0,"",IF(D164="[for completion]","",IF(D164="","",D164/$D$167)))</f>
        <v/>
      </c>
      <c r="H164" s="64"/>
      <c r="L164" s="64"/>
      <c r="M164" s="64"/>
      <c r="N164" s="96"/>
    </row>
    <row r="165" spans="1:14" x14ac:dyDescent="0.3">
      <c r="A165" s="66" t="s">
        <v>266</v>
      </c>
      <c r="B165" s="64" t="s">
        <v>267</v>
      </c>
      <c r="C165" s="395">
        <v>127525</v>
      </c>
      <c r="D165" s="395" t="s">
        <v>1207</v>
      </c>
      <c r="E165" s="104"/>
      <c r="F165" s="199">
        <f>IF($C$167=0,"",IF(C165="[for completion]","",IF(C165="","",C165/$C$167)))</f>
        <v>0.28239048165264585</v>
      </c>
      <c r="G165" s="199" t="str">
        <f>IF($D$167=0,"",IF(D165="[for completion]","",IF(D165="","",D165/$D$167)))</f>
        <v/>
      </c>
      <c r="H165" s="64"/>
      <c r="L165" s="64"/>
      <c r="M165" s="64"/>
      <c r="N165" s="96"/>
    </row>
    <row r="166" spans="1:14" x14ac:dyDescent="0.3">
      <c r="A166" s="66" t="s">
        <v>268</v>
      </c>
      <c r="B166" s="64" t="s">
        <v>142</v>
      </c>
      <c r="C166" s="187"/>
      <c r="D166" s="187" t="s">
        <v>1207</v>
      </c>
      <c r="E166" s="104"/>
      <c r="F166" s="199" t="str">
        <f>IF($C$167=0,"",IF(C166="[for completion]","",IF(C166="","",C166/$C$167)))</f>
        <v/>
      </c>
      <c r="G166" s="199" t="str">
        <f>IF($D$167=0,"",IF(D166="[for completion]","",IF(D166="","",D166/$D$167)))</f>
        <v/>
      </c>
      <c r="H166" s="64"/>
      <c r="L166" s="64"/>
      <c r="M166" s="64"/>
      <c r="N166" s="96"/>
    </row>
    <row r="167" spans="1:14" x14ac:dyDescent="0.3">
      <c r="A167" s="66" t="s">
        <v>269</v>
      </c>
      <c r="B167" s="105" t="s">
        <v>144</v>
      </c>
      <c r="C167" s="202">
        <f>SUM(C164:C166)</f>
        <v>451591</v>
      </c>
      <c r="D167" s="202">
        <f>SUM(D164:D166)</f>
        <v>0</v>
      </c>
      <c r="E167" s="104"/>
      <c r="F167" s="201">
        <f>SUM(F164:F166)</f>
        <v>1</v>
      </c>
      <c r="G167" s="201">
        <f>SUM(G164:G166)</f>
        <v>0</v>
      </c>
      <c r="H167" s="64"/>
      <c r="L167" s="64"/>
      <c r="M167" s="64"/>
      <c r="N167" s="96"/>
    </row>
    <row r="168" spans="1:14" outlineLevel="1" x14ac:dyDescent="0.3">
      <c r="A168" s="66" t="s">
        <v>270</v>
      </c>
      <c r="B168" s="105"/>
      <c r="C168" s="202"/>
      <c r="D168" s="202"/>
      <c r="E168" s="104"/>
      <c r="F168" s="104"/>
      <c r="G168" s="62"/>
      <c r="H168" s="64"/>
      <c r="L168" s="64"/>
      <c r="M168" s="64"/>
      <c r="N168" s="96"/>
    </row>
    <row r="169" spans="1:14" outlineLevel="1" x14ac:dyDescent="0.3">
      <c r="A169" s="66" t="s">
        <v>271</v>
      </c>
      <c r="B169" s="105"/>
      <c r="C169" s="202"/>
      <c r="D169" s="202"/>
      <c r="E169" s="104"/>
      <c r="F169" s="104"/>
      <c r="G169" s="62"/>
      <c r="H169" s="64"/>
      <c r="L169" s="64"/>
      <c r="M169" s="64"/>
      <c r="N169" s="96"/>
    </row>
    <row r="170" spans="1:14" outlineLevel="1" x14ac:dyDescent="0.3">
      <c r="A170" s="66" t="s">
        <v>272</v>
      </c>
      <c r="B170" s="105"/>
      <c r="C170" s="202"/>
      <c r="D170" s="202"/>
      <c r="E170" s="104"/>
      <c r="F170" s="104"/>
      <c r="G170" s="62"/>
      <c r="H170" s="64"/>
      <c r="L170" s="64"/>
      <c r="M170" s="64"/>
      <c r="N170" s="96"/>
    </row>
    <row r="171" spans="1:14" outlineLevel="1" x14ac:dyDescent="0.3">
      <c r="A171" s="66" t="s">
        <v>273</v>
      </c>
      <c r="B171" s="105"/>
      <c r="C171" s="202"/>
      <c r="D171" s="202"/>
      <c r="E171" s="104"/>
      <c r="F171" s="104"/>
      <c r="G171" s="62"/>
      <c r="H171" s="64"/>
      <c r="L171" s="64"/>
      <c r="M171" s="64"/>
      <c r="N171" s="96"/>
    </row>
    <row r="172" spans="1:14" outlineLevel="1" x14ac:dyDescent="0.3">
      <c r="A172" s="66" t="s">
        <v>274</v>
      </c>
      <c r="B172" s="105"/>
      <c r="C172" s="202"/>
      <c r="D172" s="202"/>
      <c r="E172" s="104"/>
      <c r="F172" s="104"/>
      <c r="G172" s="62"/>
      <c r="H172" s="64"/>
      <c r="L172" s="64"/>
      <c r="M172" s="64"/>
      <c r="N172" s="96"/>
    </row>
    <row r="173" spans="1:14" ht="15" customHeight="1" x14ac:dyDescent="0.3">
      <c r="A173" s="85"/>
      <c r="B173" s="86" t="s">
        <v>275</v>
      </c>
      <c r="C173" s="85" t="s">
        <v>111</v>
      </c>
      <c r="D173" s="85"/>
      <c r="E173" s="87"/>
      <c r="F173" s="88" t="s">
        <v>276</v>
      </c>
      <c r="G173" s="88"/>
      <c r="H173" s="64"/>
      <c r="L173" s="64"/>
      <c r="M173" s="64"/>
      <c r="N173" s="96"/>
    </row>
    <row r="174" spans="1:14" ht="15" customHeight="1" x14ac:dyDescent="0.3">
      <c r="A174" s="66" t="s">
        <v>277</v>
      </c>
      <c r="B174" s="83" t="s">
        <v>278</v>
      </c>
      <c r="C174" s="395">
        <v>2787</v>
      </c>
      <c r="D174" s="80"/>
      <c r="E174" s="72"/>
      <c r="F174" s="199">
        <f>IF($C$179=0,"",IF(C174="[for completion]","",C174/$C$179))</f>
        <v>4.7751711659847443E-2</v>
      </c>
      <c r="G174" s="92"/>
      <c r="H174" s="64"/>
      <c r="L174" s="64"/>
      <c r="M174" s="64"/>
      <c r="N174" s="96"/>
    </row>
    <row r="175" spans="1:14" ht="30.75" customHeight="1" x14ac:dyDescent="0.3">
      <c r="A175" s="66" t="s">
        <v>9</v>
      </c>
      <c r="B175" s="83" t="s">
        <v>1381</v>
      </c>
      <c r="C175" s="395">
        <v>7283.8</v>
      </c>
      <c r="E175" s="94"/>
      <c r="F175" s="199">
        <f>IF($C$179=0,"",IF(C175="[for completion]","",C175/$C$179))</f>
        <v>0.12479867864657224</v>
      </c>
      <c r="G175" s="92"/>
      <c r="H175" s="64"/>
      <c r="L175" s="64"/>
      <c r="M175" s="64"/>
      <c r="N175" s="96"/>
    </row>
    <row r="176" spans="1:14" x14ac:dyDescent="0.3">
      <c r="A176" s="66" t="s">
        <v>279</v>
      </c>
      <c r="B176" s="83" t="s">
        <v>280</v>
      </c>
      <c r="C176" s="395">
        <v>0</v>
      </c>
      <c r="E176" s="94"/>
      <c r="F176" s="199"/>
      <c r="G176" s="92"/>
      <c r="H176" s="64"/>
      <c r="L176" s="64"/>
      <c r="M176" s="64"/>
      <c r="N176" s="96"/>
    </row>
    <row r="177" spans="1:14" x14ac:dyDescent="0.3">
      <c r="A177" s="66" t="s">
        <v>281</v>
      </c>
      <c r="B177" s="83" t="s">
        <v>282</v>
      </c>
      <c r="C177" s="395">
        <v>48293.599999999999</v>
      </c>
      <c r="E177" s="94"/>
      <c r="F177" s="199">
        <f t="shared" ref="F177:F187" si="15">IF($C$179=0,"",IF(C177="[for completion]","",C177/$C$179))</f>
        <v>0.82744960969358039</v>
      </c>
      <c r="G177" s="92"/>
      <c r="H177" s="64"/>
      <c r="L177" s="64"/>
      <c r="M177" s="64"/>
      <c r="N177" s="96"/>
    </row>
    <row r="178" spans="1:14" x14ac:dyDescent="0.3">
      <c r="A178" s="66" t="s">
        <v>283</v>
      </c>
      <c r="B178" s="83" t="s">
        <v>142</v>
      </c>
      <c r="C178" s="187"/>
      <c r="E178" s="94"/>
      <c r="F178" s="199">
        <f t="shared" si="15"/>
        <v>0</v>
      </c>
      <c r="G178" s="92"/>
      <c r="H178" s="64"/>
      <c r="L178" s="64"/>
      <c r="M178" s="64"/>
      <c r="N178" s="96"/>
    </row>
    <row r="179" spans="1:14" x14ac:dyDescent="0.3">
      <c r="A179" s="66" t="s">
        <v>10</v>
      </c>
      <c r="B179" s="100" t="s">
        <v>144</v>
      </c>
      <c r="C179" s="189">
        <f>SUM(C174:C178)</f>
        <v>58364.399999999994</v>
      </c>
      <c r="E179" s="94"/>
      <c r="F179" s="200">
        <f>SUM(F174:F178)</f>
        <v>1</v>
      </c>
      <c r="G179" s="92"/>
      <c r="H179" s="64"/>
      <c r="L179" s="64"/>
      <c r="M179" s="64"/>
      <c r="N179" s="96"/>
    </row>
    <row r="180" spans="1:14" outlineLevel="1" x14ac:dyDescent="0.3">
      <c r="A180" s="66" t="s">
        <v>284</v>
      </c>
      <c r="B180" s="106" t="s">
        <v>285</v>
      </c>
      <c r="C180" s="187"/>
      <c r="E180" s="94"/>
      <c r="F180" s="199">
        <f t="shared" si="15"/>
        <v>0</v>
      </c>
      <c r="G180" s="92"/>
      <c r="H180" s="64"/>
      <c r="L180" s="64"/>
      <c r="M180" s="64"/>
      <c r="N180" s="96"/>
    </row>
    <row r="181" spans="1:14" s="106" customFormat="1" ht="28.8" outlineLevel="1" x14ac:dyDescent="0.3">
      <c r="A181" s="66" t="s">
        <v>286</v>
      </c>
      <c r="B181" s="106" t="s">
        <v>287</v>
      </c>
      <c r="C181" s="203"/>
      <c r="F181" s="199">
        <f t="shared" si="15"/>
        <v>0</v>
      </c>
    </row>
    <row r="182" spans="1:14" ht="28.8" outlineLevel="1" x14ac:dyDescent="0.3">
      <c r="A182" s="66" t="s">
        <v>288</v>
      </c>
      <c r="B182" s="106" t="s">
        <v>289</v>
      </c>
      <c r="C182" s="187"/>
      <c r="E182" s="94"/>
      <c r="F182" s="199">
        <f t="shared" si="15"/>
        <v>0</v>
      </c>
      <c r="G182" s="92"/>
      <c r="H182" s="64"/>
      <c r="L182" s="64"/>
      <c r="M182" s="64"/>
      <c r="N182" s="96"/>
    </row>
    <row r="183" spans="1:14" outlineLevel="1" x14ac:dyDescent="0.3">
      <c r="A183" s="66" t="s">
        <v>290</v>
      </c>
      <c r="B183" s="106" t="s">
        <v>291</v>
      </c>
      <c r="C183" s="187"/>
      <c r="E183" s="94"/>
      <c r="F183" s="199">
        <f t="shared" si="15"/>
        <v>0</v>
      </c>
      <c r="G183" s="92"/>
      <c r="H183" s="64"/>
      <c r="L183" s="64"/>
      <c r="M183" s="64"/>
      <c r="N183" s="96"/>
    </row>
    <row r="184" spans="1:14" s="106" customFormat="1" outlineLevel="1" x14ac:dyDescent="0.3">
      <c r="A184" s="66" t="s">
        <v>292</v>
      </c>
      <c r="B184" s="106" t="s">
        <v>293</v>
      </c>
      <c r="C184" s="203"/>
      <c r="F184" s="199">
        <f t="shared" si="15"/>
        <v>0</v>
      </c>
    </row>
    <row r="185" spans="1:14" outlineLevel="1" x14ac:dyDescent="0.3">
      <c r="A185" s="66" t="s">
        <v>294</v>
      </c>
      <c r="B185" s="106" t="s">
        <v>295</v>
      </c>
      <c r="C185" s="187"/>
      <c r="E185" s="94"/>
      <c r="F185" s="199">
        <f t="shared" si="15"/>
        <v>0</v>
      </c>
      <c r="G185" s="92"/>
      <c r="H185" s="64"/>
      <c r="L185" s="64"/>
      <c r="M185" s="64"/>
      <c r="N185" s="96"/>
    </row>
    <row r="186" spans="1:14" outlineLevel="1" x14ac:dyDescent="0.3">
      <c r="A186" s="66" t="s">
        <v>296</v>
      </c>
      <c r="B186" s="106" t="s">
        <v>297</v>
      </c>
      <c r="C186" s="187"/>
      <c r="E186" s="94"/>
      <c r="F186" s="199">
        <f t="shared" si="15"/>
        <v>0</v>
      </c>
      <c r="G186" s="92"/>
      <c r="H186" s="64"/>
      <c r="L186" s="64"/>
      <c r="M186" s="64"/>
      <c r="N186" s="96"/>
    </row>
    <row r="187" spans="1:14" outlineLevel="1" x14ac:dyDescent="0.3">
      <c r="A187" s="66" t="s">
        <v>298</v>
      </c>
      <c r="B187" s="106" t="s">
        <v>299</v>
      </c>
      <c r="C187" s="187"/>
      <c r="E187" s="94"/>
      <c r="F187" s="199">
        <f t="shared" si="15"/>
        <v>0</v>
      </c>
      <c r="G187" s="92"/>
      <c r="H187" s="64"/>
      <c r="L187" s="64"/>
      <c r="M187" s="64"/>
      <c r="N187" s="96"/>
    </row>
    <row r="188" spans="1:14" outlineLevel="1" x14ac:dyDescent="0.3">
      <c r="A188" s="66" t="s">
        <v>300</v>
      </c>
      <c r="B188" s="106"/>
      <c r="E188" s="94"/>
      <c r="F188" s="92"/>
      <c r="G188" s="92"/>
      <c r="H188" s="64"/>
      <c r="L188" s="64"/>
      <c r="M188" s="64"/>
      <c r="N188" s="96"/>
    </row>
    <row r="189" spans="1:14" outlineLevel="1" x14ac:dyDescent="0.3">
      <c r="A189" s="66" t="s">
        <v>301</v>
      </c>
      <c r="B189" s="106"/>
      <c r="E189" s="94"/>
      <c r="F189" s="92"/>
      <c r="G189" s="92"/>
      <c r="H189" s="64"/>
      <c r="L189" s="64"/>
      <c r="M189" s="64"/>
      <c r="N189" s="96"/>
    </row>
    <row r="190" spans="1:14" outlineLevel="1" x14ac:dyDescent="0.3">
      <c r="A190" s="66" t="s">
        <v>302</v>
      </c>
      <c r="B190" s="106"/>
      <c r="E190" s="94"/>
      <c r="F190" s="92"/>
      <c r="G190" s="92"/>
      <c r="H190" s="64"/>
      <c r="L190" s="64"/>
      <c r="M190" s="64"/>
      <c r="N190" s="96"/>
    </row>
    <row r="191" spans="1:14" outlineLevel="1" x14ac:dyDescent="0.3">
      <c r="A191" s="66" t="s">
        <v>303</v>
      </c>
      <c r="B191" s="95"/>
      <c r="E191" s="94"/>
      <c r="F191" s="92"/>
      <c r="G191" s="92"/>
      <c r="H191" s="64"/>
      <c r="L191" s="64"/>
      <c r="M191" s="64"/>
      <c r="N191" s="96"/>
    </row>
    <row r="192" spans="1:14" ht="15" customHeight="1" x14ac:dyDescent="0.3">
      <c r="A192" s="85"/>
      <c r="B192" s="86" t="s">
        <v>304</v>
      </c>
      <c r="C192" s="85" t="s">
        <v>111</v>
      </c>
      <c r="D192" s="85"/>
      <c r="E192" s="87"/>
      <c r="F192" s="88" t="s">
        <v>276</v>
      </c>
      <c r="G192" s="88"/>
      <c r="H192" s="64"/>
      <c r="L192" s="64"/>
      <c r="M192" s="64"/>
      <c r="N192" s="96"/>
    </row>
    <row r="193" spans="1:14" x14ac:dyDescent="0.3">
      <c r="A193" s="66" t="s">
        <v>305</v>
      </c>
      <c r="B193" s="83" t="s">
        <v>306</v>
      </c>
      <c r="C193" s="395">
        <v>58364.3</v>
      </c>
      <c r="E193" s="91"/>
      <c r="F193" s="199">
        <f t="shared" ref="F193:F206" si="16">IF($C$208=0,"",IF(C193="[for completion]","",C193/$C$208))</f>
        <v>1</v>
      </c>
      <c r="G193" s="92"/>
      <c r="H193" s="64"/>
      <c r="L193" s="64"/>
      <c r="M193" s="64"/>
      <c r="N193" s="96"/>
    </row>
    <row r="194" spans="1:14" x14ac:dyDescent="0.3">
      <c r="A194" s="66" t="s">
        <v>307</v>
      </c>
      <c r="B194" s="83" t="s">
        <v>308</v>
      </c>
      <c r="C194" s="395"/>
      <c r="E194" s="94"/>
      <c r="F194" s="199">
        <f t="shared" si="16"/>
        <v>0</v>
      </c>
      <c r="G194" s="94"/>
      <c r="H194" s="64"/>
      <c r="L194" s="64"/>
      <c r="M194" s="64"/>
      <c r="N194" s="96"/>
    </row>
    <row r="195" spans="1:14" x14ac:dyDescent="0.3">
      <c r="A195" s="66" t="s">
        <v>309</v>
      </c>
      <c r="B195" s="83" t="s">
        <v>310</v>
      </c>
      <c r="C195" s="395"/>
      <c r="E195" s="94"/>
      <c r="F195" s="199">
        <f t="shared" si="16"/>
        <v>0</v>
      </c>
      <c r="G195" s="94"/>
      <c r="H195" s="64"/>
      <c r="L195" s="64"/>
      <c r="M195" s="64"/>
      <c r="N195" s="96"/>
    </row>
    <row r="196" spans="1:14" x14ac:dyDescent="0.3">
      <c r="A196" s="66" t="s">
        <v>311</v>
      </c>
      <c r="B196" s="83" t="s">
        <v>312</v>
      </c>
      <c r="C196" s="395"/>
      <c r="E196" s="94"/>
      <c r="F196" s="199">
        <f t="shared" si="16"/>
        <v>0</v>
      </c>
      <c r="G196" s="94"/>
      <c r="H196" s="64"/>
      <c r="L196" s="64"/>
      <c r="M196" s="64"/>
      <c r="N196" s="96"/>
    </row>
    <row r="197" spans="1:14" x14ac:dyDescent="0.3">
      <c r="A197" s="66" t="s">
        <v>313</v>
      </c>
      <c r="B197" s="83" t="s">
        <v>314</v>
      </c>
      <c r="C197" s="395"/>
      <c r="E197" s="94"/>
      <c r="F197" s="199">
        <f t="shared" si="16"/>
        <v>0</v>
      </c>
      <c r="G197" s="94"/>
      <c r="H197" s="64"/>
      <c r="L197" s="64"/>
      <c r="M197" s="64"/>
      <c r="N197" s="96"/>
    </row>
    <row r="198" spans="1:14" x14ac:dyDescent="0.3">
      <c r="A198" s="66" t="s">
        <v>315</v>
      </c>
      <c r="B198" s="83" t="s">
        <v>316</v>
      </c>
      <c r="C198" s="395"/>
      <c r="E198" s="94"/>
      <c r="F198" s="199">
        <f t="shared" si="16"/>
        <v>0</v>
      </c>
      <c r="G198" s="94"/>
      <c r="H198" s="64"/>
      <c r="L198" s="64"/>
      <c r="M198" s="64"/>
      <c r="N198" s="96"/>
    </row>
    <row r="199" spans="1:14" x14ac:dyDescent="0.3">
      <c r="A199" s="66" t="s">
        <v>317</v>
      </c>
      <c r="B199" s="83" t="s">
        <v>318</v>
      </c>
      <c r="C199" s="395"/>
      <c r="E199" s="94"/>
      <c r="F199" s="199">
        <f t="shared" si="16"/>
        <v>0</v>
      </c>
      <c r="G199" s="94"/>
      <c r="H199" s="64"/>
      <c r="L199" s="64"/>
      <c r="M199" s="64"/>
      <c r="N199" s="96"/>
    </row>
    <row r="200" spans="1:14" x14ac:dyDescent="0.3">
      <c r="A200" s="66" t="s">
        <v>319</v>
      </c>
      <c r="B200" s="83" t="s">
        <v>12</v>
      </c>
      <c r="C200" s="395"/>
      <c r="E200" s="94"/>
      <c r="F200" s="199">
        <f t="shared" si="16"/>
        <v>0</v>
      </c>
      <c r="G200" s="94"/>
      <c r="H200" s="64"/>
      <c r="L200" s="64"/>
      <c r="M200" s="64"/>
      <c r="N200" s="96"/>
    </row>
    <row r="201" spans="1:14" x14ac:dyDescent="0.3">
      <c r="A201" s="66" t="s">
        <v>320</v>
      </c>
      <c r="B201" s="83" t="s">
        <v>321</v>
      </c>
      <c r="C201" s="395"/>
      <c r="E201" s="94"/>
      <c r="F201" s="199">
        <f t="shared" si="16"/>
        <v>0</v>
      </c>
      <c r="G201" s="94"/>
      <c r="H201" s="64"/>
      <c r="L201" s="64"/>
      <c r="M201" s="64"/>
      <c r="N201" s="96"/>
    </row>
    <row r="202" spans="1:14" x14ac:dyDescent="0.3">
      <c r="A202" s="66" t="s">
        <v>322</v>
      </c>
      <c r="B202" s="83" t="s">
        <v>323</v>
      </c>
      <c r="C202" s="395"/>
      <c r="E202" s="94"/>
      <c r="F202" s="199">
        <f t="shared" si="16"/>
        <v>0</v>
      </c>
      <c r="G202" s="94"/>
      <c r="H202" s="64"/>
      <c r="L202" s="64"/>
      <c r="M202" s="64"/>
      <c r="N202" s="96"/>
    </row>
    <row r="203" spans="1:14" x14ac:dyDescent="0.3">
      <c r="A203" s="66" t="s">
        <v>324</v>
      </c>
      <c r="B203" s="83" t="s">
        <v>325</v>
      </c>
      <c r="C203" s="395"/>
      <c r="E203" s="94"/>
      <c r="F203" s="199">
        <f t="shared" si="16"/>
        <v>0</v>
      </c>
      <c r="G203" s="94"/>
      <c r="H203" s="64"/>
      <c r="L203" s="64"/>
      <c r="M203" s="64"/>
      <c r="N203" s="96"/>
    </row>
    <row r="204" spans="1:14" x14ac:dyDescent="0.3">
      <c r="A204" s="66" t="s">
        <v>326</v>
      </c>
      <c r="B204" s="83" t="s">
        <v>327</v>
      </c>
      <c r="C204" s="395"/>
      <c r="E204" s="94"/>
      <c r="F204" s="199">
        <f t="shared" si="16"/>
        <v>0</v>
      </c>
      <c r="G204" s="94"/>
      <c r="H204" s="64"/>
      <c r="L204" s="64"/>
      <c r="M204" s="64"/>
      <c r="N204" s="96"/>
    </row>
    <row r="205" spans="1:14" x14ac:dyDescent="0.3">
      <c r="A205" s="66" t="s">
        <v>328</v>
      </c>
      <c r="B205" s="83" t="s">
        <v>329</v>
      </c>
      <c r="C205" s="395"/>
      <c r="E205" s="94"/>
      <c r="F205" s="199">
        <f t="shared" si="16"/>
        <v>0</v>
      </c>
      <c r="G205" s="94"/>
      <c r="H205" s="64"/>
      <c r="L205" s="64"/>
      <c r="M205" s="64"/>
      <c r="N205" s="96"/>
    </row>
    <row r="206" spans="1:14" x14ac:dyDescent="0.3">
      <c r="A206" s="66" t="s">
        <v>330</v>
      </c>
      <c r="B206" s="83" t="s">
        <v>142</v>
      </c>
      <c r="C206" s="395"/>
      <c r="E206" s="94"/>
      <c r="F206" s="199">
        <f t="shared" si="16"/>
        <v>0</v>
      </c>
      <c r="G206" s="94"/>
      <c r="H206" s="64"/>
      <c r="L206" s="64"/>
      <c r="M206" s="64"/>
      <c r="N206" s="96"/>
    </row>
    <row r="207" spans="1:14" x14ac:dyDescent="0.3">
      <c r="A207" s="66" t="s">
        <v>331</v>
      </c>
      <c r="B207" s="93" t="s">
        <v>332</v>
      </c>
      <c r="C207" s="187"/>
      <c r="E207" s="94"/>
      <c r="F207" s="199"/>
      <c r="G207" s="94"/>
      <c r="H207" s="64"/>
      <c r="L207" s="64"/>
      <c r="M207" s="64"/>
      <c r="N207" s="96"/>
    </row>
    <row r="208" spans="1:14" x14ac:dyDescent="0.3">
      <c r="A208" s="66" t="s">
        <v>333</v>
      </c>
      <c r="B208" s="100" t="s">
        <v>144</v>
      </c>
      <c r="C208" s="189">
        <f>SUM(C193:C206)</f>
        <v>58364.3</v>
      </c>
      <c r="D208" s="83"/>
      <c r="E208" s="94"/>
      <c r="F208" s="200">
        <f>SUM(F193:F206)</f>
        <v>1</v>
      </c>
      <c r="G208" s="94"/>
      <c r="H208" s="64"/>
      <c r="L208" s="64"/>
      <c r="M208" s="64"/>
      <c r="N208" s="96"/>
    </row>
    <row r="209" spans="1:14" outlineLevel="1" x14ac:dyDescent="0.3">
      <c r="A209" s="66" t="s">
        <v>334</v>
      </c>
      <c r="B209" s="95" t="s">
        <v>146</v>
      </c>
      <c r="C209" s="187"/>
      <c r="E209" s="94"/>
      <c r="F209" s="199">
        <f>IF($C$208=0,"",IF(C209="[for completion]","",C209/$C$208))</f>
        <v>0</v>
      </c>
      <c r="G209" s="94"/>
      <c r="H209" s="64"/>
      <c r="L209" s="64"/>
      <c r="M209" s="64"/>
      <c r="N209" s="96"/>
    </row>
    <row r="210" spans="1:14" outlineLevel="1" x14ac:dyDescent="0.3">
      <c r="A210" s="66" t="s">
        <v>335</v>
      </c>
      <c r="B210" s="95" t="s">
        <v>146</v>
      </c>
      <c r="C210" s="187"/>
      <c r="E210" s="94"/>
      <c r="F210" s="199">
        <f t="shared" ref="F210:F215" si="17">IF($C$208=0,"",IF(C210="[for completion]","",C210/$C$208))</f>
        <v>0</v>
      </c>
      <c r="G210" s="94"/>
      <c r="H210" s="64"/>
      <c r="L210" s="64"/>
      <c r="M210" s="64"/>
      <c r="N210" s="96"/>
    </row>
    <row r="211" spans="1:14" outlineLevel="1" x14ac:dyDescent="0.3">
      <c r="A211" s="66" t="s">
        <v>336</v>
      </c>
      <c r="B211" s="95" t="s">
        <v>146</v>
      </c>
      <c r="C211" s="187"/>
      <c r="E211" s="94"/>
      <c r="F211" s="199">
        <f t="shared" si="17"/>
        <v>0</v>
      </c>
      <c r="G211" s="94"/>
      <c r="H211" s="64"/>
      <c r="L211" s="64"/>
      <c r="M211" s="64"/>
      <c r="N211" s="96"/>
    </row>
    <row r="212" spans="1:14" outlineLevel="1" x14ac:dyDescent="0.3">
      <c r="A212" s="66" t="s">
        <v>337</v>
      </c>
      <c r="B212" s="95" t="s">
        <v>146</v>
      </c>
      <c r="C212" s="187"/>
      <c r="E212" s="94"/>
      <c r="F212" s="199">
        <f t="shared" si="17"/>
        <v>0</v>
      </c>
      <c r="G212" s="94"/>
      <c r="H212" s="64"/>
      <c r="L212" s="64"/>
      <c r="M212" s="64"/>
      <c r="N212" s="96"/>
    </row>
    <row r="213" spans="1:14" outlineLevel="1" x14ac:dyDescent="0.3">
      <c r="A213" s="66" t="s">
        <v>338</v>
      </c>
      <c r="B213" s="95" t="s">
        <v>146</v>
      </c>
      <c r="C213" s="187"/>
      <c r="E213" s="94"/>
      <c r="F213" s="199">
        <f t="shared" si="17"/>
        <v>0</v>
      </c>
      <c r="G213" s="94"/>
      <c r="H213" s="64"/>
      <c r="L213" s="64"/>
      <c r="M213" s="64"/>
      <c r="N213" s="96"/>
    </row>
    <row r="214" spans="1:14" outlineLevel="1" x14ac:dyDescent="0.3">
      <c r="A214" s="66" t="s">
        <v>339</v>
      </c>
      <c r="B214" s="95" t="s">
        <v>146</v>
      </c>
      <c r="C214" s="187"/>
      <c r="E214" s="94"/>
      <c r="F214" s="199">
        <f t="shared" si="17"/>
        <v>0</v>
      </c>
      <c r="G214" s="94"/>
      <c r="H214" s="64"/>
      <c r="L214" s="64"/>
      <c r="M214" s="64"/>
      <c r="N214" s="96"/>
    </row>
    <row r="215" spans="1:14" outlineLevel="1" x14ac:dyDescent="0.3">
      <c r="A215" s="66" t="s">
        <v>340</v>
      </c>
      <c r="B215" s="95" t="s">
        <v>146</v>
      </c>
      <c r="C215" s="187"/>
      <c r="E215" s="94"/>
      <c r="F215" s="199">
        <f t="shared" si="17"/>
        <v>0</v>
      </c>
      <c r="G215" s="94"/>
      <c r="H215" s="64"/>
      <c r="L215" s="64"/>
      <c r="M215" s="64"/>
      <c r="N215" s="96"/>
    </row>
    <row r="216" spans="1:14" ht="15" customHeight="1" x14ac:dyDescent="0.3">
      <c r="A216" s="85"/>
      <c r="B216" s="86" t="s">
        <v>341</v>
      </c>
      <c r="C216" s="85" t="s">
        <v>111</v>
      </c>
      <c r="D216" s="85"/>
      <c r="E216" s="87"/>
      <c r="F216" s="88" t="s">
        <v>132</v>
      </c>
      <c r="G216" s="88" t="s">
        <v>263</v>
      </c>
      <c r="H216" s="64"/>
      <c r="L216" s="64"/>
      <c r="M216" s="64"/>
      <c r="N216" s="96"/>
    </row>
    <row r="217" spans="1:14" x14ac:dyDescent="0.3">
      <c r="A217" s="66" t="s">
        <v>342</v>
      </c>
      <c r="B217" s="62" t="s">
        <v>343</v>
      </c>
      <c r="C217" s="395">
        <v>58364.3</v>
      </c>
      <c r="E217" s="104"/>
      <c r="F217" s="199">
        <f>IF($C$38=0,"",IF(C217="[for completion]","",IF(C217="","",C217/$C$38)))</f>
        <v>0.12033968094189586</v>
      </c>
      <c r="G217" s="199">
        <f>IF($C$39=0,"",IF(C217="[for completion]","",IF(C217="","",C217/$C$39)))</f>
        <v>0.12924150392722619</v>
      </c>
      <c r="H217" s="64"/>
      <c r="L217" s="64"/>
      <c r="M217" s="64"/>
      <c r="N217" s="96"/>
    </row>
    <row r="218" spans="1:14" x14ac:dyDescent="0.3">
      <c r="A218" s="66" t="s">
        <v>344</v>
      </c>
      <c r="B218" s="62" t="s">
        <v>345</v>
      </c>
      <c r="C218" s="395">
        <v>0</v>
      </c>
      <c r="E218" s="104"/>
      <c r="F218" s="199">
        <f>IF($C$38=0,"",IF(C218="[for completion]","",IF(C218="","",C218/$C$38)))</f>
        <v>0</v>
      </c>
      <c r="G218" s="199">
        <f>IF($C$39=0,"",IF(C218="[for completion]","",IF(C218="","",C218/$C$39)))</f>
        <v>0</v>
      </c>
      <c r="H218" s="64"/>
      <c r="L218" s="64"/>
      <c r="M218" s="64"/>
      <c r="N218" s="96"/>
    </row>
    <row r="219" spans="1:14" x14ac:dyDescent="0.3">
      <c r="A219" s="66" t="s">
        <v>346</v>
      </c>
      <c r="B219" s="62" t="s">
        <v>142</v>
      </c>
      <c r="C219" s="187"/>
      <c r="E219" s="104"/>
      <c r="F219" s="199" t="str">
        <f>IF($C$38=0,"",IF(C219="[for completion]","",IF(C219="","",C219/$C$38)))</f>
        <v/>
      </c>
      <c r="G219" s="199" t="str">
        <f>IF($C$39=0,"",IF(C219="[for completion]","",IF(C219="","",C219/$C$39)))</f>
        <v/>
      </c>
      <c r="H219" s="64"/>
      <c r="L219" s="64"/>
      <c r="M219" s="64"/>
      <c r="N219" s="96"/>
    </row>
    <row r="220" spans="1:14" x14ac:dyDescent="0.3">
      <c r="A220" s="66" t="s">
        <v>347</v>
      </c>
      <c r="B220" s="100" t="s">
        <v>144</v>
      </c>
      <c r="C220" s="187">
        <f>SUM(C217:C219)</f>
        <v>58364.3</v>
      </c>
      <c r="E220" s="104"/>
      <c r="F220" s="181">
        <f>SUM(F217:F219)</f>
        <v>0.12033968094189586</v>
      </c>
      <c r="G220" s="181">
        <f>SUM(G217:G219)</f>
        <v>0.12924150392722619</v>
      </c>
      <c r="H220" s="64"/>
      <c r="L220" s="64"/>
      <c r="M220" s="64"/>
      <c r="N220" s="96"/>
    </row>
    <row r="221" spans="1:14" outlineLevel="1" x14ac:dyDescent="0.3">
      <c r="A221" s="66" t="s">
        <v>348</v>
      </c>
      <c r="B221" s="95" t="s">
        <v>146</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3">
      <c r="A222" s="66" t="s">
        <v>349</v>
      </c>
      <c r="B222" s="95" t="s">
        <v>146</v>
      </c>
      <c r="C222" s="187"/>
      <c r="E222" s="104"/>
      <c r="F222" s="199" t="str">
        <f t="shared" si="18"/>
        <v/>
      </c>
      <c r="G222" s="199" t="str">
        <f t="shared" si="19"/>
        <v/>
      </c>
      <c r="H222" s="64"/>
      <c r="L222" s="64"/>
      <c r="M222" s="64"/>
      <c r="N222" s="96"/>
    </row>
    <row r="223" spans="1:14" outlineLevel="1" x14ac:dyDescent="0.3">
      <c r="A223" s="66" t="s">
        <v>350</v>
      </c>
      <c r="B223" s="95" t="s">
        <v>146</v>
      </c>
      <c r="C223" s="187"/>
      <c r="E223" s="104"/>
      <c r="F223" s="199" t="str">
        <f t="shared" si="18"/>
        <v/>
      </c>
      <c r="G223" s="199" t="str">
        <f t="shared" si="19"/>
        <v/>
      </c>
      <c r="H223" s="64"/>
      <c r="L223" s="64"/>
      <c r="M223" s="64"/>
      <c r="N223" s="96"/>
    </row>
    <row r="224" spans="1:14" outlineLevel="1" x14ac:dyDescent="0.3">
      <c r="A224" s="66" t="s">
        <v>351</v>
      </c>
      <c r="B224" s="95" t="s">
        <v>146</v>
      </c>
      <c r="C224" s="187"/>
      <c r="E224" s="104"/>
      <c r="F224" s="199" t="str">
        <f t="shared" si="18"/>
        <v/>
      </c>
      <c r="G224" s="199" t="str">
        <f t="shared" si="19"/>
        <v/>
      </c>
      <c r="H224" s="64"/>
      <c r="L224" s="64"/>
      <c r="M224" s="64"/>
      <c r="N224" s="96"/>
    </row>
    <row r="225" spans="1:14" outlineLevel="1" x14ac:dyDescent="0.3">
      <c r="A225" s="66" t="s">
        <v>352</v>
      </c>
      <c r="B225" s="95" t="s">
        <v>146</v>
      </c>
      <c r="C225" s="187"/>
      <c r="E225" s="104"/>
      <c r="F225" s="199" t="str">
        <f t="shared" si="18"/>
        <v/>
      </c>
      <c r="G225" s="199" t="str">
        <f t="shared" si="19"/>
        <v/>
      </c>
      <c r="H225" s="64"/>
      <c r="L225" s="64"/>
      <c r="M225" s="64"/>
    </row>
    <row r="226" spans="1:14" outlineLevel="1" x14ac:dyDescent="0.3">
      <c r="A226" s="66" t="s">
        <v>353</v>
      </c>
      <c r="B226" s="95" t="s">
        <v>146</v>
      </c>
      <c r="C226" s="187"/>
      <c r="E226" s="83"/>
      <c r="F226" s="199" t="str">
        <f t="shared" si="18"/>
        <v/>
      </c>
      <c r="G226" s="199" t="str">
        <f t="shared" si="19"/>
        <v/>
      </c>
      <c r="H226" s="64"/>
      <c r="L226" s="64"/>
      <c r="M226" s="64"/>
    </row>
    <row r="227" spans="1:14" outlineLevel="1" x14ac:dyDescent="0.3">
      <c r="A227" s="66" t="s">
        <v>354</v>
      </c>
      <c r="B227" s="95" t="s">
        <v>146</v>
      </c>
      <c r="C227" s="187"/>
      <c r="E227" s="104"/>
      <c r="F227" s="199" t="str">
        <f t="shared" si="18"/>
        <v/>
      </c>
      <c r="G227" s="199" t="str">
        <f t="shared" si="19"/>
        <v/>
      </c>
      <c r="H227" s="64"/>
      <c r="L227" s="64"/>
      <c r="M227" s="64"/>
    </row>
    <row r="228" spans="1:14" ht="15" customHeight="1" x14ac:dyDescent="0.3">
      <c r="A228" s="85"/>
      <c r="B228" s="86" t="s">
        <v>355</v>
      </c>
      <c r="C228" s="85"/>
      <c r="D228" s="85"/>
      <c r="E228" s="87"/>
      <c r="F228" s="88"/>
      <c r="G228" s="88"/>
      <c r="H228" s="64"/>
      <c r="L228" s="64"/>
      <c r="M228" s="64"/>
    </row>
    <row r="229" spans="1:14" x14ac:dyDescent="0.3">
      <c r="A229" s="66" t="s">
        <v>356</v>
      </c>
      <c r="B229" s="83" t="s">
        <v>357</v>
      </c>
      <c r="C229" s="109" t="s">
        <v>2813</v>
      </c>
      <c r="H229" s="64"/>
      <c r="L229" s="64"/>
      <c r="M229" s="64"/>
    </row>
    <row r="230" spans="1:14" ht="15" customHeight="1" x14ac:dyDescent="0.3">
      <c r="A230" s="85"/>
      <c r="B230" s="86" t="s">
        <v>358</v>
      </c>
      <c r="C230" s="85"/>
      <c r="D230" s="85"/>
      <c r="E230" s="87"/>
      <c r="F230" s="88"/>
      <c r="G230" s="88"/>
      <c r="H230" s="64"/>
      <c r="L230" s="64"/>
      <c r="M230" s="64"/>
    </row>
    <row r="231" spans="1:14" x14ac:dyDescent="0.3">
      <c r="A231" s="66" t="s">
        <v>11</v>
      </c>
      <c r="B231" s="66" t="s">
        <v>1384</v>
      </c>
      <c r="C231" s="395" t="s">
        <v>1210</v>
      </c>
      <c r="E231" s="83"/>
      <c r="H231" s="64"/>
      <c r="L231" s="64"/>
      <c r="M231" s="64"/>
    </row>
    <row r="232" spans="1:14" x14ac:dyDescent="0.3">
      <c r="A232" s="66" t="s">
        <v>359</v>
      </c>
      <c r="B232" s="107" t="s">
        <v>360</v>
      </c>
      <c r="C232" s="395" t="s">
        <v>1210</v>
      </c>
      <c r="E232" s="83"/>
      <c r="H232" s="64"/>
      <c r="L232" s="64"/>
      <c r="M232" s="64"/>
    </row>
    <row r="233" spans="1:14" x14ac:dyDescent="0.3">
      <c r="A233" s="66" t="s">
        <v>361</v>
      </c>
      <c r="B233" s="107" t="s">
        <v>362</v>
      </c>
      <c r="C233" s="395" t="s">
        <v>1210</v>
      </c>
      <c r="E233" s="83"/>
      <c r="H233" s="64"/>
      <c r="L233" s="64"/>
      <c r="M233" s="64"/>
    </row>
    <row r="234" spans="1:14" outlineLevel="1" x14ac:dyDescent="0.3">
      <c r="A234" s="66" t="s">
        <v>363</v>
      </c>
      <c r="B234" s="81" t="s">
        <v>364</v>
      </c>
      <c r="C234" s="189"/>
      <c r="D234" s="83"/>
      <c r="E234" s="83"/>
      <c r="H234" s="64"/>
      <c r="L234" s="64"/>
      <c r="M234" s="64"/>
    </row>
    <row r="235" spans="1:14" outlineLevel="1" x14ac:dyDescent="0.3">
      <c r="A235" s="66" t="s">
        <v>365</v>
      </c>
      <c r="B235" s="81" t="s">
        <v>366</v>
      </c>
      <c r="C235" s="189"/>
      <c r="D235" s="83"/>
      <c r="E235" s="83"/>
      <c r="H235" s="64"/>
      <c r="L235" s="64"/>
      <c r="M235" s="64"/>
    </row>
    <row r="236" spans="1:14" outlineLevel="1" x14ac:dyDescent="0.3">
      <c r="A236" s="66" t="s">
        <v>367</v>
      </c>
      <c r="B236" s="81" t="s">
        <v>368</v>
      </c>
      <c r="C236" s="260"/>
      <c r="D236" s="83"/>
      <c r="E236" s="83"/>
      <c r="H236" s="64"/>
      <c r="L236" s="64"/>
      <c r="M236" s="64"/>
    </row>
    <row r="237" spans="1:14" outlineLevel="1" x14ac:dyDescent="0.3">
      <c r="A237" s="66" t="s">
        <v>369</v>
      </c>
      <c r="C237" s="83"/>
      <c r="D237" s="83"/>
      <c r="E237" s="83"/>
      <c r="H237" s="64"/>
      <c r="L237" s="64"/>
      <c r="M237" s="64"/>
    </row>
    <row r="238" spans="1:14" outlineLevel="1" x14ac:dyDescent="0.3">
      <c r="A238" s="66" t="s">
        <v>370</v>
      </c>
      <c r="C238" s="83"/>
      <c r="D238" s="83"/>
      <c r="E238" s="83"/>
      <c r="H238" s="64"/>
      <c r="L238" s="64"/>
      <c r="M238" s="64"/>
    </row>
    <row r="239" spans="1:14" outlineLevel="1" x14ac:dyDescent="0.3">
      <c r="A239" s="85"/>
      <c r="B239" s="86" t="s">
        <v>2320</v>
      </c>
      <c r="C239" s="85"/>
      <c r="D239" s="85"/>
      <c r="E239" s="87"/>
      <c r="F239" s="88"/>
      <c r="G239" s="88"/>
      <c r="H239" s="64"/>
      <c r="K239" s="108"/>
      <c r="L239" s="108"/>
      <c r="M239" s="108"/>
      <c r="N239" s="108"/>
    </row>
    <row r="240" spans="1:14" outlineLevel="1" x14ac:dyDescent="0.3">
      <c r="A240" s="66" t="s">
        <v>1610</v>
      </c>
      <c r="B240" s="66" t="s">
        <v>2245</v>
      </c>
      <c r="C240" s="66" t="s">
        <v>82</v>
      </c>
      <c r="D240" s="257"/>
      <c r="E240"/>
      <c r="F240"/>
      <c r="G240"/>
      <c r="H240" s="64"/>
      <c r="K240" s="108"/>
      <c r="L240" s="108"/>
      <c r="M240" s="108"/>
      <c r="N240" s="108"/>
    </row>
    <row r="241" spans="1:14" ht="28.8" outlineLevel="1" x14ac:dyDescent="0.3">
      <c r="A241" s="66" t="s">
        <v>1613</v>
      </c>
      <c r="B241" s="66" t="s">
        <v>2287</v>
      </c>
      <c r="C241" s="337" t="s">
        <v>82</v>
      </c>
      <c r="D241" s="257"/>
      <c r="E241"/>
      <c r="F241"/>
      <c r="G241"/>
      <c r="H241" s="64"/>
      <c r="K241" s="108"/>
      <c r="L241" s="108"/>
      <c r="M241" s="108"/>
      <c r="N241" s="108"/>
    </row>
    <row r="242" spans="1:14" outlineLevel="1" x14ac:dyDescent="0.3">
      <c r="A242" s="66" t="s">
        <v>2243</v>
      </c>
      <c r="B242" s="66" t="s">
        <v>1615</v>
      </c>
      <c r="C242" s="337" t="s">
        <v>1616</v>
      </c>
      <c r="D242" s="257"/>
      <c r="E242"/>
      <c r="F242"/>
      <c r="G242"/>
      <c r="H242" s="64"/>
      <c r="K242" s="108"/>
      <c r="L242" s="108"/>
      <c r="M242" s="108"/>
      <c r="N242" s="108"/>
    </row>
    <row r="243" spans="1:14" ht="28.8" outlineLevel="1" x14ac:dyDescent="0.3">
      <c r="A243" s="274" t="s">
        <v>2244</v>
      </c>
      <c r="B243" s="66" t="s">
        <v>1611</v>
      </c>
      <c r="C243" s="66" t="s">
        <v>1612</v>
      </c>
      <c r="D243" s="257"/>
      <c r="E243"/>
      <c r="F243"/>
      <c r="G243"/>
      <c r="H243" s="64"/>
      <c r="K243" s="108"/>
      <c r="L243" s="108"/>
      <c r="M243" s="108"/>
      <c r="N243" s="108"/>
    </row>
    <row r="244" spans="1:14" outlineLevel="1" x14ac:dyDescent="0.3">
      <c r="A244" s="66" t="s">
        <v>1617</v>
      </c>
      <c r="D244" s="257"/>
      <c r="E244"/>
      <c r="F244"/>
      <c r="G244"/>
      <c r="H244" s="64"/>
      <c r="K244" s="108"/>
      <c r="L244" s="108"/>
      <c r="M244" s="108"/>
      <c r="N244" s="108"/>
    </row>
    <row r="245" spans="1:14" outlineLevel="1" x14ac:dyDescent="0.3">
      <c r="A245" s="274" t="s">
        <v>1618</v>
      </c>
      <c r="D245" s="257"/>
      <c r="E245"/>
      <c r="F245"/>
      <c r="G245"/>
      <c r="H245" s="64"/>
      <c r="K245" s="108"/>
      <c r="L245" s="108"/>
      <c r="M245" s="108"/>
      <c r="N245" s="108"/>
    </row>
    <row r="246" spans="1:14" outlineLevel="1" x14ac:dyDescent="0.3">
      <c r="A246" s="274" t="s">
        <v>1614</v>
      </c>
      <c r="D246" s="257"/>
      <c r="E246"/>
      <c r="F246"/>
      <c r="G246"/>
      <c r="H246" s="64"/>
      <c r="K246" s="108"/>
      <c r="L246" s="108"/>
      <c r="M246" s="108"/>
      <c r="N246" s="108"/>
    </row>
    <row r="247" spans="1:14" outlineLevel="1" x14ac:dyDescent="0.3">
      <c r="A247" s="274" t="s">
        <v>1619</v>
      </c>
      <c r="D247" s="257"/>
      <c r="E247"/>
      <c r="F247"/>
      <c r="G247"/>
      <c r="H247" s="64"/>
      <c r="K247" s="108"/>
      <c r="L247" s="108"/>
      <c r="M247" s="108"/>
      <c r="N247" s="108"/>
    </row>
    <row r="248" spans="1:14" outlineLevel="1" x14ac:dyDescent="0.3">
      <c r="A248" s="274" t="s">
        <v>1620</v>
      </c>
      <c r="D248" s="257"/>
      <c r="E248"/>
      <c r="F248"/>
      <c r="G248"/>
      <c r="H248" s="64"/>
      <c r="K248" s="108"/>
      <c r="L248" s="108"/>
      <c r="M248" s="108"/>
      <c r="N248" s="108"/>
    </row>
    <row r="249" spans="1:14" outlineLevel="1" x14ac:dyDescent="0.3">
      <c r="A249" s="274" t="s">
        <v>1621</v>
      </c>
      <c r="D249" s="257"/>
      <c r="E249"/>
      <c r="F249"/>
      <c r="G249"/>
      <c r="H249" s="64"/>
      <c r="K249" s="108"/>
      <c r="L249" s="108"/>
      <c r="M249" s="108"/>
      <c r="N249" s="108"/>
    </row>
    <row r="250" spans="1:14" outlineLevel="1" x14ac:dyDescent="0.3">
      <c r="A250" s="274" t="s">
        <v>1622</v>
      </c>
      <c r="D250" s="257"/>
      <c r="E250"/>
      <c r="F250"/>
      <c r="G250"/>
      <c r="H250" s="64"/>
      <c r="K250" s="108"/>
      <c r="L250" s="108"/>
      <c r="M250" s="108"/>
      <c r="N250" s="108"/>
    </row>
    <row r="251" spans="1:14" outlineLevel="1" x14ac:dyDescent="0.3">
      <c r="A251" s="274" t="s">
        <v>1623</v>
      </c>
      <c r="D251" s="257"/>
      <c r="E251"/>
      <c r="F251"/>
      <c r="G251"/>
      <c r="H251" s="64"/>
      <c r="K251" s="108"/>
      <c r="L251" s="108"/>
      <c r="M251" s="108"/>
      <c r="N251" s="108"/>
    </row>
    <row r="252" spans="1:14" outlineLevel="1" x14ac:dyDescent="0.3">
      <c r="A252" s="274" t="s">
        <v>1624</v>
      </c>
      <c r="D252" s="257"/>
      <c r="E252"/>
      <c r="F252"/>
      <c r="G252"/>
      <c r="H252" s="64"/>
      <c r="K252" s="108"/>
      <c r="L252" s="108"/>
      <c r="M252" s="108"/>
      <c r="N252" s="108"/>
    </row>
    <row r="253" spans="1:14" outlineLevel="1" x14ac:dyDescent="0.3">
      <c r="A253" s="274" t="s">
        <v>1625</v>
      </c>
      <c r="D253" s="257"/>
      <c r="E253"/>
      <c r="F253"/>
      <c r="G253"/>
      <c r="H253" s="64"/>
      <c r="K253" s="108"/>
      <c r="L253" s="108"/>
      <c r="M253" s="108"/>
      <c r="N253" s="108"/>
    </row>
    <row r="254" spans="1:14" outlineLevel="1" x14ac:dyDescent="0.3">
      <c r="A254" s="274" t="s">
        <v>1626</v>
      </c>
      <c r="D254" s="257"/>
      <c r="E254"/>
      <c r="F254"/>
      <c r="G254"/>
      <c r="H254" s="64"/>
      <c r="K254" s="108"/>
      <c r="L254" s="108"/>
      <c r="M254" s="108"/>
      <c r="N254" s="108"/>
    </row>
    <row r="255" spans="1:14" outlineLevel="1" x14ac:dyDescent="0.3">
      <c r="A255" s="274" t="s">
        <v>1627</v>
      </c>
      <c r="D255" s="257"/>
      <c r="E255"/>
      <c r="F255"/>
      <c r="G255"/>
      <c r="H255" s="64"/>
      <c r="K255" s="108"/>
      <c r="L255" s="108"/>
      <c r="M255" s="108"/>
      <c r="N255" s="108"/>
    </row>
    <row r="256" spans="1:14" outlineLevel="1" x14ac:dyDescent="0.3">
      <c r="A256" s="274" t="s">
        <v>1628</v>
      </c>
      <c r="D256" s="257"/>
      <c r="E256"/>
      <c r="F256"/>
      <c r="G256"/>
      <c r="H256" s="64"/>
      <c r="K256" s="108"/>
      <c r="L256" s="108"/>
      <c r="M256" s="108"/>
      <c r="N256" s="108"/>
    </row>
    <row r="257" spans="1:14" outlineLevel="1" x14ac:dyDescent="0.3">
      <c r="A257" s="274" t="s">
        <v>1629</v>
      </c>
      <c r="D257" s="257"/>
      <c r="E257"/>
      <c r="F257"/>
      <c r="G257"/>
      <c r="H257" s="64"/>
      <c r="K257" s="108"/>
      <c r="L257" s="108"/>
      <c r="M257" s="108"/>
      <c r="N257" s="108"/>
    </row>
    <row r="258" spans="1:14" outlineLevel="1" x14ac:dyDescent="0.3">
      <c r="A258" s="274" t="s">
        <v>1630</v>
      </c>
      <c r="D258" s="257"/>
      <c r="E258"/>
      <c r="F258"/>
      <c r="G258"/>
      <c r="H258" s="64"/>
      <c r="K258" s="108"/>
      <c r="L258" s="108"/>
      <c r="M258" s="108"/>
      <c r="N258" s="108"/>
    </row>
    <row r="259" spans="1:14" outlineLevel="1" x14ac:dyDescent="0.3">
      <c r="A259" s="274" t="s">
        <v>1631</v>
      </c>
      <c r="D259" s="257"/>
      <c r="E259"/>
      <c r="F259"/>
      <c r="G259"/>
      <c r="H259" s="64"/>
      <c r="K259" s="108"/>
      <c r="L259" s="108"/>
      <c r="M259" s="108"/>
      <c r="N259" s="108"/>
    </row>
    <row r="260" spans="1:14" outlineLevel="1" x14ac:dyDescent="0.3">
      <c r="A260" s="274" t="s">
        <v>1632</v>
      </c>
      <c r="D260" s="257"/>
      <c r="E260"/>
      <c r="F260"/>
      <c r="G260"/>
      <c r="H260" s="64"/>
      <c r="K260" s="108"/>
      <c r="L260" s="108"/>
      <c r="M260" s="108"/>
      <c r="N260" s="108"/>
    </row>
    <row r="261" spans="1:14" outlineLevel="1" x14ac:dyDescent="0.3">
      <c r="A261" s="274" t="s">
        <v>1633</v>
      </c>
      <c r="D261" s="257"/>
      <c r="E261"/>
      <c r="F261"/>
      <c r="G261"/>
      <c r="H261" s="64"/>
      <c r="K261" s="108"/>
      <c r="L261" s="108"/>
      <c r="M261" s="108"/>
      <c r="N261" s="108"/>
    </row>
    <row r="262" spans="1:14" outlineLevel="1" x14ac:dyDescent="0.3">
      <c r="A262" s="274" t="s">
        <v>1634</v>
      </c>
      <c r="D262" s="257"/>
      <c r="E262"/>
      <c r="F262"/>
      <c r="G262"/>
      <c r="H262" s="64"/>
      <c r="K262" s="108"/>
      <c r="L262" s="108"/>
      <c r="M262" s="108"/>
      <c r="N262" s="108"/>
    </row>
    <row r="263" spans="1:14" outlineLevel="1" x14ac:dyDescent="0.3">
      <c r="A263" s="274" t="s">
        <v>1635</v>
      </c>
      <c r="D263" s="257"/>
      <c r="E263"/>
      <c r="F263"/>
      <c r="G263"/>
      <c r="H263" s="64"/>
      <c r="K263" s="108"/>
      <c r="L263" s="108"/>
      <c r="M263" s="108"/>
      <c r="N263" s="108"/>
    </row>
    <row r="264" spans="1:14" outlineLevel="1" x14ac:dyDescent="0.3">
      <c r="A264" s="274" t="s">
        <v>1636</v>
      </c>
      <c r="D264" s="257"/>
      <c r="E264"/>
      <c r="F264"/>
      <c r="G264"/>
      <c r="H264" s="64"/>
      <c r="K264" s="108"/>
      <c r="L264" s="108"/>
      <c r="M264" s="108"/>
      <c r="N264" s="108"/>
    </row>
    <row r="265" spans="1:14" outlineLevel="1" x14ac:dyDescent="0.3">
      <c r="A265" s="274" t="s">
        <v>1637</v>
      </c>
      <c r="D265" s="257"/>
      <c r="E265"/>
      <c r="F265"/>
      <c r="G265"/>
      <c r="H265" s="64"/>
      <c r="K265" s="108"/>
      <c r="L265" s="108"/>
      <c r="M265" s="108"/>
      <c r="N265" s="108"/>
    </row>
    <row r="266" spans="1:14" outlineLevel="1" x14ac:dyDescent="0.3">
      <c r="A266" s="274" t="s">
        <v>1638</v>
      </c>
      <c r="D266" s="257"/>
      <c r="E266"/>
      <c r="F266"/>
      <c r="G266"/>
      <c r="H266" s="64"/>
      <c r="K266" s="108"/>
      <c r="L266" s="108"/>
      <c r="M266" s="108"/>
      <c r="N266" s="108"/>
    </row>
    <row r="267" spans="1:14" outlineLevel="1" x14ac:dyDescent="0.3">
      <c r="A267" s="274" t="s">
        <v>1639</v>
      </c>
      <c r="D267" s="257"/>
      <c r="E267"/>
      <c r="F267"/>
      <c r="G267"/>
      <c r="H267" s="64"/>
      <c r="K267" s="108"/>
      <c r="L267" s="108"/>
      <c r="M267" s="108"/>
      <c r="N267" s="108"/>
    </row>
    <row r="268" spans="1:14" outlineLevel="1" x14ac:dyDescent="0.3">
      <c r="A268" s="274" t="s">
        <v>1640</v>
      </c>
      <c r="D268" s="257"/>
      <c r="E268"/>
      <c r="F268"/>
      <c r="G268"/>
      <c r="H268" s="64"/>
      <c r="K268" s="108"/>
      <c r="L268" s="108"/>
      <c r="M268" s="108"/>
      <c r="N268" s="108"/>
    </row>
    <row r="269" spans="1:14" outlineLevel="1" x14ac:dyDescent="0.3">
      <c r="A269" s="274" t="s">
        <v>1641</v>
      </c>
      <c r="D269" s="257"/>
      <c r="E269"/>
      <c r="F269"/>
      <c r="G269"/>
      <c r="H269" s="64"/>
      <c r="K269" s="108"/>
      <c r="L269" s="108"/>
      <c r="M269" s="108"/>
      <c r="N269" s="108"/>
    </row>
    <row r="270" spans="1:14" outlineLevel="1" x14ac:dyDescent="0.3">
      <c r="A270" s="274" t="s">
        <v>1642</v>
      </c>
      <c r="D270" s="257"/>
      <c r="E270"/>
      <c r="F270"/>
      <c r="G270"/>
      <c r="H270" s="64"/>
      <c r="K270" s="108"/>
      <c r="L270" s="108"/>
      <c r="M270" s="108"/>
      <c r="N270" s="108"/>
    </row>
    <row r="271" spans="1:14" outlineLevel="1" x14ac:dyDescent="0.3">
      <c r="A271" s="274" t="s">
        <v>1643</v>
      </c>
      <c r="D271" s="257"/>
      <c r="E271"/>
      <c r="F271"/>
      <c r="G271"/>
      <c r="H271" s="64"/>
      <c r="K271" s="108"/>
      <c r="L271" s="108"/>
      <c r="M271" s="108"/>
      <c r="N271" s="108"/>
    </row>
    <row r="272" spans="1:14" outlineLevel="1" x14ac:dyDescent="0.3">
      <c r="A272" s="274" t="s">
        <v>1644</v>
      </c>
      <c r="D272" s="257"/>
      <c r="E272"/>
      <c r="F272"/>
      <c r="G272"/>
      <c r="H272" s="64"/>
      <c r="K272" s="108"/>
      <c r="L272" s="108"/>
      <c r="M272" s="108"/>
      <c r="N272" s="108"/>
    </row>
    <row r="273" spans="1:14" outlineLevel="1" x14ac:dyDescent="0.3">
      <c r="A273" s="274" t="s">
        <v>1645</v>
      </c>
      <c r="D273" s="257"/>
      <c r="E273"/>
      <c r="F273"/>
      <c r="G273"/>
      <c r="H273" s="64"/>
      <c r="K273" s="108"/>
      <c r="L273" s="108"/>
      <c r="M273" s="108"/>
      <c r="N273" s="108"/>
    </row>
    <row r="274" spans="1:14" outlineLevel="1" x14ac:dyDescent="0.3">
      <c r="A274" s="274" t="s">
        <v>1646</v>
      </c>
      <c r="D274" s="257"/>
      <c r="E274"/>
      <c r="F274"/>
      <c r="G274"/>
      <c r="H274" s="64"/>
      <c r="K274" s="108"/>
      <c r="L274" s="108"/>
      <c r="M274" s="108"/>
      <c r="N274" s="108"/>
    </row>
    <row r="275" spans="1:14" outlineLevel="1" x14ac:dyDescent="0.3">
      <c r="A275" s="274" t="s">
        <v>1647</v>
      </c>
      <c r="D275" s="257"/>
      <c r="E275"/>
      <c r="F275"/>
      <c r="G275"/>
      <c r="H275" s="64"/>
      <c r="K275" s="108"/>
      <c r="L275" s="108"/>
      <c r="M275" s="108"/>
      <c r="N275" s="108"/>
    </row>
    <row r="276" spans="1:14" outlineLevel="1" x14ac:dyDescent="0.3">
      <c r="A276" s="274" t="s">
        <v>1648</v>
      </c>
      <c r="D276" s="257"/>
      <c r="E276"/>
      <c r="F276"/>
      <c r="G276"/>
      <c r="H276" s="64"/>
      <c r="K276" s="108"/>
      <c r="L276" s="108"/>
      <c r="M276" s="108"/>
      <c r="N276" s="108"/>
    </row>
    <row r="277" spans="1:14" outlineLevel="1" x14ac:dyDescent="0.3">
      <c r="A277" s="274" t="s">
        <v>1649</v>
      </c>
      <c r="D277" s="257"/>
      <c r="E277"/>
      <c r="F277"/>
      <c r="G277"/>
      <c r="H277" s="64"/>
      <c r="K277" s="108"/>
      <c r="L277" s="108"/>
      <c r="M277" s="108"/>
      <c r="N277" s="108"/>
    </row>
    <row r="278" spans="1:14" outlineLevel="1" x14ac:dyDescent="0.3">
      <c r="A278" s="274" t="s">
        <v>1650</v>
      </c>
      <c r="D278" s="257"/>
      <c r="E278"/>
      <c r="F278"/>
      <c r="G278"/>
      <c r="H278" s="64"/>
      <c r="K278" s="108"/>
      <c r="L278" s="108"/>
      <c r="M278" s="108"/>
      <c r="N278" s="108"/>
    </row>
    <row r="279" spans="1:14" outlineLevel="1" x14ac:dyDescent="0.3">
      <c r="A279" s="274" t="s">
        <v>1651</v>
      </c>
      <c r="D279" s="257"/>
      <c r="E279"/>
      <c r="F279"/>
      <c r="G279"/>
      <c r="H279" s="64"/>
      <c r="K279" s="108"/>
      <c r="L279" s="108"/>
      <c r="M279" s="108"/>
      <c r="N279" s="108"/>
    </row>
    <row r="280" spans="1:14" outlineLevel="1" x14ac:dyDescent="0.3">
      <c r="A280" s="274" t="s">
        <v>1652</v>
      </c>
      <c r="D280" s="257"/>
      <c r="E280"/>
      <c r="F280"/>
      <c r="G280"/>
      <c r="H280" s="64"/>
      <c r="K280" s="108"/>
      <c r="L280" s="108"/>
      <c r="M280" s="108"/>
      <c r="N280" s="108"/>
    </row>
    <row r="281" spans="1:14" outlineLevel="1" x14ac:dyDescent="0.3">
      <c r="A281" s="274" t="s">
        <v>1653</v>
      </c>
      <c r="D281" s="257"/>
      <c r="E281"/>
      <c r="F281"/>
      <c r="G281"/>
      <c r="H281" s="64"/>
      <c r="K281" s="108"/>
      <c r="L281" s="108"/>
      <c r="M281" s="108"/>
      <c r="N281" s="108"/>
    </row>
    <row r="282" spans="1:14" outlineLevel="1" x14ac:dyDescent="0.3">
      <c r="A282" s="274" t="s">
        <v>1654</v>
      </c>
      <c r="D282" s="257"/>
      <c r="E282"/>
      <c r="F282"/>
      <c r="G282"/>
      <c r="H282" s="64"/>
      <c r="K282" s="108"/>
      <c r="L282" s="108"/>
      <c r="M282" s="108"/>
      <c r="N282" s="108"/>
    </row>
    <row r="283" spans="1:14" outlineLevel="1" x14ac:dyDescent="0.3">
      <c r="A283" s="274" t="s">
        <v>1655</v>
      </c>
      <c r="D283" s="257"/>
      <c r="E283"/>
      <c r="F283"/>
      <c r="G283"/>
      <c r="H283" s="64"/>
      <c r="K283" s="108"/>
      <c r="L283" s="108"/>
      <c r="M283" s="108"/>
      <c r="N283" s="108"/>
    </row>
    <row r="284" spans="1:14" outlineLevel="1" x14ac:dyDescent="0.3">
      <c r="A284" s="274" t="s">
        <v>1656</v>
      </c>
      <c r="D284" s="257"/>
      <c r="E284"/>
      <c r="F284"/>
      <c r="G284"/>
      <c r="H284" s="64"/>
      <c r="K284" s="108"/>
      <c r="L284" s="108"/>
      <c r="M284" s="108"/>
      <c r="N284" s="108"/>
    </row>
    <row r="285" spans="1:14" ht="18" x14ac:dyDescent="0.3">
      <c r="A285" s="77"/>
      <c r="B285" s="77" t="s">
        <v>2662</v>
      </c>
      <c r="C285" s="77" t="s">
        <v>1</v>
      </c>
      <c r="D285" s="77" t="s">
        <v>1</v>
      </c>
      <c r="E285" s="77"/>
      <c r="F285" s="78"/>
      <c r="G285" s="79"/>
      <c r="H285" s="64"/>
      <c r="I285" s="70"/>
      <c r="J285" s="70"/>
      <c r="K285" s="70"/>
      <c r="L285" s="70"/>
      <c r="M285" s="72"/>
    </row>
    <row r="286" spans="1:14" ht="18" x14ac:dyDescent="0.3">
      <c r="A286" s="370" t="s">
        <v>2663</v>
      </c>
      <c r="B286" s="371"/>
      <c r="C286" s="371"/>
      <c r="D286" s="371"/>
      <c r="E286" s="371"/>
      <c r="F286" s="372"/>
      <c r="G286" s="371"/>
      <c r="H286" s="64"/>
      <c r="I286" s="70"/>
      <c r="J286" s="70"/>
      <c r="K286" s="70"/>
      <c r="L286" s="70"/>
      <c r="M286" s="72"/>
    </row>
    <row r="287" spans="1:14" ht="18" x14ac:dyDescent="0.3">
      <c r="A287" s="370" t="s">
        <v>2325</v>
      </c>
      <c r="B287" s="371"/>
      <c r="C287" s="371"/>
      <c r="D287" s="371"/>
      <c r="E287" s="371"/>
      <c r="F287" s="372"/>
      <c r="G287" s="371"/>
      <c r="H287" s="64"/>
      <c r="I287" s="70"/>
      <c r="J287" s="70"/>
      <c r="K287" s="70"/>
      <c r="L287" s="70"/>
      <c r="M287" s="72"/>
    </row>
    <row r="288" spans="1:14" x14ac:dyDescent="0.3">
      <c r="A288" s="360" t="s">
        <v>371</v>
      </c>
      <c r="B288" s="81" t="s">
        <v>2664</v>
      </c>
      <c r="C288" s="109">
        <f>ROW(B38)</f>
        <v>38</v>
      </c>
      <c r="D288" s="103"/>
      <c r="E288" s="103"/>
      <c r="F288" s="103"/>
      <c r="G288" s="103"/>
      <c r="H288" s="64"/>
      <c r="I288" s="81"/>
      <c r="J288" s="109"/>
      <c r="L288" s="103"/>
      <c r="M288" s="103"/>
      <c r="N288" s="103"/>
    </row>
    <row r="289" spans="1:14" x14ac:dyDescent="0.3">
      <c r="A289" s="360" t="s">
        <v>372</v>
      </c>
      <c r="B289" s="81" t="s">
        <v>2665</v>
      </c>
      <c r="C289" s="109">
        <f>ROW(B39)</f>
        <v>39</v>
      </c>
      <c r="D289" s="360"/>
      <c r="E289" s="103"/>
      <c r="F289" s="103"/>
      <c r="G289" s="217"/>
      <c r="H289" s="64"/>
      <c r="I289" s="81"/>
      <c r="J289" s="109"/>
      <c r="L289" s="103"/>
      <c r="M289" s="103"/>
    </row>
    <row r="290" spans="1:14" ht="28.8" x14ac:dyDescent="0.3">
      <c r="A290" s="360" t="s">
        <v>373</v>
      </c>
      <c r="B290" s="81" t="s">
        <v>2666</v>
      </c>
      <c r="C290" s="337" t="s">
        <v>2667</v>
      </c>
      <c r="D290" s="360"/>
      <c r="E290" s="360"/>
      <c r="F290" s="360"/>
      <c r="G290" s="110"/>
      <c r="H290" s="64"/>
      <c r="I290" s="81"/>
      <c r="J290" s="109"/>
      <c r="K290" s="109"/>
      <c r="L290" s="110"/>
      <c r="M290" s="103"/>
      <c r="N290" s="110"/>
    </row>
    <row r="291" spans="1:14" x14ac:dyDescent="0.3">
      <c r="A291" s="360" t="s">
        <v>374</v>
      </c>
      <c r="B291" s="81" t="s">
        <v>2668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
      <c r="A292" s="360" t="s">
        <v>375</v>
      </c>
      <c r="B292" s="81" t="s">
        <v>2669</v>
      </c>
      <c r="C292" s="109">
        <f>ROW(B52)</f>
        <v>52</v>
      </c>
      <c r="D292" s="360"/>
      <c r="E292" s="360"/>
      <c r="F292" s="360"/>
      <c r="G292" s="110"/>
      <c r="H292" s="64"/>
      <c r="I292" s="81"/>
      <c r="J292" s="108"/>
      <c r="K292" s="109"/>
      <c r="L292" s="110"/>
      <c r="N292" s="110"/>
    </row>
    <row r="293" spans="1:14" ht="28.8" x14ac:dyDescent="0.3">
      <c r="A293" s="360" t="s">
        <v>376</v>
      </c>
      <c r="B293" s="81" t="s">
        <v>2670</v>
      </c>
      <c r="C293" s="373"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0" t="s">
        <v>377</v>
      </c>
      <c r="B294" s="81" t="s">
        <v>2671</v>
      </c>
      <c r="C294" s="373" t="s">
        <v>2793</v>
      </c>
      <c r="D294" s="360"/>
      <c r="E294" s="360"/>
      <c r="F294" s="360"/>
      <c r="G294" s="217"/>
      <c r="H294" s="64"/>
      <c r="I294" s="81"/>
      <c r="J294" s="109"/>
      <c r="M294" s="110"/>
    </row>
    <row r="295" spans="1:14" x14ac:dyDescent="0.3">
      <c r="A295" s="360" t="s">
        <v>378</v>
      </c>
      <c r="B295" s="81" t="s">
        <v>2672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0"/>
      <c r="F295" s="109" t="str">
        <f ca="1">IF(ISREF(INDIRECT("'B3. HTT Shipping Assets'!A1")),ROW('B3. HTT Shipping Assets'!D80)&amp;" for Shipping Assets","")</f>
        <v>80 for Shipping Assets</v>
      </c>
      <c r="G295" s="217"/>
      <c r="H295" s="64"/>
      <c r="I295" s="81"/>
      <c r="J295" s="109"/>
      <c r="L295" s="110"/>
      <c r="M295" s="110"/>
    </row>
    <row r="296" spans="1:14" x14ac:dyDescent="0.3">
      <c r="A296" s="360" t="s">
        <v>379</v>
      </c>
      <c r="B296" s="81" t="s">
        <v>2673</v>
      </c>
      <c r="C296" s="109">
        <f>ROW(B111)</f>
        <v>111</v>
      </c>
      <c r="D296" s="360"/>
      <c r="E296" s="360"/>
      <c r="F296" s="110"/>
      <c r="G296" s="217"/>
      <c r="H296" s="64"/>
      <c r="I296" s="81"/>
      <c r="J296" s="109"/>
      <c r="L296" s="110"/>
      <c r="M296" s="110"/>
    </row>
    <row r="297" spans="1:14" x14ac:dyDescent="0.3">
      <c r="A297" s="360" t="s">
        <v>380</v>
      </c>
      <c r="B297" s="81" t="s">
        <v>2674</v>
      </c>
      <c r="C297" s="109">
        <f>ROW(B163)</f>
        <v>163</v>
      </c>
      <c r="D297" s="360"/>
      <c r="E297" s="110"/>
      <c r="F297" s="110"/>
      <c r="G297" s="217"/>
      <c r="H297" s="64"/>
      <c r="J297" s="109"/>
      <c r="L297" s="110"/>
    </row>
    <row r="298" spans="1:14" x14ac:dyDescent="0.3">
      <c r="A298" s="360" t="s">
        <v>381</v>
      </c>
      <c r="B298" s="81" t="s">
        <v>2675</v>
      </c>
      <c r="C298" s="109">
        <f>ROW(B137)</f>
        <v>137</v>
      </c>
      <c r="D298" s="360"/>
      <c r="E298" s="110"/>
      <c r="F298" s="110"/>
      <c r="G298" s="217"/>
      <c r="H298" s="64"/>
      <c r="I298" s="81"/>
      <c r="J298" s="109"/>
      <c r="L298" s="110"/>
    </row>
    <row r="299" spans="1:14" x14ac:dyDescent="0.3">
      <c r="A299" s="360" t="s">
        <v>382</v>
      </c>
      <c r="B299" s="81" t="s">
        <v>2676</v>
      </c>
      <c r="C299" s="337"/>
      <c r="D299" s="360"/>
      <c r="E299" s="110"/>
      <c r="F299" s="360"/>
      <c r="G299" s="217"/>
      <c r="H299" s="64"/>
      <c r="I299" s="81"/>
      <c r="J299" s="360" t="s">
        <v>2684</v>
      </c>
      <c r="L299" s="110"/>
    </row>
    <row r="300" spans="1:14" ht="28.8" x14ac:dyDescent="0.3">
      <c r="A300" s="360" t="s">
        <v>383</v>
      </c>
      <c r="B300" s="81" t="s">
        <v>2677</v>
      </c>
      <c r="C300" s="109" t="s">
        <v>2687</v>
      </c>
      <c r="D300" s="109" t="s">
        <v>2686</v>
      </c>
      <c r="E300" s="110"/>
      <c r="F300" s="360"/>
      <c r="G300" s="217"/>
      <c r="H300" s="64"/>
      <c r="I300" s="81"/>
      <c r="J300" s="360" t="s">
        <v>2685</v>
      </c>
      <c r="K300" s="109"/>
      <c r="L300" s="110"/>
    </row>
    <row r="301" spans="1:14" outlineLevel="1" x14ac:dyDescent="0.3">
      <c r="A301" s="360" t="s">
        <v>2780</v>
      </c>
      <c r="B301" s="81" t="s">
        <v>2678</v>
      </c>
      <c r="C301" s="109" t="s">
        <v>2688</v>
      </c>
      <c r="D301" s="360"/>
      <c r="E301" s="360"/>
      <c r="F301" s="360"/>
      <c r="G301" s="217"/>
      <c r="H301" s="64"/>
      <c r="I301" s="81"/>
      <c r="J301" s="360" t="s">
        <v>2710</v>
      </c>
      <c r="K301" s="109"/>
      <c r="L301" s="110"/>
    </row>
    <row r="302" spans="1:14" outlineLevel="1" x14ac:dyDescent="0.3">
      <c r="A302" s="360" t="s">
        <v>2781</v>
      </c>
      <c r="B302" s="81" t="s">
        <v>2682</v>
      </c>
      <c r="C302" s="109" t="str">
        <f>ROW('C. HTT Harmonised Glossary'!B18)&amp;" for Harmonised Glossary"</f>
        <v>18 for Harmonised Glossary</v>
      </c>
      <c r="D302" s="360"/>
      <c r="E302" s="360"/>
      <c r="F302" s="360"/>
      <c r="G302" s="217"/>
      <c r="H302" s="64"/>
      <c r="I302" s="81"/>
      <c r="J302" s="360" t="s">
        <v>1666</v>
      </c>
      <c r="K302" s="109"/>
      <c r="L302" s="110"/>
    </row>
    <row r="303" spans="1:14" outlineLevel="1" x14ac:dyDescent="0.3">
      <c r="A303" s="360" t="s">
        <v>2782</v>
      </c>
      <c r="B303" s="81" t="s">
        <v>2679</v>
      </c>
      <c r="C303" s="109">
        <f>ROW(B65)</f>
        <v>65</v>
      </c>
      <c r="D303" s="360"/>
      <c r="E303" s="360"/>
      <c r="F303" s="360"/>
      <c r="G303" s="217"/>
      <c r="H303" s="64"/>
      <c r="I303" s="81"/>
      <c r="J303" s="109"/>
      <c r="K303" s="109"/>
      <c r="L303" s="110"/>
    </row>
    <row r="304" spans="1:14" outlineLevel="1" x14ac:dyDescent="0.3">
      <c r="A304" s="360" t="s">
        <v>2783</v>
      </c>
      <c r="B304" s="81" t="s">
        <v>2680</v>
      </c>
      <c r="C304" s="109">
        <f>ROW(B88)</f>
        <v>88</v>
      </c>
      <c r="D304" s="360"/>
      <c r="E304" s="360"/>
      <c r="F304" s="360"/>
      <c r="G304" s="217"/>
      <c r="H304" s="64"/>
      <c r="I304" s="81"/>
      <c r="J304" s="109"/>
      <c r="K304" s="109"/>
      <c r="L304" s="110"/>
    </row>
    <row r="305" spans="1:14" outlineLevel="1" x14ac:dyDescent="0.3">
      <c r="A305" s="360" t="s">
        <v>2784</v>
      </c>
      <c r="B305" s="81" t="s">
        <v>2681</v>
      </c>
      <c r="C305" s="109" t="s">
        <v>2712</v>
      </c>
      <c r="D305" s="360"/>
      <c r="E305" s="110"/>
      <c r="F305" s="360"/>
      <c r="G305" s="217"/>
      <c r="H305" s="64"/>
      <c r="I305" s="81"/>
      <c r="J305" s="109"/>
      <c r="K305" s="109"/>
      <c r="L305" s="110"/>
      <c r="N305" s="96"/>
    </row>
    <row r="306" spans="1:14" outlineLevel="1" x14ac:dyDescent="0.3">
      <c r="A306" s="360" t="s">
        <v>2785</v>
      </c>
      <c r="B306" s="81" t="s">
        <v>2683</v>
      </c>
      <c r="C306" s="109">
        <v>44</v>
      </c>
      <c r="D306" s="360"/>
      <c r="E306" s="110"/>
      <c r="F306" s="360"/>
      <c r="G306" s="217"/>
      <c r="H306" s="64"/>
      <c r="I306" s="81"/>
      <c r="J306" s="109"/>
      <c r="K306" s="109"/>
      <c r="L306" s="110"/>
      <c r="N306" s="96"/>
    </row>
    <row r="307" spans="1:14" outlineLevel="1" x14ac:dyDescent="0.3">
      <c r="A307" s="360" t="s">
        <v>2786</v>
      </c>
      <c r="B307" s="81" t="s">
        <v>2711</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
      <c r="A308" s="66" t="s">
        <v>384</v>
      </c>
      <c r="B308" s="81"/>
      <c r="E308" s="110"/>
      <c r="H308" s="64"/>
      <c r="I308" s="81"/>
      <c r="J308" s="109"/>
      <c r="K308" s="109"/>
      <c r="L308" s="110"/>
      <c r="N308" s="96"/>
    </row>
    <row r="309" spans="1:14" outlineLevel="1" x14ac:dyDescent="0.3">
      <c r="A309" s="360" t="s">
        <v>385</v>
      </c>
      <c r="E309" s="110"/>
      <c r="H309" s="64"/>
      <c r="I309" s="81"/>
      <c r="J309" s="109"/>
      <c r="K309" s="109"/>
      <c r="L309" s="110"/>
      <c r="N309" s="96"/>
    </row>
    <row r="310" spans="1:14" outlineLevel="1" x14ac:dyDescent="0.3">
      <c r="A310" s="360" t="s">
        <v>386</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0" t="s">
        <v>5</v>
      </c>
      <c r="B312" s="89" t="s">
        <v>2689</v>
      </c>
      <c r="C312" s="360" t="s">
        <v>82</v>
      </c>
      <c r="H312" s="64"/>
      <c r="I312" s="89"/>
      <c r="J312" s="109"/>
      <c r="N312" s="96"/>
    </row>
    <row r="313" spans="1:14" outlineLevel="1" x14ac:dyDescent="0.3">
      <c r="A313" s="360" t="s">
        <v>2778</v>
      </c>
      <c r="B313" s="89" t="s">
        <v>2690</v>
      </c>
      <c r="C313" s="360" t="s">
        <v>82</v>
      </c>
      <c r="H313" s="64"/>
      <c r="I313" s="89"/>
      <c r="J313" s="109"/>
      <c r="N313" s="96"/>
    </row>
    <row r="314" spans="1:14" outlineLevel="1" x14ac:dyDescent="0.3">
      <c r="A314" s="360" t="s">
        <v>2779</v>
      </c>
      <c r="B314" s="89" t="s">
        <v>2691</v>
      </c>
      <c r="C314" s="360" t="s">
        <v>82</v>
      </c>
      <c r="H314" s="64"/>
      <c r="I314" s="89"/>
      <c r="J314" s="109"/>
      <c r="N314" s="96"/>
    </row>
    <row r="315" spans="1:14" outlineLevel="1" x14ac:dyDescent="0.3">
      <c r="A315" s="66" t="s">
        <v>387</v>
      </c>
      <c r="B315" s="89"/>
      <c r="C315" s="109"/>
      <c r="H315" s="64"/>
      <c r="I315" s="89"/>
      <c r="J315" s="109"/>
      <c r="N315" s="96"/>
    </row>
    <row r="316" spans="1:14" outlineLevel="1" x14ac:dyDescent="0.3">
      <c r="A316" s="360" t="s">
        <v>388</v>
      </c>
      <c r="B316" s="89"/>
      <c r="C316" s="109"/>
      <c r="H316" s="64"/>
      <c r="I316" s="89"/>
      <c r="J316" s="109"/>
      <c r="N316" s="96"/>
    </row>
    <row r="317" spans="1:14" outlineLevel="1" x14ac:dyDescent="0.3">
      <c r="A317" s="360" t="s">
        <v>389</v>
      </c>
      <c r="B317" s="89"/>
      <c r="C317" s="109"/>
      <c r="H317" s="64"/>
      <c r="I317" s="89"/>
      <c r="J317" s="109"/>
      <c r="N317" s="96"/>
    </row>
    <row r="318" spans="1:14" outlineLevel="1" x14ac:dyDescent="0.3">
      <c r="A318" s="360" t="s">
        <v>390</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391</v>
      </c>
      <c r="C320" s="85"/>
      <c r="D320" s="85"/>
      <c r="E320" s="87"/>
      <c r="F320" s="88"/>
      <c r="G320" s="88"/>
      <c r="H320" s="64"/>
      <c r="L320" s="64"/>
      <c r="M320" s="64"/>
      <c r="N320" s="96"/>
    </row>
    <row r="321" spans="1:14" outlineLevel="1" x14ac:dyDescent="0.3">
      <c r="A321" s="66" t="s">
        <v>392</v>
      </c>
      <c r="B321" s="81" t="s">
        <v>393</v>
      </c>
      <c r="C321" s="81"/>
      <c r="H321" s="64"/>
      <c r="I321" s="96"/>
      <c r="J321" s="96"/>
      <c r="K321" s="96"/>
      <c r="L321" s="96"/>
      <c r="M321" s="96"/>
      <c r="N321" s="96"/>
    </row>
    <row r="322" spans="1:14" outlineLevel="1" x14ac:dyDescent="0.3">
      <c r="A322" s="66" t="s">
        <v>394</v>
      </c>
      <c r="B322" s="81" t="s">
        <v>395</v>
      </c>
      <c r="C322" s="81"/>
      <c r="H322" s="64"/>
      <c r="I322" s="96"/>
      <c r="J322" s="96"/>
      <c r="K322" s="96"/>
      <c r="L322" s="96"/>
      <c r="M322" s="96"/>
      <c r="N322" s="96"/>
    </row>
    <row r="323" spans="1:14" outlineLevel="1" x14ac:dyDescent="0.3">
      <c r="A323" s="66" t="s">
        <v>396</v>
      </c>
      <c r="B323" s="81" t="s">
        <v>397</v>
      </c>
      <c r="C323" s="81"/>
      <c r="H323" s="64"/>
      <c r="I323" s="96"/>
      <c r="J323" s="96"/>
      <c r="K323" s="96"/>
      <c r="L323" s="96"/>
      <c r="M323" s="96"/>
      <c r="N323" s="96"/>
    </row>
    <row r="324" spans="1:14" outlineLevel="1" x14ac:dyDescent="0.3">
      <c r="A324" s="66" t="s">
        <v>398</v>
      </c>
      <c r="B324" s="81" t="s">
        <v>399</v>
      </c>
      <c r="H324" s="64"/>
      <c r="I324" s="96"/>
      <c r="J324" s="96"/>
      <c r="K324" s="96"/>
      <c r="L324" s="96"/>
      <c r="M324" s="96"/>
      <c r="N324" s="96"/>
    </row>
    <row r="325" spans="1:14" outlineLevel="1" x14ac:dyDescent="0.3">
      <c r="A325" s="66" t="s">
        <v>400</v>
      </c>
      <c r="B325" s="81" t="s">
        <v>401</v>
      </c>
      <c r="H325" s="64"/>
      <c r="I325" s="96"/>
      <c r="J325" s="96"/>
      <c r="K325" s="96"/>
      <c r="L325" s="96"/>
      <c r="M325" s="96"/>
      <c r="N325" s="96"/>
    </row>
    <row r="326" spans="1:14" outlineLevel="1" x14ac:dyDescent="0.3">
      <c r="A326" s="66" t="s">
        <v>402</v>
      </c>
      <c r="B326" s="81" t="s">
        <v>403</v>
      </c>
      <c r="H326" s="64"/>
      <c r="I326" s="96"/>
      <c r="J326" s="96"/>
      <c r="K326" s="96"/>
      <c r="L326" s="96"/>
      <c r="M326" s="96"/>
      <c r="N326" s="96"/>
    </row>
    <row r="327" spans="1:14" outlineLevel="1" x14ac:dyDescent="0.3">
      <c r="A327" s="66" t="s">
        <v>404</v>
      </c>
      <c r="B327" s="81" t="s">
        <v>405</v>
      </c>
      <c r="H327" s="64"/>
      <c r="I327" s="96"/>
      <c r="J327" s="96"/>
      <c r="K327" s="96"/>
      <c r="L327" s="96"/>
      <c r="M327" s="96"/>
      <c r="N327" s="96"/>
    </row>
    <row r="328" spans="1:14" outlineLevel="1" x14ac:dyDescent="0.3">
      <c r="A328" s="66" t="s">
        <v>406</v>
      </c>
      <c r="B328" s="81" t="s">
        <v>407</v>
      </c>
      <c r="H328" s="64"/>
      <c r="I328" s="96"/>
      <c r="J328" s="96"/>
      <c r="K328" s="96"/>
      <c r="L328" s="96"/>
      <c r="M328" s="96"/>
      <c r="N328" s="96"/>
    </row>
    <row r="329" spans="1:14" outlineLevel="1" x14ac:dyDescent="0.3">
      <c r="A329" s="66" t="s">
        <v>408</v>
      </c>
      <c r="B329" s="81" t="s">
        <v>409</v>
      </c>
      <c r="H329" s="64"/>
      <c r="I329" s="96"/>
      <c r="J329" s="96"/>
      <c r="K329" s="96"/>
      <c r="L329" s="96"/>
      <c r="M329" s="96"/>
      <c r="N329" s="96"/>
    </row>
    <row r="330" spans="1:14" outlineLevel="1" x14ac:dyDescent="0.3">
      <c r="A330" s="66" t="s">
        <v>410</v>
      </c>
      <c r="B330" s="95" t="s">
        <v>411</v>
      </c>
      <c r="H330" s="64"/>
      <c r="I330" s="96"/>
      <c r="J330" s="96"/>
      <c r="K330" s="96"/>
      <c r="L330" s="96"/>
      <c r="M330" s="96"/>
      <c r="N330" s="96"/>
    </row>
    <row r="331" spans="1:14" outlineLevel="1" x14ac:dyDescent="0.3">
      <c r="A331" s="66" t="s">
        <v>412</v>
      </c>
      <c r="B331" s="95" t="s">
        <v>411</v>
      </c>
      <c r="H331" s="64"/>
      <c r="I331" s="96"/>
      <c r="J331" s="96"/>
      <c r="K331" s="96"/>
      <c r="L331" s="96"/>
      <c r="M331" s="96"/>
      <c r="N331" s="96"/>
    </row>
    <row r="332" spans="1:14" outlineLevel="1" x14ac:dyDescent="0.3">
      <c r="A332" s="66" t="s">
        <v>413</v>
      </c>
      <c r="B332" s="95" t="s">
        <v>411</v>
      </c>
      <c r="H332" s="64"/>
      <c r="I332" s="96"/>
      <c r="J332" s="96"/>
      <c r="K332" s="96"/>
      <c r="L332" s="96"/>
      <c r="M332" s="96"/>
      <c r="N332" s="96"/>
    </row>
    <row r="333" spans="1:14" outlineLevel="1" x14ac:dyDescent="0.3">
      <c r="A333" s="66" t="s">
        <v>414</v>
      </c>
      <c r="B333" s="95" t="s">
        <v>411</v>
      </c>
      <c r="H333" s="64"/>
      <c r="I333" s="96"/>
      <c r="J333" s="96"/>
      <c r="K333" s="96"/>
      <c r="L333" s="96"/>
      <c r="M333" s="96"/>
      <c r="N333" s="96"/>
    </row>
    <row r="334" spans="1:14" outlineLevel="1" x14ac:dyDescent="0.3">
      <c r="A334" s="66" t="s">
        <v>415</v>
      </c>
      <c r="B334" s="95" t="s">
        <v>411</v>
      </c>
      <c r="H334" s="64"/>
      <c r="I334" s="96"/>
      <c r="J334" s="96"/>
      <c r="K334" s="96"/>
      <c r="L334" s="96"/>
      <c r="M334" s="96"/>
      <c r="N334" s="96"/>
    </row>
    <row r="335" spans="1:14" outlineLevel="1" x14ac:dyDescent="0.3">
      <c r="A335" s="66" t="s">
        <v>416</v>
      </c>
      <c r="B335" s="95" t="s">
        <v>411</v>
      </c>
      <c r="H335" s="64"/>
      <c r="I335" s="96"/>
      <c r="J335" s="96"/>
      <c r="K335" s="96"/>
      <c r="L335" s="96"/>
      <c r="M335" s="96"/>
      <c r="N335" s="96"/>
    </row>
    <row r="336" spans="1:14" outlineLevel="1" x14ac:dyDescent="0.3">
      <c r="A336" s="66" t="s">
        <v>417</v>
      </c>
      <c r="B336" s="95" t="s">
        <v>411</v>
      </c>
      <c r="H336" s="64"/>
      <c r="I336" s="96"/>
      <c r="J336" s="96"/>
      <c r="K336" s="96"/>
      <c r="L336" s="96"/>
      <c r="M336" s="96"/>
      <c r="N336" s="96"/>
    </row>
    <row r="337" spans="1:14" outlineLevel="1" x14ac:dyDescent="0.3">
      <c r="A337" s="66" t="s">
        <v>418</v>
      </c>
      <c r="B337" s="95" t="s">
        <v>411</v>
      </c>
      <c r="H337" s="64"/>
      <c r="I337" s="96"/>
      <c r="J337" s="96"/>
      <c r="K337" s="96"/>
      <c r="L337" s="96"/>
      <c r="M337" s="96"/>
      <c r="N337" s="96"/>
    </row>
    <row r="338" spans="1:14" outlineLevel="1" x14ac:dyDescent="0.3">
      <c r="A338" s="66" t="s">
        <v>419</v>
      </c>
      <c r="B338" s="95" t="s">
        <v>411</v>
      </c>
      <c r="H338" s="64"/>
      <c r="I338" s="96"/>
      <c r="J338" s="96"/>
      <c r="K338" s="96"/>
      <c r="L338" s="96"/>
      <c r="M338" s="96"/>
      <c r="N338" s="96"/>
    </row>
    <row r="339" spans="1:14" outlineLevel="1" x14ac:dyDescent="0.3">
      <c r="A339" s="66" t="s">
        <v>420</v>
      </c>
      <c r="B339" s="95" t="s">
        <v>411</v>
      </c>
      <c r="H339" s="64"/>
      <c r="I339" s="96"/>
      <c r="J339" s="96"/>
      <c r="K339" s="96"/>
      <c r="L339" s="96"/>
      <c r="M339" s="96"/>
      <c r="N339" s="96"/>
    </row>
    <row r="340" spans="1:14" outlineLevel="1" x14ac:dyDescent="0.3">
      <c r="A340" s="66" t="s">
        <v>421</v>
      </c>
      <c r="B340" s="95" t="s">
        <v>411</v>
      </c>
      <c r="H340" s="64"/>
      <c r="I340" s="96"/>
      <c r="J340" s="96"/>
      <c r="K340" s="96"/>
      <c r="L340" s="96"/>
      <c r="M340" s="96"/>
      <c r="N340" s="96"/>
    </row>
    <row r="341" spans="1:14" outlineLevel="1" x14ac:dyDescent="0.3">
      <c r="A341" s="66" t="s">
        <v>422</v>
      </c>
      <c r="B341" s="95" t="s">
        <v>411</v>
      </c>
      <c r="H341" s="64"/>
      <c r="I341" s="96"/>
      <c r="J341" s="96"/>
      <c r="K341" s="96"/>
      <c r="L341" s="96"/>
      <c r="M341" s="96"/>
      <c r="N341" s="96"/>
    </row>
    <row r="342" spans="1:14" outlineLevel="1" x14ac:dyDescent="0.3">
      <c r="A342" s="66" t="s">
        <v>423</v>
      </c>
      <c r="B342" s="95" t="s">
        <v>411</v>
      </c>
      <c r="H342" s="64"/>
      <c r="I342" s="96"/>
      <c r="J342" s="96"/>
      <c r="K342" s="96"/>
      <c r="L342" s="96"/>
      <c r="M342" s="96"/>
      <c r="N342" s="96"/>
    </row>
    <row r="343" spans="1:14" outlineLevel="1" x14ac:dyDescent="0.3">
      <c r="A343" s="66" t="s">
        <v>424</v>
      </c>
      <c r="B343" s="95" t="s">
        <v>411</v>
      </c>
      <c r="H343" s="64"/>
      <c r="I343" s="96"/>
      <c r="J343" s="96"/>
      <c r="K343" s="96"/>
      <c r="L343" s="96"/>
      <c r="M343" s="96"/>
      <c r="N343" s="96"/>
    </row>
    <row r="344" spans="1:14" outlineLevel="1" x14ac:dyDescent="0.3">
      <c r="A344" s="66" t="s">
        <v>425</v>
      </c>
      <c r="B344" s="95" t="s">
        <v>411</v>
      </c>
      <c r="H344" s="64"/>
      <c r="I344" s="96"/>
      <c r="J344" s="96"/>
      <c r="K344" s="96"/>
      <c r="L344" s="96"/>
      <c r="M344" s="96"/>
      <c r="N344" s="96"/>
    </row>
    <row r="345" spans="1:14" outlineLevel="1" x14ac:dyDescent="0.3">
      <c r="A345" s="66" t="s">
        <v>426</v>
      </c>
      <c r="B345" s="95" t="s">
        <v>411</v>
      </c>
      <c r="H345" s="64"/>
      <c r="I345" s="96"/>
      <c r="J345" s="96"/>
      <c r="K345" s="96"/>
      <c r="L345" s="96"/>
      <c r="M345" s="96"/>
      <c r="N345" s="96"/>
    </row>
    <row r="346" spans="1:14" outlineLevel="1" x14ac:dyDescent="0.3">
      <c r="A346" s="66" t="s">
        <v>427</v>
      </c>
      <c r="B346" s="95" t="s">
        <v>411</v>
      </c>
      <c r="H346" s="64"/>
      <c r="I346" s="96"/>
      <c r="J346" s="96"/>
      <c r="K346" s="96"/>
      <c r="L346" s="96"/>
      <c r="M346" s="96"/>
      <c r="N346" s="96"/>
    </row>
    <row r="347" spans="1:14" outlineLevel="1" x14ac:dyDescent="0.3">
      <c r="A347" s="66" t="s">
        <v>428</v>
      </c>
      <c r="B347" s="95" t="s">
        <v>411</v>
      </c>
      <c r="H347" s="64"/>
      <c r="I347" s="96"/>
      <c r="J347" s="96"/>
      <c r="K347" s="96"/>
      <c r="L347" s="96"/>
      <c r="M347" s="96"/>
      <c r="N347" s="96"/>
    </row>
    <row r="348" spans="1:14" outlineLevel="1" x14ac:dyDescent="0.3">
      <c r="A348" s="66" t="s">
        <v>429</v>
      </c>
      <c r="B348" s="95" t="s">
        <v>411</v>
      </c>
      <c r="H348" s="64"/>
      <c r="I348" s="96"/>
      <c r="J348" s="96"/>
      <c r="K348" s="96"/>
      <c r="L348" s="96"/>
      <c r="M348" s="96"/>
      <c r="N348" s="96"/>
    </row>
    <row r="349" spans="1:14" outlineLevel="1" x14ac:dyDescent="0.3">
      <c r="A349" s="66" t="s">
        <v>430</v>
      </c>
      <c r="B349" s="95" t="s">
        <v>411</v>
      </c>
      <c r="H349" s="64"/>
      <c r="I349" s="96"/>
      <c r="J349" s="96"/>
      <c r="K349" s="96"/>
      <c r="L349" s="96"/>
      <c r="M349" s="96"/>
      <c r="N349" s="96"/>
    </row>
    <row r="350" spans="1:14" outlineLevel="1" x14ac:dyDescent="0.3">
      <c r="A350" s="66" t="s">
        <v>431</v>
      </c>
      <c r="B350" s="95" t="s">
        <v>411</v>
      </c>
      <c r="H350" s="64"/>
      <c r="I350" s="96"/>
      <c r="J350" s="96"/>
      <c r="K350" s="96"/>
      <c r="L350" s="96"/>
      <c r="M350" s="96"/>
      <c r="N350" s="96"/>
    </row>
    <row r="351" spans="1:14" outlineLevel="1" x14ac:dyDescent="0.3">
      <c r="A351" s="66" t="s">
        <v>432</v>
      </c>
      <c r="B351" s="95" t="s">
        <v>411</v>
      </c>
      <c r="H351" s="64"/>
      <c r="I351" s="96"/>
      <c r="J351" s="96"/>
      <c r="K351" s="96"/>
      <c r="L351" s="96"/>
      <c r="M351" s="96"/>
      <c r="N351" s="96"/>
    </row>
    <row r="352" spans="1:14" outlineLevel="1" x14ac:dyDescent="0.3">
      <c r="A352" s="66" t="s">
        <v>433</v>
      </c>
      <c r="B352" s="95" t="s">
        <v>411</v>
      </c>
      <c r="H352" s="64"/>
      <c r="I352" s="96"/>
      <c r="J352" s="96"/>
      <c r="K352" s="96"/>
      <c r="L352" s="96"/>
      <c r="M352" s="96"/>
      <c r="N352" s="96"/>
    </row>
    <row r="353" spans="1:14" outlineLevel="1" x14ac:dyDescent="0.3">
      <c r="A353" s="66" t="s">
        <v>434</v>
      </c>
      <c r="B353" s="95" t="s">
        <v>411</v>
      </c>
      <c r="H353" s="64"/>
      <c r="I353" s="96"/>
      <c r="J353" s="96"/>
      <c r="K353" s="96"/>
      <c r="L353" s="96"/>
      <c r="M353" s="96"/>
      <c r="N353" s="96"/>
    </row>
    <row r="354" spans="1:14" outlineLevel="1" x14ac:dyDescent="0.3">
      <c r="A354" s="66" t="s">
        <v>435</v>
      </c>
      <c r="B354" s="95" t="s">
        <v>411</v>
      </c>
      <c r="H354" s="64"/>
      <c r="I354" s="96"/>
      <c r="J354" s="96"/>
      <c r="K354" s="96"/>
      <c r="L354" s="96"/>
      <c r="M354" s="96"/>
      <c r="N354" s="96"/>
    </row>
    <row r="355" spans="1:14" outlineLevel="1" x14ac:dyDescent="0.3">
      <c r="A355" s="66" t="s">
        <v>436</v>
      </c>
      <c r="B355" s="95" t="s">
        <v>411</v>
      </c>
      <c r="H355" s="64"/>
      <c r="I355" s="96"/>
      <c r="J355" s="96"/>
      <c r="K355" s="96"/>
      <c r="L355" s="96"/>
      <c r="M355" s="96"/>
      <c r="N355" s="96"/>
    </row>
    <row r="356" spans="1:14" outlineLevel="1" x14ac:dyDescent="0.3">
      <c r="A356" s="66" t="s">
        <v>437</v>
      </c>
      <c r="B356" s="95" t="s">
        <v>411</v>
      </c>
      <c r="H356" s="64"/>
      <c r="I356" s="96"/>
      <c r="J356" s="96"/>
      <c r="K356" s="96"/>
      <c r="L356" s="96"/>
      <c r="M356" s="96"/>
      <c r="N356" s="96"/>
    </row>
    <row r="357" spans="1:14" outlineLevel="1" x14ac:dyDescent="0.3">
      <c r="A357" s="66" t="s">
        <v>438</v>
      </c>
      <c r="B357" s="95" t="s">
        <v>411</v>
      </c>
      <c r="H357" s="64"/>
      <c r="I357" s="96"/>
      <c r="J357" s="96"/>
      <c r="K357" s="96"/>
      <c r="L357" s="96"/>
      <c r="M357" s="96"/>
      <c r="N357" s="96"/>
    </row>
    <row r="358" spans="1:14" outlineLevel="1" x14ac:dyDescent="0.3">
      <c r="A358" s="66" t="s">
        <v>439</v>
      </c>
      <c r="B358" s="95" t="s">
        <v>411</v>
      </c>
      <c r="H358" s="64"/>
      <c r="I358" s="96"/>
      <c r="J358" s="96"/>
      <c r="K358" s="96"/>
      <c r="L358" s="96"/>
      <c r="M358" s="96"/>
      <c r="N358" s="96"/>
    </row>
    <row r="359" spans="1:14" outlineLevel="1" x14ac:dyDescent="0.3">
      <c r="A359" s="66" t="s">
        <v>440</v>
      </c>
      <c r="B359" s="95" t="s">
        <v>411</v>
      </c>
      <c r="H359" s="64"/>
      <c r="I359" s="96"/>
      <c r="J359" s="96"/>
      <c r="K359" s="96"/>
      <c r="L359" s="96"/>
      <c r="M359" s="96"/>
      <c r="N359" s="96"/>
    </row>
    <row r="360" spans="1:14" outlineLevel="1" x14ac:dyDescent="0.3">
      <c r="A360" s="66" t="s">
        <v>441</v>
      </c>
      <c r="B360" s="95" t="s">
        <v>411</v>
      </c>
      <c r="H360" s="64"/>
      <c r="I360" s="96"/>
      <c r="J360" s="96"/>
      <c r="K360" s="96"/>
      <c r="L360" s="96"/>
      <c r="M360" s="96"/>
      <c r="N360" s="96"/>
    </row>
    <row r="361" spans="1:14" outlineLevel="1" x14ac:dyDescent="0.3">
      <c r="A361" s="66" t="s">
        <v>442</v>
      </c>
      <c r="B361" s="95" t="s">
        <v>411</v>
      </c>
      <c r="H361" s="64"/>
      <c r="I361" s="96"/>
      <c r="J361" s="96"/>
      <c r="K361" s="96"/>
      <c r="L361" s="96"/>
      <c r="M361" s="96"/>
      <c r="N361" s="96"/>
    </row>
    <row r="362" spans="1:14" outlineLevel="1" x14ac:dyDescent="0.3">
      <c r="A362" s="66" t="s">
        <v>443</v>
      </c>
      <c r="B362" s="95" t="s">
        <v>411</v>
      </c>
      <c r="H362" s="64"/>
      <c r="I362" s="96"/>
      <c r="J362" s="96"/>
      <c r="K362" s="96"/>
      <c r="L362" s="96"/>
      <c r="M362" s="96"/>
      <c r="N362" s="96"/>
    </row>
    <row r="363" spans="1:14" outlineLevel="1" x14ac:dyDescent="0.3">
      <c r="A363" s="66" t="s">
        <v>444</v>
      </c>
      <c r="B363" s="95" t="s">
        <v>411</v>
      </c>
      <c r="H363" s="64"/>
      <c r="I363" s="96"/>
      <c r="J363" s="96"/>
      <c r="K363" s="96"/>
      <c r="L363" s="96"/>
      <c r="M363" s="96"/>
      <c r="N363" s="96"/>
    </row>
    <row r="364" spans="1:14" outlineLevel="1" x14ac:dyDescent="0.3">
      <c r="A364" s="66" t="s">
        <v>445</v>
      </c>
      <c r="B364" s="95" t="s">
        <v>411</v>
      </c>
      <c r="H364" s="64"/>
      <c r="I364" s="96"/>
      <c r="J364" s="96"/>
      <c r="K364" s="96"/>
      <c r="L364" s="96"/>
      <c r="M364" s="96"/>
      <c r="N364" s="96"/>
    </row>
    <row r="365" spans="1:14" outlineLevel="1" x14ac:dyDescent="0.3">
      <c r="A365" s="66" t="s">
        <v>446</v>
      </c>
      <c r="B365" s="95" t="s">
        <v>411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conditionalFormatting sqref="C15">
    <cfRule type="cellIs" dxfId="113" priority="22" operator="equal">
      <formula>"Nordea Kredit Realkreditaktieselskab, CC X"</formula>
    </cfRule>
  </conditionalFormatting>
  <conditionalFormatting sqref="C15">
    <cfRule type="cellIs" dxfId="112" priority="21" operator="equal">
      <formula>"[For completion]"</formula>
    </cfRule>
  </conditionalFormatting>
  <conditionalFormatting sqref="C17">
    <cfRule type="cellIs" dxfId="111" priority="20" operator="equal">
      <formula>"[DD/MM/YY]"</formula>
    </cfRule>
  </conditionalFormatting>
  <conditionalFormatting sqref="C17">
    <cfRule type="cellIs" dxfId="110" priority="19" operator="equal">
      <formula>"[For completion]"</formula>
    </cfRule>
  </conditionalFormatting>
  <conditionalFormatting sqref="C38">
    <cfRule type="cellIs" dxfId="109" priority="18" operator="equal">
      <formula>"[For completion]"</formula>
    </cfRule>
  </conditionalFormatting>
  <conditionalFormatting sqref="C39">
    <cfRule type="cellIs" dxfId="108" priority="17" operator="equal">
      <formula>"[For completion]"</formula>
    </cfRule>
  </conditionalFormatting>
  <conditionalFormatting sqref="C53">
    <cfRule type="cellIs" dxfId="107" priority="16" operator="equal">
      <formula>"[For completion]"</formula>
    </cfRule>
  </conditionalFormatting>
  <conditionalFormatting sqref="C56">
    <cfRule type="cellIs" dxfId="106" priority="15" operator="equal">
      <formula>"[For completion]"</formula>
    </cfRule>
  </conditionalFormatting>
  <conditionalFormatting sqref="C66">
    <cfRule type="cellIs" dxfId="105" priority="14" operator="equal">
      <formula>"[For completion]"</formula>
    </cfRule>
  </conditionalFormatting>
  <conditionalFormatting sqref="C89">
    <cfRule type="cellIs" dxfId="104" priority="13" operator="equal">
      <formula>"[For completion]"</formula>
    </cfRule>
  </conditionalFormatting>
  <conditionalFormatting sqref="C70:C76">
    <cfRule type="cellIs" dxfId="103" priority="12" operator="equal">
      <formula>"[For completion]"</formula>
    </cfRule>
  </conditionalFormatting>
  <conditionalFormatting sqref="C93:C99">
    <cfRule type="cellIs" dxfId="102" priority="11" operator="equal">
      <formula>"[For completion]"</formula>
    </cfRule>
  </conditionalFormatting>
  <conditionalFormatting sqref="C112">
    <cfRule type="cellIs" dxfId="101" priority="10" operator="equal">
      <formula>"[For completion]"</formula>
    </cfRule>
  </conditionalFormatting>
  <conditionalFormatting sqref="C118">
    <cfRule type="cellIs" dxfId="100" priority="9" operator="equal">
      <formula>"[For completion]"</formula>
    </cfRule>
  </conditionalFormatting>
  <conditionalFormatting sqref="C138">
    <cfRule type="cellIs" dxfId="99" priority="8" operator="equal">
      <formula>"[For completion]"</formula>
    </cfRule>
  </conditionalFormatting>
  <conditionalFormatting sqref="C144">
    <cfRule type="cellIs" dxfId="98" priority="7" operator="equal">
      <formula>"[For completion]"</formula>
    </cfRule>
  </conditionalFormatting>
  <conditionalFormatting sqref="C164:C165">
    <cfRule type="cellIs" dxfId="97" priority="6" operator="equal">
      <formula>"[For completion]"</formula>
    </cfRule>
  </conditionalFormatting>
  <conditionalFormatting sqref="C174:C177">
    <cfRule type="cellIs" dxfId="96" priority="5" operator="equal">
      <formula>"[For completion]"</formula>
    </cfRule>
  </conditionalFormatting>
  <conditionalFormatting sqref="C193">
    <cfRule type="cellIs" dxfId="95" priority="4" operator="equal">
      <formula>"[For completion]"</formula>
    </cfRule>
  </conditionalFormatting>
  <conditionalFormatting sqref="C217:C218">
    <cfRule type="cellIs" dxfId="94" priority="3" operator="equal">
      <formula>"[For completion]"</formula>
    </cfRule>
  </conditionalFormatting>
  <conditionalFormatting sqref="C45">
    <cfRule type="cellIs" dxfId="93" priority="2" operator="equal">
      <formula>"[For completion]"</formula>
    </cfRule>
  </conditionalFormatting>
  <conditionalFormatting sqref="F45">
    <cfRule type="cellIs" dxfId="92" priority="1" operator="equal">
      <formula>"[For completion]"</formula>
    </cfRule>
  </conditionalFormatting>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8000000}"/>
    <hyperlink ref="C295" location="'B1. HTT Mortgage Assets'!B149" display="'B1. HTT Mortgage Assets'!B149" xr:uid="{00000000-0004-0000-0400-000019000000}"/>
    <hyperlink ref="C294" location="'C. HTT Harmonised Glossary'!B20" display="link to Glossary HG.1.15" xr:uid="{00000000-0004-0000-0400-00001A000000}"/>
    <hyperlink ref="C306" location="'A. HTT General'!B44" display="'A. HTT General'!B44" xr:uid="{00000000-0004-0000-0400-00001B000000}"/>
    <hyperlink ref="C300" location="'B1. HTT Mortgage Assets'!B215" display="215 LTV residential mortgage" xr:uid="{00000000-0004-0000-0400-00001C000000}"/>
    <hyperlink ref="D300" location="'B1. HTT Mortgage Assets'!B441" display="441 LTV Commercial Mortgage" xr:uid="{00000000-0004-0000-0400-00001D000000}"/>
    <hyperlink ref="C301" location="'A. HTT General'!B230" display="230 Derivatives and Swaps" xr:uid="{00000000-0004-0000-0400-00001E000000}"/>
    <hyperlink ref="B28" r:id="rId4" display="CBD Compliance (Y/N)" xr:uid="{00000000-0004-0000-0400-00001F000000}"/>
    <hyperlink ref="F293" location="'B2. HTT Public Sector Assets'!A18" display="'B2. HTT Public Sector Assets'!A18" xr:uid="{00000000-0004-0000-0400-000020000000}"/>
    <hyperlink ref="G293" location="'B3. HTT Shipping Assets'!B116" display="'B3. HTT Shipping Assets'!B116" xr:uid="{00000000-0004-0000-0400-000021000000}"/>
    <hyperlink ref="F295" location="'B3. HTT Shipping Assets'!B80" display="'B3. HTT Shipping Assets'!B80" xr:uid="{00000000-0004-0000-0400-000022000000}"/>
    <hyperlink ref="C305" location="'C. HTT Harmonised Glossary'!B12" display="link to Glossary HG 1.7" xr:uid="{00000000-0004-0000-0400-000023000000}"/>
    <hyperlink ref="F307" location="'B3. HTT Shipping Assets'!B110" display="'B3. HTT Shipping Assets'!B110" xr:uid="{00000000-0004-0000-0400-000024000000}"/>
    <hyperlink ref="B44" location="'C. HTT Harmonised Glossary'!B6" display="2. Over-collateralisation (OC) " xr:uid="{00000000-0004-0000-0400-000025000000}"/>
    <hyperlink ref="C18" r:id="rId5" xr:uid="{00000000-0004-0000-0400-000026000000}"/>
    <hyperlink ref="C30" r:id="rId6" xr:uid="{00000000-0004-0000-0400-000027000000}"/>
    <hyperlink ref="C229" r:id="rId7" xr:uid="{00000000-0004-0000-0400-000028000000}"/>
  </hyperlinks>
  <pageMargins left="0.70866141732283472" right="0.70866141732283472" top="0.74803149606299213" bottom="0.74803149606299213" header="0.31496062992125984" footer="0.31496062992125984"/>
  <pageSetup paperSize="9" scale="17" fitToHeight="0" orientation="landscape" r:id="rId8"/>
  <headerFooter>
    <oddHeader>&amp;R&amp;G</oddHeader>
  </headerFooter>
  <rowBreaks count="1" manualBreakCount="1">
    <brk id="172" max="6" man="1"/>
  </rowBreaks>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showGridLines="0" zoomScale="80" zoomScaleNormal="80" workbookViewId="0"/>
  </sheetViews>
  <sheetFormatPr defaultColWidth="8.88671875" defaultRowHeight="14.4" outlineLevelRow="1" x14ac:dyDescent="0.3"/>
  <cols>
    <col min="1" max="1" width="13.88671875" style="145" customWidth="1"/>
    <col min="2" max="2" width="60.88671875" style="145" customWidth="1"/>
    <col min="3" max="3" width="41" style="145" customWidth="1"/>
    <col min="4" max="4" width="40.88671875" style="145" customWidth="1"/>
    <col min="5" max="5" width="6.6640625" style="145" customWidth="1"/>
    <col min="6" max="6" width="41.5546875" style="145" customWidth="1"/>
    <col min="7" max="7" width="18" style="141" customWidth="1"/>
    <col min="8" max="16384" width="8.88671875" style="142"/>
  </cols>
  <sheetData>
    <row r="1" spans="1:7" ht="31.2" x14ac:dyDescent="0.3">
      <c r="A1" s="185" t="s">
        <v>447</v>
      </c>
      <c r="B1" s="185"/>
      <c r="C1" s="141"/>
      <c r="D1" s="141"/>
      <c r="E1" s="141"/>
      <c r="F1" s="374" t="s">
        <v>2794</v>
      </c>
    </row>
    <row r="2" spans="1:7" ht="15" thickBot="1" x14ac:dyDescent="0.35">
      <c r="A2" s="141"/>
      <c r="B2" s="141"/>
      <c r="C2" s="141"/>
      <c r="D2" s="141"/>
      <c r="E2" s="141"/>
      <c r="F2" s="141"/>
    </row>
    <row r="3" spans="1:7" ht="18.600000000000001" thickBot="1" x14ac:dyDescent="0.35">
      <c r="A3" s="143"/>
      <c r="B3" s="144" t="s">
        <v>71</v>
      </c>
      <c r="C3" s="356" t="s">
        <v>222</v>
      </c>
      <c r="D3" s="143"/>
      <c r="E3" s="143"/>
      <c r="F3" s="141"/>
      <c r="G3" s="143"/>
    </row>
    <row r="4" spans="1:7" ht="15" thickBot="1" x14ac:dyDescent="0.35"/>
    <row r="5" spans="1:7" ht="18" x14ac:dyDescent="0.3">
      <c r="A5" s="146"/>
      <c r="B5" s="147" t="s">
        <v>448</v>
      </c>
      <c r="C5" s="146"/>
      <c r="E5" s="148"/>
      <c r="F5" s="148"/>
    </row>
    <row r="6" spans="1:7" x14ac:dyDescent="0.3">
      <c r="B6" s="149" t="s">
        <v>449</v>
      </c>
    </row>
    <row r="7" spans="1:7" x14ac:dyDescent="0.3">
      <c r="B7" s="150" t="s">
        <v>450</v>
      </c>
    </row>
    <row r="8" spans="1:7" ht="15" thickBot="1" x14ac:dyDescent="0.35">
      <c r="B8" s="151" t="s">
        <v>451</v>
      </c>
    </row>
    <row r="9" spans="1:7" x14ac:dyDescent="0.3">
      <c r="B9" s="152"/>
    </row>
    <row r="10" spans="1:7" ht="36" x14ac:dyDescent="0.3">
      <c r="A10" s="153" t="s">
        <v>80</v>
      </c>
      <c r="B10" s="153" t="s">
        <v>449</v>
      </c>
      <c r="C10" s="154"/>
      <c r="D10" s="154"/>
      <c r="E10" s="154"/>
      <c r="F10" s="154"/>
      <c r="G10" s="155"/>
    </row>
    <row r="11" spans="1:7" ht="15" customHeight="1" x14ac:dyDescent="0.3">
      <c r="A11" s="156"/>
      <c r="B11" s="157" t="s">
        <v>452</v>
      </c>
      <c r="C11" s="156" t="s">
        <v>111</v>
      </c>
      <c r="D11" s="156"/>
      <c r="E11" s="156"/>
      <c r="F11" s="158" t="s">
        <v>453</v>
      </c>
      <c r="G11" s="158"/>
    </row>
    <row r="12" spans="1:7" x14ac:dyDescent="0.3">
      <c r="A12" s="145" t="s">
        <v>454</v>
      </c>
      <c r="B12" s="145" t="s">
        <v>455</v>
      </c>
      <c r="C12" s="395">
        <f>dataB!E12</f>
        <v>348081</v>
      </c>
      <c r="F12" s="207">
        <f>IF($C$15=0,"",IF(C12="[for completion]","",C12/$C$15))</f>
        <v>0.81588113409214502</v>
      </c>
    </row>
    <row r="13" spans="1:7" x14ac:dyDescent="0.3">
      <c r="A13" s="145" t="s">
        <v>456</v>
      </c>
      <c r="B13" s="145" t="s">
        <v>457</v>
      </c>
      <c r="C13" s="395">
        <f>dataB!E13</f>
        <v>78551</v>
      </c>
      <c r="F13" s="207">
        <f>IF($C$15=0,"",IF(C13="[for completion]","",C13/$C$15))</f>
        <v>0.18411886590785501</v>
      </c>
    </row>
    <row r="14" spans="1:7" x14ac:dyDescent="0.3">
      <c r="A14" s="145" t="s">
        <v>458</v>
      </c>
      <c r="B14" s="145" t="s">
        <v>142</v>
      </c>
      <c r="C14" s="208"/>
      <c r="F14" s="207">
        <f>IF($C$15=0,"",IF(C14="[for completion]","",C14/$C$15))</f>
        <v>0</v>
      </c>
    </row>
    <row r="15" spans="1:7" x14ac:dyDescent="0.3">
      <c r="A15" s="145" t="s">
        <v>459</v>
      </c>
      <c r="B15" s="160" t="s">
        <v>144</v>
      </c>
      <c r="C15" s="208">
        <f>SUM(C12:C14)</f>
        <v>426632</v>
      </c>
      <c r="F15" s="179">
        <f>SUM(F12:F14)</f>
        <v>1</v>
      </c>
    </row>
    <row r="16" spans="1:7" outlineLevel="1" x14ac:dyDescent="0.3">
      <c r="A16" s="145" t="s">
        <v>460</v>
      </c>
      <c r="B16" s="398" t="s">
        <v>2814</v>
      </c>
      <c r="C16" s="395">
        <f>dataB!E16</f>
        <v>21492</v>
      </c>
      <c r="F16" s="207">
        <f t="shared" ref="F16:F26" si="0">IF($C$15=0,"",IF(C16="[for completion]","",C16/$C$15))</f>
        <v>5.0375968047403852E-2</v>
      </c>
    </row>
    <row r="17" spans="1:7" outlineLevel="1" x14ac:dyDescent="0.3">
      <c r="A17" s="145" t="s">
        <v>461</v>
      </c>
      <c r="B17" s="398" t="s">
        <v>2815</v>
      </c>
      <c r="C17" s="395">
        <f>dataB!E17</f>
        <v>33925</v>
      </c>
      <c r="F17" s="207">
        <f t="shared" si="0"/>
        <v>7.9518179602092676E-2</v>
      </c>
    </row>
    <row r="18" spans="1:7" outlineLevel="1" x14ac:dyDescent="0.3">
      <c r="A18" s="145" t="s">
        <v>462</v>
      </c>
      <c r="B18" s="398" t="s">
        <v>2816</v>
      </c>
      <c r="C18" s="395">
        <f>dataB!E18</f>
        <v>281913</v>
      </c>
      <c r="F18" s="207">
        <f t="shared" si="0"/>
        <v>0.66078728271672071</v>
      </c>
    </row>
    <row r="19" spans="1:7" outlineLevel="1" x14ac:dyDescent="0.3">
      <c r="A19" s="145" t="s">
        <v>463</v>
      </c>
      <c r="B19" s="398" t="s">
        <v>2817</v>
      </c>
      <c r="C19" s="395">
        <f>dataB!E19</f>
        <v>16905</v>
      </c>
      <c r="F19" s="207">
        <f t="shared" si="0"/>
        <v>3.962431322544957E-2</v>
      </c>
    </row>
    <row r="20" spans="1:7" outlineLevel="1" x14ac:dyDescent="0.3">
      <c r="A20" s="145" t="s">
        <v>464</v>
      </c>
      <c r="B20" s="398" t="s">
        <v>2818</v>
      </c>
      <c r="C20" s="395">
        <f>dataB!E20</f>
        <v>115</v>
      </c>
      <c r="F20" s="207">
        <f t="shared" si="0"/>
        <v>2.6955315119353448E-4</v>
      </c>
    </row>
    <row r="21" spans="1:7" outlineLevel="1" x14ac:dyDescent="0.3">
      <c r="A21" s="145" t="s">
        <v>465</v>
      </c>
      <c r="B21" s="398" t="s">
        <v>2819</v>
      </c>
      <c r="C21" s="395">
        <f>dataB!E21</f>
        <v>27656</v>
      </c>
      <c r="F21" s="207">
        <f t="shared" si="0"/>
        <v>6.4824016951377295E-2</v>
      </c>
    </row>
    <row r="22" spans="1:7" outlineLevel="1" x14ac:dyDescent="0.3">
      <c r="A22" s="145" t="s">
        <v>466</v>
      </c>
      <c r="B22" s="398" t="s">
        <v>2820</v>
      </c>
      <c r="C22" s="395">
        <f>dataB!E22</f>
        <v>11687</v>
      </c>
      <c r="F22" s="207">
        <f t="shared" si="0"/>
        <v>2.7393631982598587E-2</v>
      </c>
    </row>
    <row r="23" spans="1:7" outlineLevel="1" x14ac:dyDescent="0.3">
      <c r="A23" s="145" t="s">
        <v>467</v>
      </c>
      <c r="B23" s="398" t="s">
        <v>2821</v>
      </c>
      <c r="C23" s="395">
        <f>dataB!E23</f>
        <v>31280</v>
      </c>
      <c r="F23" s="207">
        <f t="shared" si="0"/>
        <v>7.331845712464137E-2</v>
      </c>
    </row>
    <row r="24" spans="1:7" outlineLevel="1" x14ac:dyDescent="0.3">
      <c r="A24" s="145" t="s">
        <v>468</v>
      </c>
      <c r="B24" s="398" t="s">
        <v>2822</v>
      </c>
      <c r="C24" s="395">
        <f>dataB!E24</f>
        <v>1476</v>
      </c>
      <c r="F24" s="207">
        <f t="shared" si="0"/>
        <v>3.4596560970578858E-3</v>
      </c>
    </row>
    <row r="25" spans="1:7" outlineLevel="1" x14ac:dyDescent="0.3">
      <c r="A25" s="145" t="s">
        <v>469</v>
      </c>
      <c r="B25" s="398" t="s">
        <v>2823</v>
      </c>
      <c r="C25" s="395">
        <f>dataB!E25</f>
        <v>183</v>
      </c>
      <c r="F25" s="207">
        <f t="shared" si="0"/>
        <v>4.2894110146449399E-4</v>
      </c>
    </row>
    <row r="26" spans="1:7" outlineLevel="1" x14ac:dyDescent="0.3">
      <c r="A26" s="145" t="s">
        <v>470</v>
      </c>
      <c r="B26" s="162"/>
      <c r="C26" s="209"/>
      <c r="D26" s="142"/>
      <c r="E26" s="142"/>
      <c r="F26" s="207">
        <f t="shared" si="0"/>
        <v>0</v>
      </c>
    </row>
    <row r="27" spans="1:7" ht="15" customHeight="1" x14ac:dyDescent="0.3">
      <c r="A27" s="156"/>
      <c r="B27" s="157" t="s">
        <v>471</v>
      </c>
      <c r="C27" s="156" t="s">
        <v>472</v>
      </c>
      <c r="D27" s="156" t="s">
        <v>473</v>
      </c>
      <c r="E27" s="163"/>
      <c r="F27" s="156" t="s">
        <v>474</v>
      </c>
      <c r="G27" s="158"/>
    </row>
    <row r="28" spans="1:7" x14ac:dyDescent="0.3">
      <c r="A28" s="145" t="s">
        <v>475</v>
      </c>
      <c r="B28" s="145" t="s">
        <v>476</v>
      </c>
      <c r="C28" s="394">
        <f>dataB!E28</f>
        <v>226678</v>
      </c>
      <c r="D28" s="394">
        <f>dataB!F28</f>
        <v>15821</v>
      </c>
      <c r="F28" s="145">
        <f>IF(AND(C28="[For completion]",D28="[For completion]"),"[For completion]",SUM(C28:D28))</f>
        <v>242499</v>
      </c>
    </row>
    <row r="29" spans="1:7" outlineLevel="1" x14ac:dyDescent="0.3">
      <c r="A29" s="145" t="s">
        <v>477</v>
      </c>
      <c r="B29" s="164" t="s">
        <v>478</v>
      </c>
    </row>
    <row r="30" spans="1:7" outlineLevel="1" x14ac:dyDescent="0.3">
      <c r="A30" s="145" t="s">
        <v>479</v>
      </c>
      <c r="B30" s="164" t="s">
        <v>480</v>
      </c>
    </row>
    <row r="31" spans="1:7" outlineLevel="1" x14ac:dyDescent="0.3">
      <c r="A31" s="145" t="s">
        <v>481</v>
      </c>
      <c r="B31" s="164"/>
    </row>
    <row r="32" spans="1:7" outlineLevel="1" x14ac:dyDescent="0.3">
      <c r="A32" s="145" t="s">
        <v>482</v>
      </c>
      <c r="B32" s="164"/>
    </row>
    <row r="33" spans="1:7" outlineLevel="1" x14ac:dyDescent="0.3">
      <c r="A33" s="145" t="s">
        <v>1608</v>
      </c>
      <c r="B33" s="164"/>
    </row>
    <row r="34" spans="1:7" outlineLevel="1" x14ac:dyDescent="0.3">
      <c r="A34" s="145" t="s">
        <v>1609</v>
      </c>
      <c r="B34" s="164"/>
    </row>
    <row r="35" spans="1:7" ht="15" customHeight="1" x14ac:dyDescent="0.3">
      <c r="A35" s="156"/>
      <c r="B35" s="157" t="s">
        <v>483</v>
      </c>
      <c r="C35" s="156" t="s">
        <v>484</v>
      </c>
      <c r="D35" s="156" t="s">
        <v>485</v>
      </c>
      <c r="E35" s="163"/>
      <c r="F35" s="158" t="s">
        <v>453</v>
      </c>
      <c r="G35" s="158"/>
    </row>
    <row r="36" spans="1:7" x14ac:dyDescent="0.3">
      <c r="A36" s="145" t="s">
        <v>486</v>
      </c>
      <c r="B36" s="145" t="s">
        <v>487</v>
      </c>
      <c r="C36" s="362">
        <f>dataB!E36</f>
        <v>7.5876211318111671E-3</v>
      </c>
      <c r="D36" s="362">
        <f>dataB!F36</f>
        <v>9.7621536753594598E-2</v>
      </c>
      <c r="E36" s="210"/>
      <c r="F36" s="362">
        <f>dataB!H36</f>
        <v>2.4164613690997289E-2</v>
      </c>
    </row>
    <row r="37" spans="1:7" outlineLevel="1" x14ac:dyDescent="0.3">
      <c r="A37" s="145" t="s">
        <v>488</v>
      </c>
      <c r="C37" s="179"/>
      <c r="D37" s="179"/>
      <c r="E37" s="210"/>
      <c r="F37" s="179"/>
    </row>
    <row r="38" spans="1:7" outlineLevel="1" x14ac:dyDescent="0.3">
      <c r="A38" s="145" t="s">
        <v>489</v>
      </c>
      <c r="C38" s="179"/>
      <c r="D38" s="179"/>
      <c r="E38" s="210"/>
      <c r="F38" s="179"/>
    </row>
    <row r="39" spans="1:7" outlineLevel="1" x14ac:dyDescent="0.3">
      <c r="A39" s="145" t="s">
        <v>490</v>
      </c>
      <c r="C39" s="179"/>
      <c r="D39" s="179"/>
      <c r="E39" s="210"/>
      <c r="F39" s="179"/>
    </row>
    <row r="40" spans="1:7" outlineLevel="1" x14ac:dyDescent="0.3">
      <c r="A40" s="145" t="s">
        <v>491</v>
      </c>
      <c r="C40" s="179"/>
      <c r="D40" s="179"/>
      <c r="E40" s="210"/>
      <c r="F40" s="179"/>
    </row>
    <row r="41" spans="1:7" outlineLevel="1" x14ac:dyDescent="0.3">
      <c r="A41" s="145" t="s">
        <v>492</v>
      </c>
      <c r="C41" s="179"/>
      <c r="D41" s="179"/>
      <c r="E41" s="210"/>
      <c r="F41" s="179"/>
    </row>
    <row r="42" spans="1:7" outlineLevel="1" x14ac:dyDescent="0.3">
      <c r="A42" s="145" t="s">
        <v>493</v>
      </c>
      <c r="C42" s="179"/>
      <c r="D42" s="179"/>
      <c r="E42" s="210"/>
      <c r="F42" s="179"/>
    </row>
    <row r="43" spans="1:7" ht="15" customHeight="1" x14ac:dyDescent="0.3">
      <c r="A43" s="156"/>
      <c r="B43" s="157" t="s">
        <v>494</v>
      </c>
      <c r="C43" s="156" t="s">
        <v>484</v>
      </c>
      <c r="D43" s="156" t="s">
        <v>485</v>
      </c>
      <c r="E43" s="163"/>
      <c r="F43" s="158" t="s">
        <v>453</v>
      </c>
      <c r="G43" s="158"/>
    </row>
    <row r="44" spans="1:7" x14ac:dyDescent="0.3">
      <c r="A44" s="145" t="s">
        <v>495</v>
      </c>
      <c r="B44" s="165" t="s">
        <v>496</v>
      </c>
      <c r="C44" s="178">
        <f>SUM(C45:C71)</f>
        <v>1</v>
      </c>
      <c r="D44" s="178">
        <f>SUM(D45:D71)</f>
        <v>1</v>
      </c>
      <c r="E44" s="179"/>
      <c r="F44" s="178">
        <f>SUM(F45:F71)</f>
        <v>1</v>
      </c>
      <c r="G44" s="145"/>
    </row>
    <row r="45" spans="1:7" x14ac:dyDescent="0.3">
      <c r="A45" s="145" t="s">
        <v>497</v>
      </c>
      <c r="B45" s="145" t="s">
        <v>498</v>
      </c>
      <c r="C45" s="179" t="s">
        <v>1207</v>
      </c>
      <c r="D45" s="179" t="s">
        <v>1207</v>
      </c>
      <c r="E45" s="179"/>
      <c r="F45" s="179" t="s">
        <v>1207</v>
      </c>
      <c r="G45" s="145"/>
    </row>
    <row r="46" spans="1:7" x14ac:dyDescent="0.3">
      <c r="A46" s="145" t="s">
        <v>499</v>
      </c>
      <c r="B46" s="145" t="s">
        <v>500</v>
      </c>
      <c r="C46" s="179" t="s">
        <v>1207</v>
      </c>
      <c r="D46" s="179" t="s">
        <v>1207</v>
      </c>
      <c r="E46" s="179"/>
      <c r="F46" s="179" t="s">
        <v>1207</v>
      </c>
      <c r="G46" s="145"/>
    </row>
    <row r="47" spans="1:7" x14ac:dyDescent="0.3">
      <c r="A47" s="145" t="s">
        <v>501</v>
      </c>
      <c r="B47" s="145" t="s">
        <v>502</v>
      </c>
      <c r="C47" s="179" t="s">
        <v>1207</v>
      </c>
      <c r="D47" s="179" t="s">
        <v>1207</v>
      </c>
      <c r="E47" s="179"/>
      <c r="F47" s="179" t="s">
        <v>1207</v>
      </c>
      <c r="G47" s="145"/>
    </row>
    <row r="48" spans="1:7" x14ac:dyDescent="0.3">
      <c r="A48" s="145" t="s">
        <v>503</v>
      </c>
      <c r="B48" s="145" t="s">
        <v>504</v>
      </c>
      <c r="C48" s="179" t="s">
        <v>1207</v>
      </c>
      <c r="D48" s="179" t="s">
        <v>1207</v>
      </c>
      <c r="E48" s="179"/>
      <c r="F48" s="179" t="s">
        <v>1207</v>
      </c>
      <c r="G48" s="145"/>
    </row>
    <row r="49" spans="1:7" x14ac:dyDescent="0.3">
      <c r="A49" s="145" t="s">
        <v>505</v>
      </c>
      <c r="B49" s="145" t="s">
        <v>506</v>
      </c>
      <c r="C49" s="179" t="s">
        <v>1207</v>
      </c>
      <c r="D49" s="179" t="s">
        <v>1207</v>
      </c>
      <c r="E49" s="179"/>
      <c r="F49" s="179" t="s">
        <v>1207</v>
      </c>
      <c r="G49" s="145"/>
    </row>
    <row r="50" spans="1:7" x14ac:dyDescent="0.3">
      <c r="A50" s="145" t="s">
        <v>507</v>
      </c>
      <c r="B50" s="145" t="s">
        <v>2319</v>
      </c>
      <c r="C50" s="179" t="s">
        <v>1207</v>
      </c>
      <c r="D50" s="179" t="s">
        <v>1207</v>
      </c>
      <c r="E50" s="179"/>
      <c r="F50" s="179" t="s">
        <v>1207</v>
      </c>
      <c r="G50" s="145"/>
    </row>
    <row r="51" spans="1:7" x14ac:dyDescent="0.3">
      <c r="A51" s="145" t="s">
        <v>508</v>
      </c>
      <c r="B51" s="145" t="s">
        <v>509</v>
      </c>
      <c r="C51" s="179">
        <v>1</v>
      </c>
      <c r="D51" s="179">
        <v>1</v>
      </c>
      <c r="E51" s="179"/>
      <c r="F51" s="179">
        <v>1</v>
      </c>
      <c r="G51" s="145"/>
    </row>
    <row r="52" spans="1:7" x14ac:dyDescent="0.3">
      <c r="A52" s="145" t="s">
        <v>510</v>
      </c>
      <c r="B52" s="145" t="s">
        <v>511</v>
      </c>
      <c r="C52" s="179" t="s">
        <v>1207</v>
      </c>
      <c r="D52" s="179" t="s">
        <v>1207</v>
      </c>
      <c r="E52" s="179"/>
      <c r="F52" s="179" t="s">
        <v>1207</v>
      </c>
      <c r="G52" s="145"/>
    </row>
    <row r="53" spans="1:7" x14ac:dyDescent="0.3">
      <c r="A53" s="145" t="s">
        <v>512</v>
      </c>
      <c r="B53" s="145" t="s">
        <v>513</v>
      </c>
      <c r="C53" s="179" t="s">
        <v>1207</v>
      </c>
      <c r="D53" s="179" t="s">
        <v>1207</v>
      </c>
      <c r="E53" s="179"/>
      <c r="F53" s="179" t="s">
        <v>1207</v>
      </c>
      <c r="G53" s="145"/>
    </row>
    <row r="54" spans="1:7" x14ac:dyDescent="0.3">
      <c r="A54" s="145" t="s">
        <v>514</v>
      </c>
      <c r="B54" s="145" t="s">
        <v>515</v>
      </c>
      <c r="C54" s="179" t="s">
        <v>1207</v>
      </c>
      <c r="D54" s="179" t="s">
        <v>1207</v>
      </c>
      <c r="E54" s="179"/>
      <c r="F54" s="179" t="s">
        <v>1207</v>
      </c>
      <c r="G54" s="145"/>
    </row>
    <row r="55" spans="1:7" x14ac:dyDescent="0.3">
      <c r="A55" s="145" t="s">
        <v>516</v>
      </c>
      <c r="B55" s="145" t="s">
        <v>517</v>
      </c>
      <c r="C55" s="179" t="s">
        <v>1207</v>
      </c>
      <c r="D55" s="179" t="s">
        <v>1207</v>
      </c>
      <c r="E55" s="179"/>
      <c r="F55" s="179" t="s">
        <v>1207</v>
      </c>
      <c r="G55" s="145"/>
    </row>
    <row r="56" spans="1:7" x14ac:dyDescent="0.3">
      <c r="A56" s="145" t="s">
        <v>518</v>
      </c>
      <c r="B56" s="145" t="s">
        <v>519</v>
      </c>
      <c r="C56" s="179" t="s">
        <v>1207</v>
      </c>
      <c r="D56" s="179" t="s">
        <v>1207</v>
      </c>
      <c r="E56" s="179"/>
      <c r="F56" s="179" t="s">
        <v>1207</v>
      </c>
      <c r="G56" s="145"/>
    </row>
    <row r="57" spans="1:7" x14ac:dyDescent="0.3">
      <c r="A57" s="145" t="s">
        <v>520</v>
      </c>
      <c r="B57" s="145" t="s">
        <v>521</v>
      </c>
      <c r="C57" s="179" t="s">
        <v>1207</v>
      </c>
      <c r="D57" s="179" t="s">
        <v>1207</v>
      </c>
      <c r="E57" s="179"/>
      <c r="F57" s="179" t="s">
        <v>1207</v>
      </c>
      <c r="G57" s="145"/>
    </row>
    <row r="58" spans="1:7" x14ac:dyDescent="0.3">
      <c r="A58" s="145" t="s">
        <v>522</v>
      </c>
      <c r="B58" s="145" t="s">
        <v>523</v>
      </c>
      <c r="C58" s="179" t="s">
        <v>1207</v>
      </c>
      <c r="D58" s="179" t="s">
        <v>1207</v>
      </c>
      <c r="E58" s="179"/>
      <c r="F58" s="179" t="s">
        <v>1207</v>
      </c>
      <c r="G58" s="145"/>
    </row>
    <row r="59" spans="1:7" x14ac:dyDescent="0.3">
      <c r="A59" s="145" t="s">
        <v>524</v>
      </c>
      <c r="B59" s="145" t="s">
        <v>525</v>
      </c>
      <c r="C59" s="179" t="s">
        <v>1207</v>
      </c>
      <c r="D59" s="179" t="s">
        <v>1207</v>
      </c>
      <c r="E59" s="179"/>
      <c r="F59" s="179" t="s">
        <v>1207</v>
      </c>
      <c r="G59" s="145"/>
    </row>
    <row r="60" spans="1:7" x14ac:dyDescent="0.3">
      <c r="A60" s="145" t="s">
        <v>526</v>
      </c>
      <c r="B60" s="145" t="s">
        <v>3</v>
      </c>
      <c r="C60" s="179" t="s">
        <v>1207</v>
      </c>
      <c r="D60" s="179" t="s">
        <v>1207</v>
      </c>
      <c r="E60" s="179"/>
      <c r="F60" s="179" t="s">
        <v>1207</v>
      </c>
      <c r="G60" s="145"/>
    </row>
    <row r="61" spans="1:7" x14ac:dyDescent="0.3">
      <c r="A61" s="145" t="s">
        <v>527</v>
      </c>
      <c r="B61" s="145" t="s">
        <v>528</v>
      </c>
      <c r="C61" s="179" t="s">
        <v>1207</v>
      </c>
      <c r="D61" s="179" t="s">
        <v>1207</v>
      </c>
      <c r="E61" s="179"/>
      <c r="F61" s="179" t="s">
        <v>1207</v>
      </c>
      <c r="G61" s="145"/>
    </row>
    <row r="62" spans="1:7" x14ac:dyDescent="0.3">
      <c r="A62" s="145" t="s">
        <v>529</v>
      </c>
      <c r="B62" s="145" t="s">
        <v>530</v>
      </c>
      <c r="C62" s="179" t="s">
        <v>1207</v>
      </c>
      <c r="D62" s="179" t="s">
        <v>1207</v>
      </c>
      <c r="E62" s="179"/>
      <c r="F62" s="179" t="s">
        <v>1207</v>
      </c>
      <c r="G62" s="145"/>
    </row>
    <row r="63" spans="1:7" x14ac:dyDescent="0.3">
      <c r="A63" s="145" t="s">
        <v>531</v>
      </c>
      <c r="B63" s="145" t="s">
        <v>532</v>
      </c>
      <c r="C63" s="179" t="s">
        <v>1207</v>
      </c>
      <c r="D63" s="179" t="s">
        <v>1207</v>
      </c>
      <c r="E63" s="179"/>
      <c r="F63" s="179" t="s">
        <v>1207</v>
      </c>
      <c r="G63" s="145"/>
    </row>
    <row r="64" spans="1:7" x14ac:dyDescent="0.3">
      <c r="A64" s="145" t="s">
        <v>533</v>
      </c>
      <c r="B64" s="145" t="s">
        <v>534</v>
      </c>
      <c r="C64" s="179" t="s">
        <v>1207</v>
      </c>
      <c r="D64" s="179" t="s">
        <v>1207</v>
      </c>
      <c r="E64" s="179"/>
      <c r="F64" s="179" t="s">
        <v>1207</v>
      </c>
      <c r="G64" s="145"/>
    </row>
    <row r="65" spans="1:7" x14ac:dyDescent="0.3">
      <c r="A65" s="145" t="s">
        <v>535</v>
      </c>
      <c r="B65" s="145" t="s">
        <v>536</v>
      </c>
      <c r="C65" s="179" t="s">
        <v>1207</v>
      </c>
      <c r="D65" s="179" t="s">
        <v>1207</v>
      </c>
      <c r="E65" s="179"/>
      <c r="F65" s="179" t="s">
        <v>1207</v>
      </c>
      <c r="G65" s="145"/>
    </row>
    <row r="66" spans="1:7" x14ac:dyDescent="0.3">
      <c r="A66" s="145" t="s">
        <v>537</v>
      </c>
      <c r="B66" s="145" t="s">
        <v>538</v>
      </c>
      <c r="C66" s="179" t="s">
        <v>1207</v>
      </c>
      <c r="D66" s="179" t="s">
        <v>1207</v>
      </c>
      <c r="E66" s="179"/>
      <c r="F66" s="179" t="s">
        <v>1207</v>
      </c>
      <c r="G66" s="145"/>
    </row>
    <row r="67" spans="1:7" x14ac:dyDescent="0.3">
      <c r="A67" s="145" t="s">
        <v>539</v>
      </c>
      <c r="B67" s="145" t="s">
        <v>540</v>
      </c>
      <c r="C67" s="179" t="s">
        <v>1207</v>
      </c>
      <c r="D67" s="179" t="s">
        <v>1207</v>
      </c>
      <c r="E67" s="179"/>
      <c r="F67" s="179" t="s">
        <v>1207</v>
      </c>
      <c r="G67" s="145"/>
    </row>
    <row r="68" spans="1:7" x14ac:dyDescent="0.3">
      <c r="A68" s="145" t="s">
        <v>541</v>
      </c>
      <c r="B68" s="145" t="s">
        <v>542</v>
      </c>
      <c r="C68" s="179" t="s">
        <v>1207</v>
      </c>
      <c r="D68" s="179" t="s">
        <v>1207</v>
      </c>
      <c r="E68" s="179"/>
      <c r="F68" s="179" t="s">
        <v>1207</v>
      </c>
      <c r="G68" s="145"/>
    </row>
    <row r="69" spans="1:7" x14ac:dyDescent="0.3">
      <c r="A69" s="263" t="s">
        <v>543</v>
      </c>
      <c r="B69" s="145" t="s">
        <v>544</v>
      </c>
      <c r="C69" s="179" t="s">
        <v>1207</v>
      </c>
      <c r="D69" s="179" t="s">
        <v>1207</v>
      </c>
      <c r="E69" s="179"/>
      <c r="F69" s="179" t="s">
        <v>1207</v>
      </c>
      <c r="G69" s="145"/>
    </row>
    <row r="70" spans="1:7" x14ac:dyDescent="0.3">
      <c r="A70" s="263" t="s">
        <v>545</v>
      </c>
      <c r="B70" s="145" t="s">
        <v>546</v>
      </c>
      <c r="C70" s="179" t="s">
        <v>1207</v>
      </c>
      <c r="D70" s="179" t="s">
        <v>1207</v>
      </c>
      <c r="E70" s="179"/>
      <c r="F70" s="179" t="s">
        <v>1207</v>
      </c>
      <c r="G70" s="145"/>
    </row>
    <row r="71" spans="1:7" x14ac:dyDescent="0.3">
      <c r="A71" s="263" t="s">
        <v>547</v>
      </c>
      <c r="B71" s="145" t="s">
        <v>6</v>
      </c>
      <c r="C71" s="179" t="s">
        <v>1207</v>
      </c>
      <c r="D71" s="179" t="s">
        <v>1207</v>
      </c>
      <c r="E71" s="179"/>
      <c r="F71" s="179" t="s">
        <v>1207</v>
      </c>
      <c r="G71" s="145"/>
    </row>
    <row r="72" spans="1:7" x14ac:dyDescent="0.3">
      <c r="A72" s="263" t="s">
        <v>548</v>
      </c>
      <c r="B72" s="165" t="s">
        <v>312</v>
      </c>
      <c r="C72" s="178">
        <f>SUM(C73:C75)</f>
        <v>0</v>
      </c>
      <c r="D72" s="178">
        <f>SUM(D73:D75)</f>
        <v>0</v>
      </c>
      <c r="E72" s="179"/>
      <c r="F72" s="178">
        <f>SUM(F73:F75)</f>
        <v>0</v>
      </c>
      <c r="G72" s="145"/>
    </row>
    <row r="73" spans="1:7" x14ac:dyDescent="0.3">
      <c r="A73" s="263" t="s">
        <v>550</v>
      </c>
      <c r="B73" s="145" t="s">
        <v>552</v>
      </c>
      <c r="C73" s="179" t="s">
        <v>1207</v>
      </c>
      <c r="D73" s="179" t="s">
        <v>1207</v>
      </c>
      <c r="E73" s="179"/>
      <c r="F73" s="179" t="s">
        <v>1207</v>
      </c>
      <c r="G73" s="145"/>
    </row>
    <row r="74" spans="1:7" x14ac:dyDescent="0.3">
      <c r="A74" s="263" t="s">
        <v>551</v>
      </c>
      <c r="B74" s="145" t="s">
        <v>554</v>
      </c>
      <c r="C74" s="179" t="s">
        <v>1207</v>
      </c>
      <c r="D74" s="179" t="s">
        <v>1207</v>
      </c>
      <c r="E74" s="179"/>
      <c r="F74" s="179" t="s">
        <v>1207</v>
      </c>
      <c r="G74" s="145"/>
    </row>
    <row r="75" spans="1:7" x14ac:dyDescent="0.3">
      <c r="A75" s="263" t="s">
        <v>553</v>
      </c>
      <c r="B75" s="145" t="s">
        <v>2</v>
      </c>
      <c r="C75" s="179" t="s">
        <v>1207</v>
      </c>
      <c r="D75" s="179" t="s">
        <v>1207</v>
      </c>
      <c r="E75" s="179"/>
      <c r="F75" s="179" t="s">
        <v>1207</v>
      </c>
      <c r="G75" s="145"/>
    </row>
    <row r="76" spans="1:7" x14ac:dyDescent="0.3">
      <c r="A76" s="263" t="s">
        <v>1562</v>
      </c>
      <c r="B76" s="165" t="s">
        <v>142</v>
      </c>
      <c r="C76" s="178">
        <f>SUM(C77:C87)</f>
        <v>0</v>
      </c>
      <c r="D76" s="178">
        <f>SUM(D77:D87)</f>
        <v>0</v>
      </c>
      <c r="E76" s="179"/>
      <c r="F76" s="178">
        <f>SUM(F77:F87)</f>
        <v>0</v>
      </c>
      <c r="G76" s="145"/>
    </row>
    <row r="77" spans="1:7" x14ac:dyDescent="0.3">
      <c r="A77" s="263" t="s">
        <v>555</v>
      </c>
      <c r="B77" s="166" t="s">
        <v>314</v>
      </c>
      <c r="C77" s="179" t="s">
        <v>1207</v>
      </c>
      <c r="D77" s="179" t="s">
        <v>1207</v>
      </c>
      <c r="E77" s="179"/>
      <c r="F77" s="179" t="s">
        <v>1207</v>
      </c>
      <c r="G77" s="145"/>
    </row>
    <row r="78" spans="1:7" s="262" customFormat="1" x14ac:dyDescent="0.3">
      <c r="A78" s="263" t="s">
        <v>556</v>
      </c>
      <c r="B78" s="263" t="s">
        <v>549</v>
      </c>
      <c r="C78" s="264" t="s">
        <v>1207</v>
      </c>
      <c r="D78" s="264" t="s">
        <v>1207</v>
      </c>
      <c r="E78" s="264"/>
      <c r="F78" s="264" t="s">
        <v>1207</v>
      </c>
      <c r="G78" s="263"/>
    </row>
    <row r="79" spans="1:7" x14ac:dyDescent="0.3">
      <c r="A79" s="263" t="s">
        <v>557</v>
      </c>
      <c r="B79" s="166" t="s">
        <v>316</v>
      </c>
      <c r="C79" s="179" t="s">
        <v>1207</v>
      </c>
      <c r="D79" s="179" t="s">
        <v>1207</v>
      </c>
      <c r="E79" s="179"/>
      <c r="F79" s="179" t="s">
        <v>1207</v>
      </c>
      <c r="G79" s="145"/>
    </row>
    <row r="80" spans="1:7" x14ac:dyDescent="0.3">
      <c r="A80" s="145" t="s">
        <v>558</v>
      </c>
      <c r="B80" s="166" t="s">
        <v>318</v>
      </c>
      <c r="C80" s="179" t="s">
        <v>1207</v>
      </c>
      <c r="D80" s="179" t="s">
        <v>1207</v>
      </c>
      <c r="E80" s="179"/>
      <c r="F80" s="179" t="s">
        <v>1207</v>
      </c>
      <c r="G80" s="145"/>
    </row>
    <row r="81" spans="1:7" x14ac:dyDescent="0.3">
      <c r="A81" s="145" t="s">
        <v>559</v>
      </c>
      <c r="B81" s="166" t="s">
        <v>12</v>
      </c>
      <c r="C81" s="179" t="s">
        <v>1207</v>
      </c>
      <c r="D81" s="179" t="s">
        <v>1207</v>
      </c>
      <c r="E81" s="179"/>
      <c r="F81" s="179" t="s">
        <v>1207</v>
      </c>
      <c r="G81" s="145"/>
    </row>
    <row r="82" spans="1:7" x14ac:dyDescent="0.3">
      <c r="A82" s="145" t="s">
        <v>560</v>
      </c>
      <c r="B82" s="166" t="s">
        <v>321</v>
      </c>
      <c r="C82" s="179" t="s">
        <v>1207</v>
      </c>
      <c r="D82" s="179" t="s">
        <v>1207</v>
      </c>
      <c r="E82" s="179"/>
      <c r="F82" s="179" t="s">
        <v>1207</v>
      </c>
      <c r="G82" s="145"/>
    </row>
    <row r="83" spans="1:7" x14ac:dyDescent="0.3">
      <c r="A83" s="145" t="s">
        <v>561</v>
      </c>
      <c r="B83" s="166" t="s">
        <v>323</v>
      </c>
      <c r="C83" s="179" t="s">
        <v>1207</v>
      </c>
      <c r="D83" s="179" t="s">
        <v>1207</v>
      </c>
      <c r="E83" s="179"/>
      <c r="F83" s="179" t="s">
        <v>1207</v>
      </c>
      <c r="G83" s="145"/>
    </row>
    <row r="84" spans="1:7" x14ac:dyDescent="0.3">
      <c r="A84" s="145" t="s">
        <v>562</v>
      </c>
      <c r="B84" s="166" t="s">
        <v>325</v>
      </c>
      <c r="C84" s="179" t="s">
        <v>1207</v>
      </c>
      <c r="D84" s="179" t="s">
        <v>1207</v>
      </c>
      <c r="E84" s="179"/>
      <c r="F84" s="179" t="s">
        <v>1207</v>
      </c>
      <c r="G84" s="145"/>
    </row>
    <row r="85" spans="1:7" x14ac:dyDescent="0.3">
      <c r="A85" s="145" t="s">
        <v>563</v>
      </c>
      <c r="B85" s="166" t="s">
        <v>327</v>
      </c>
      <c r="C85" s="179" t="s">
        <v>1207</v>
      </c>
      <c r="D85" s="179" t="s">
        <v>1207</v>
      </c>
      <c r="E85" s="179"/>
      <c r="F85" s="179" t="s">
        <v>1207</v>
      </c>
      <c r="G85" s="145"/>
    </row>
    <row r="86" spans="1:7" x14ac:dyDescent="0.3">
      <c r="A86" s="145" t="s">
        <v>564</v>
      </c>
      <c r="B86" s="166" t="s">
        <v>329</v>
      </c>
      <c r="C86" s="179" t="s">
        <v>1207</v>
      </c>
      <c r="D86" s="179" t="s">
        <v>1207</v>
      </c>
      <c r="E86" s="179"/>
      <c r="F86" s="179" t="s">
        <v>1207</v>
      </c>
      <c r="G86" s="145"/>
    </row>
    <row r="87" spans="1:7" x14ac:dyDescent="0.3">
      <c r="A87" s="145" t="s">
        <v>565</v>
      </c>
      <c r="B87" s="166" t="s">
        <v>142</v>
      </c>
      <c r="C87" s="179" t="s">
        <v>1207</v>
      </c>
      <c r="D87" s="179" t="s">
        <v>1207</v>
      </c>
      <c r="E87" s="179"/>
      <c r="F87" s="179" t="s">
        <v>1207</v>
      </c>
      <c r="G87" s="145"/>
    </row>
    <row r="88" spans="1:7" outlineLevel="1" x14ac:dyDescent="0.3">
      <c r="A88" s="145" t="s">
        <v>566</v>
      </c>
      <c r="B88" s="162"/>
      <c r="C88" s="179"/>
      <c r="D88" s="179"/>
      <c r="E88" s="179"/>
      <c r="F88" s="179"/>
      <c r="G88" s="145"/>
    </row>
    <row r="89" spans="1:7" outlineLevel="1" x14ac:dyDescent="0.3">
      <c r="A89" s="145" t="s">
        <v>567</v>
      </c>
      <c r="B89" s="162"/>
      <c r="C89" s="179"/>
      <c r="D89" s="179"/>
      <c r="E89" s="179"/>
      <c r="F89" s="179"/>
      <c r="G89" s="145"/>
    </row>
    <row r="90" spans="1:7" outlineLevel="1" x14ac:dyDescent="0.3">
      <c r="A90" s="145" t="s">
        <v>568</v>
      </c>
      <c r="B90" s="162"/>
      <c r="C90" s="179"/>
      <c r="D90" s="179"/>
      <c r="E90" s="179"/>
      <c r="F90" s="179"/>
      <c r="G90" s="145"/>
    </row>
    <row r="91" spans="1:7" outlineLevel="1" x14ac:dyDescent="0.3">
      <c r="A91" s="145" t="s">
        <v>569</v>
      </c>
      <c r="B91" s="162"/>
      <c r="C91" s="179"/>
      <c r="D91" s="179"/>
      <c r="E91" s="179"/>
      <c r="F91" s="179"/>
      <c r="G91" s="145"/>
    </row>
    <row r="92" spans="1:7" outlineLevel="1" x14ac:dyDescent="0.3">
      <c r="A92" s="145" t="s">
        <v>570</v>
      </c>
      <c r="B92" s="162"/>
      <c r="C92" s="179"/>
      <c r="D92" s="179"/>
      <c r="E92" s="179"/>
      <c r="F92" s="179"/>
      <c r="G92" s="145"/>
    </row>
    <row r="93" spans="1:7" outlineLevel="1" x14ac:dyDescent="0.3">
      <c r="A93" s="145" t="s">
        <v>571</v>
      </c>
      <c r="B93" s="162"/>
      <c r="C93" s="179"/>
      <c r="D93" s="179"/>
      <c r="E93" s="179"/>
      <c r="F93" s="179"/>
      <c r="G93" s="145"/>
    </row>
    <row r="94" spans="1:7" outlineLevel="1" x14ac:dyDescent="0.3">
      <c r="A94" s="145" t="s">
        <v>572</v>
      </c>
      <c r="B94" s="162"/>
      <c r="C94" s="179"/>
      <c r="D94" s="179"/>
      <c r="E94" s="179"/>
      <c r="F94" s="179"/>
      <c r="G94" s="145"/>
    </row>
    <row r="95" spans="1:7" outlineLevel="1" x14ac:dyDescent="0.3">
      <c r="A95" s="145" t="s">
        <v>573</v>
      </c>
      <c r="B95" s="162"/>
      <c r="C95" s="179"/>
      <c r="D95" s="179"/>
      <c r="E95" s="179"/>
      <c r="F95" s="179"/>
      <c r="G95" s="145"/>
    </row>
    <row r="96" spans="1:7" outlineLevel="1" x14ac:dyDescent="0.3">
      <c r="A96" s="145" t="s">
        <v>574</v>
      </c>
      <c r="B96" s="162"/>
      <c r="C96" s="179"/>
      <c r="D96" s="179"/>
      <c r="E96" s="179"/>
      <c r="F96" s="179"/>
      <c r="G96" s="145"/>
    </row>
    <row r="97" spans="1:7" outlineLevel="1" x14ac:dyDescent="0.3">
      <c r="A97" s="145" t="s">
        <v>575</v>
      </c>
      <c r="B97" s="162"/>
      <c r="C97" s="179"/>
      <c r="D97" s="179"/>
      <c r="E97" s="179"/>
      <c r="F97" s="179"/>
      <c r="G97" s="145"/>
    </row>
    <row r="98" spans="1:7" ht="15" customHeight="1" x14ac:dyDescent="0.3">
      <c r="A98" s="156"/>
      <c r="B98" s="192" t="s">
        <v>1573</v>
      </c>
      <c r="C98" s="156" t="s">
        <v>484</v>
      </c>
      <c r="D98" s="156" t="s">
        <v>485</v>
      </c>
      <c r="E98" s="163"/>
      <c r="F98" s="158" t="s">
        <v>453</v>
      </c>
      <c r="G98" s="158"/>
    </row>
    <row r="99" spans="1:7" x14ac:dyDescent="0.3">
      <c r="A99" s="145" t="s">
        <v>576</v>
      </c>
      <c r="B99" s="166" t="s">
        <v>2824</v>
      </c>
      <c r="C99" s="362">
        <f>dataB!E99</f>
        <v>0.48983750277240384</v>
      </c>
      <c r="D99" s="362">
        <f>dataB!F99</f>
        <v>0.32134551550143436</v>
      </c>
      <c r="E99" s="179"/>
      <c r="F99" s="179">
        <f>dataB!H99</f>
        <v>0.45881485536125499</v>
      </c>
      <c r="G99" s="145"/>
    </row>
    <row r="100" spans="1:7" x14ac:dyDescent="0.3">
      <c r="A100" s="145" t="s">
        <v>578</v>
      </c>
      <c r="B100" s="166" t="s">
        <v>2825</v>
      </c>
      <c r="C100" s="362">
        <f>dataB!E100</f>
        <v>0.16737752644121626</v>
      </c>
      <c r="D100" s="362">
        <f>dataB!F100</f>
        <v>0.17579742012369018</v>
      </c>
      <c r="E100" s="179"/>
      <c r="F100" s="179">
        <f>dataB!H100</f>
        <v>0.16892779240404157</v>
      </c>
      <c r="G100" s="145"/>
    </row>
    <row r="101" spans="1:7" x14ac:dyDescent="0.3">
      <c r="A101" s="145" t="s">
        <v>579</v>
      </c>
      <c r="B101" s="166" t="s">
        <v>2826</v>
      </c>
      <c r="C101" s="362">
        <f>dataB!E101</f>
        <v>3.1083328773591823E-2</v>
      </c>
      <c r="D101" s="362">
        <f>dataB!F101</f>
        <v>5.48507615863984E-2</v>
      </c>
      <c r="E101" s="179"/>
      <c r="F101" s="179">
        <f>dataB!H101</f>
        <v>3.5459374779830258E-2</v>
      </c>
      <c r="G101" s="145"/>
    </row>
    <row r="102" spans="1:7" x14ac:dyDescent="0.3">
      <c r="A102" s="145" t="s">
        <v>580</v>
      </c>
      <c r="B102" s="166" t="s">
        <v>2827</v>
      </c>
      <c r="C102" s="362">
        <f>dataB!E102</f>
        <v>0.19556848311958089</v>
      </c>
      <c r="D102" s="362">
        <f>dataB!F102</f>
        <v>0.25833993860860077</v>
      </c>
      <c r="E102" s="179"/>
      <c r="F102" s="179">
        <f>dataB!H102</f>
        <v>0.2071259272598738</v>
      </c>
      <c r="G102" s="145"/>
    </row>
    <row r="103" spans="1:7" x14ac:dyDescent="0.3">
      <c r="A103" s="145" t="s">
        <v>581</v>
      </c>
      <c r="B103" s="166" t="s">
        <v>2828</v>
      </c>
      <c r="C103" s="362">
        <f>dataB!E103</f>
        <v>0.11613315889388329</v>
      </c>
      <c r="D103" s="362">
        <f>dataB!F103</f>
        <v>0.18966636418502889</v>
      </c>
      <c r="E103" s="179"/>
      <c r="F103" s="179">
        <f>dataB!H103</f>
        <v>0.12967205019415573</v>
      </c>
      <c r="G103" s="145"/>
    </row>
    <row r="104" spans="1:7" x14ac:dyDescent="0.3">
      <c r="A104" s="145" t="s">
        <v>582</v>
      </c>
      <c r="B104" s="166"/>
      <c r="C104" s="179"/>
      <c r="D104" s="179"/>
      <c r="E104" s="179"/>
      <c r="F104" s="179"/>
      <c r="G104" s="145"/>
    </row>
    <row r="105" spans="1:7" x14ac:dyDescent="0.3">
      <c r="A105" s="145" t="s">
        <v>583</v>
      </c>
      <c r="B105" s="166"/>
      <c r="C105" s="179"/>
      <c r="D105" s="179"/>
      <c r="E105" s="179"/>
      <c r="F105" s="179"/>
      <c r="G105" s="145"/>
    </row>
    <row r="106" spans="1:7" x14ac:dyDescent="0.3">
      <c r="A106" s="145" t="s">
        <v>584</v>
      </c>
      <c r="B106" s="166"/>
      <c r="C106" s="179"/>
      <c r="D106" s="179"/>
      <c r="E106" s="179"/>
      <c r="F106" s="179"/>
      <c r="G106" s="145"/>
    </row>
    <row r="107" spans="1:7" x14ac:dyDescent="0.3">
      <c r="A107" s="145" t="s">
        <v>585</v>
      </c>
      <c r="B107" s="166"/>
      <c r="C107" s="179"/>
      <c r="D107" s="179"/>
      <c r="E107" s="179"/>
      <c r="F107" s="179"/>
      <c r="G107" s="145"/>
    </row>
    <row r="108" spans="1:7" x14ac:dyDescent="0.3">
      <c r="A108" s="145" t="s">
        <v>586</v>
      </c>
      <c r="B108" s="166"/>
      <c r="C108" s="179"/>
      <c r="D108" s="179"/>
      <c r="E108" s="179"/>
      <c r="F108" s="179"/>
      <c r="G108" s="145"/>
    </row>
    <row r="109" spans="1:7" x14ac:dyDescent="0.3">
      <c r="A109" s="145" t="s">
        <v>587</v>
      </c>
      <c r="B109" s="166"/>
      <c r="C109" s="179"/>
      <c r="D109" s="179"/>
      <c r="E109" s="179"/>
      <c r="F109" s="179"/>
      <c r="G109" s="145"/>
    </row>
    <row r="110" spans="1:7" x14ac:dyDescent="0.3">
      <c r="A110" s="145" t="s">
        <v>588</v>
      </c>
      <c r="B110" s="166"/>
      <c r="C110" s="179"/>
      <c r="D110" s="179"/>
      <c r="E110" s="179"/>
      <c r="F110" s="179"/>
      <c r="G110" s="145"/>
    </row>
    <row r="111" spans="1:7" x14ac:dyDescent="0.3">
      <c r="A111" s="145" t="s">
        <v>589</v>
      </c>
      <c r="B111" s="166"/>
      <c r="C111" s="179"/>
      <c r="D111" s="179"/>
      <c r="E111" s="179"/>
      <c r="F111" s="179"/>
      <c r="G111" s="145"/>
    </row>
    <row r="112" spans="1:7" x14ac:dyDescent="0.3">
      <c r="A112" s="145" t="s">
        <v>590</v>
      </c>
      <c r="B112" s="166"/>
      <c r="C112" s="179"/>
      <c r="D112" s="179"/>
      <c r="E112" s="179"/>
      <c r="F112" s="179"/>
      <c r="G112" s="145"/>
    </row>
    <row r="113" spans="1:7" x14ac:dyDescent="0.3">
      <c r="A113" s="145" t="s">
        <v>591</v>
      </c>
      <c r="B113" s="166"/>
      <c r="C113" s="179"/>
      <c r="D113" s="179"/>
      <c r="E113" s="179"/>
      <c r="F113" s="179"/>
      <c r="G113" s="145"/>
    </row>
    <row r="114" spans="1:7" x14ac:dyDescent="0.3">
      <c r="A114" s="145" t="s">
        <v>592</v>
      </c>
      <c r="B114" s="166"/>
      <c r="C114" s="179"/>
      <c r="D114" s="179"/>
      <c r="E114" s="179"/>
      <c r="F114" s="179"/>
      <c r="G114" s="145"/>
    </row>
    <row r="115" spans="1:7" x14ac:dyDescent="0.3">
      <c r="A115" s="145" t="s">
        <v>593</v>
      </c>
      <c r="B115" s="166"/>
      <c r="C115" s="179"/>
      <c r="D115" s="179"/>
      <c r="E115" s="179"/>
      <c r="F115" s="179"/>
      <c r="G115" s="145"/>
    </row>
    <row r="116" spans="1:7" x14ac:dyDescent="0.3">
      <c r="A116" s="145" t="s">
        <v>594</v>
      </c>
      <c r="B116" s="166"/>
      <c r="C116" s="179"/>
      <c r="D116" s="179"/>
      <c r="E116" s="179"/>
      <c r="F116" s="179"/>
      <c r="G116" s="145"/>
    </row>
    <row r="117" spans="1:7" x14ac:dyDescent="0.3">
      <c r="A117" s="145" t="s">
        <v>595</v>
      </c>
      <c r="B117" s="166"/>
      <c r="C117" s="179"/>
      <c r="D117" s="179"/>
      <c r="E117" s="179"/>
      <c r="F117" s="179"/>
      <c r="G117" s="145"/>
    </row>
    <row r="118" spans="1:7" x14ac:dyDescent="0.3">
      <c r="A118" s="145" t="s">
        <v>596</v>
      </c>
      <c r="B118" s="166"/>
      <c r="C118" s="179"/>
      <c r="D118" s="179"/>
      <c r="E118" s="179"/>
      <c r="F118" s="179"/>
      <c r="G118" s="145"/>
    </row>
    <row r="119" spans="1:7" x14ac:dyDescent="0.3">
      <c r="A119" s="145" t="s">
        <v>597</v>
      </c>
      <c r="B119" s="166"/>
      <c r="C119" s="179"/>
      <c r="D119" s="179"/>
      <c r="E119" s="179"/>
      <c r="F119" s="179"/>
      <c r="G119" s="145"/>
    </row>
    <row r="120" spans="1:7" x14ac:dyDescent="0.3">
      <c r="A120" s="145" t="s">
        <v>598</v>
      </c>
      <c r="B120" s="166"/>
      <c r="C120" s="179"/>
      <c r="D120" s="179"/>
      <c r="E120" s="179"/>
      <c r="F120" s="179"/>
      <c r="G120" s="145"/>
    </row>
    <row r="121" spans="1:7" x14ac:dyDescent="0.3">
      <c r="A121" s="145" t="s">
        <v>599</v>
      </c>
      <c r="B121" s="166"/>
      <c r="C121" s="179"/>
      <c r="D121" s="179"/>
      <c r="E121" s="179"/>
      <c r="F121" s="179"/>
      <c r="G121" s="145"/>
    </row>
    <row r="122" spans="1:7" x14ac:dyDescent="0.3">
      <c r="A122" s="145" t="s">
        <v>600</v>
      </c>
      <c r="B122" s="166"/>
      <c r="C122" s="179"/>
      <c r="D122" s="179"/>
      <c r="E122" s="179"/>
      <c r="F122" s="179"/>
      <c r="G122" s="145"/>
    </row>
    <row r="123" spans="1:7" x14ac:dyDescent="0.3">
      <c r="A123" s="145" t="s">
        <v>601</v>
      </c>
      <c r="B123" s="166"/>
      <c r="C123" s="179"/>
      <c r="D123" s="179"/>
      <c r="E123" s="179"/>
      <c r="F123" s="179"/>
      <c r="G123" s="145"/>
    </row>
    <row r="124" spans="1:7" x14ac:dyDescent="0.3">
      <c r="A124" s="145" t="s">
        <v>602</v>
      </c>
      <c r="B124" s="166"/>
      <c r="C124" s="179"/>
      <c r="D124" s="179"/>
      <c r="E124" s="179"/>
      <c r="F124" s="179"/>
      <c r="G124" s="145"/>
    </row>
    <row r="125" spans="1:7" x14ac:dyDescent="0.3">
      <c r="A125" s="145" t="s">
        <v>603</v>
      </c>
      <c r="B125" s="166"/>
      <c r="C125" s="179"/>
      <c r="D125" s="179"/>
      <c r="E125" s="179"/>
      <c r="F125" s="179"/>
      <c r="G125" s="145"/>
    </row>
    <row r="126" spans="1:7" x14ac:dyDescent="0.3">
      <c r="A126" s="145" t="s">
        <v>604</v>
      </c>
      <c r="B126" s="166"/>
      <c r="C126" s="179"/>
      <c r="D126" s="179"/>
      <c r="E126" s="179"/>
      <c r="F126" s="179"/>
      <c r="G126" s="145"/>
    </row>
    <row r="127" spans="1:7" x14ac:dyDescent="0.3">
      <c r="A127" s="145" t="s">
        <v>605</v>
      </c>
      <c r="B127" s="166"/>
      <c r="C127" s="179"/>
      <c r="D127" s="179"/>
      <c r="E127" s="179"/>
      <c r="F127" s="179"/>
      <c r="G127" s="145"/>
    </row>
    <row r="128" spans="1:7" x14ac:dyDescent="0.3">
      <c r="A128" s="145" t="s">
        <v>606</v>
      </c>
      <c r="B128" s="166"/>
      <c r="C128" s="179"/>
      <c r="D128" s="179"/>
      <c r="E128" s="179"/>
      <c r="F128" s="179"/>
      <c r="G128" s="145"/>
    </row>
    <row r="129" spans="1:7" x14ac:dyDescent="0.3">
      <c r="A129" s="145" t="s">
        <v>607</v>
      </c>
      <c r="B129" s="166"/>
      <c r="C129" s="179"/>
      <c r="D129" s="179"/>
      <c r="E129" s="179"/>
      <c r="F129" s="179"/>
      <c r="G129" s="145"/>
    </row>
    <row r="130" spans="1:7" x14ac:dyDescent="0.3">
      <c r="A130" s="145" t="s">
        <v>1536</v>
      </c>
      <c r="B130" s="166"/>
      <c r="C130" s="179"/>
      <c r="D130" s="179"/>
      <c r="E130" s="179"/>
      <c r="F130" s="179"/>
      <c r="G130" s="145"/>
    </row>
    <row r="131" spans="1:7" x14ac:dyDescent="0.3">
      <c r="A131" s="145" t="s">
        <v>1537</v>
      </c>
      <c r="B131" s="166"/>
      <c r="C131" s="179"/>
      <c r="D131" s="179"/>
      <c r="E131" s="179"/>
      <c r="F131" s="179"/>
      <c r="G131" s="145"/>
    </row>
    <row r="132" spans="1:7" x14ac:dyDescent="0.3">
      <c r="A132" s="145" t="s">
        <v>1538</v>
      </c>
      <c r="B132" s="166"/>
      <c r="C132" s="179"/>
      <c r="D132" s="179"/>
      <c r="E132" s="179"/>
      <c r="F132" s="179"/>
      <c r="G132" s="145"/>
    </row>
    <row r="133" spans="1:7" x14ac:dyDescent="0.3">
      <c r="A133" s="145" t="s">
        <v>1539</v>
      </c>
      <c r="B133" s="166"/>
      <c r="C133" s="179"/>
      <c r="D133" s="179"/>
      <c r="E133" s="179"/>
      <c r="F133" s="179"/>
      <c r="G133" s="145"/>
    </row>
    <row r="134" spans="1:7" x14ac:dyDescent="0.3">
      <c r="A134" s="145" t="s">
        <v>1540</v>
      </c>
      <c r="B134" s="166"/>
      <c r="C134" s="179"/>
      <c r="D134" s="179"/>
      <c r="E134" s="179"/>
      <c r="F134" s="179"/>
      <c r="G134" s="145"/>
    </row>
    <row r="135" spans="1:7" x14ac:dyDescent="0.3">
      <c r="A135" s="145" t="s">
        <v>1541</v>
      </c>
      <c r="B135" s="166"/>
      <c r="C135" s="179"/>
      <c r="D135" s="179"/>
      <c r="E135" s="179"/>
      <c r="F135" s="179"/>
      <c r="G135" s="145"/>
    </row>
    <row r="136" spans="1:7" x14ac:dyDescent="0.3">
      <c r="A136" s="145" t="s">
        <v>1542</v>
      </c>
      <c r="B136" s="166"/>
      <c r="C136" s="179"/>
      <c r="D136" s="179"/>
      <c r="E136" s="179"/>
      <c r="F136" s="179"/>
      <c r="G136" s="145"/>
    </row>
    <row r="137" spans="1:7" x14ac:dyDescent="0.3">
      <c r="A137" s="145" t="s">
        <v>1543</v>
      </c>
      <c r="B137" s="166"/>
      <c r="C137" s="179"/>
      <c r="D137" s="179"/>
      <c r="E137" s="179"/>
      <c r="F137" s="179"/>
      <c r="G137" s="145"/>
    </row>
    <row r="138" spans="1:7" x14ac:dyDescent="0.3">
      <c r="A138" s="145" t="s">
        <v>1544</v>
      </c>
      <c r="B138" s="166"/>
      <c r="C138" s="179"/>
      <c r="D138" s="179"/>
      <c r="E138" s="179"/>
      <c r="F138" s="179"/>
      <c r="G138" s="145"/>
    </row>
    <row r="139" spans="1:7" x14ac:dyDescent="0.3">
      <c r="A139" s="145" t="s">
        <v>1545</v>
      </c>
      <c r="B139" s="166"/>
      <c r="C139" s="179"/>
      <c r="D139" s="179"/>
      <c r="E139" s="179"/>
      <c r="F139" s="179"/>
      <c r="G139" s="145"/>
    </row>
    <row r="140" spans="1:7" x14ac:dyDescent="0.3">
      <c r="A140" s="145" t="s">
        <v>1546</v>
      </c>
      <c r="B140" s="166"/>
      <c r="C140" s="179"/>
      <c r="D140" s="179"/>
      <c r="E140" s="179"/>
      <c r="F140" s="179"/>
      <c r="G140" s="145"/>
    </row>
    <row r="141" spans="1:7" x14ac:dyDescent="0.3">
      <c r="A141" s="145" t="s">
        <v>1547</v>
      </c>
      <c r="B141" s="166"/>
      <c r="C141" s="179"/>
      <c r="D141" s="179"/>
      <c r="E141" s="179"/>
      <c r="F141" s="179"/>
      <c r="G141" s="145"/>
    </row>
    <row r="142" spans="1:7" x14ac:dyDescent="0.3">
      <c r="A142" s="145" t="s">
        <v>1548</v>
      </c>
      <c r="B142" s="166"/>
      <c r="C142" s="179"/>
      <c r="D142" s="179"/>
      <c r="E142" s="179"/>
      <c r="F142" s="179"/>
      <c r="G142" s="145"/>
    </row>
    <row r="143" spans="1:7" x14ac:dyDescent="0.3">
      <c r="A143" s="145" t="s">
        <v>1549</v>
      </c>
      <c r="B143" s="166"/>
      <c r="C143" s="179"/>
      <c r="D143" s="179"/>
      <c r="E143" s="179"/>
      <c r="F143" s="179"/>
      <c r="G143" s="145"/>
    </row>
    <row r="144" spans="1:7" x14ac:dyDescent="0.3">
      <c r="A144" s="145" t="s">
        <v>1550</v>
      </c>
      <c r="B144" s="166"/>
      <c r="C144" s="179"/>
      <c r="D144" s="179"/>
      <c r="E144" s="179"/>
      <c r="F144" s="179"/>
      <c r="G144" s="145"/>
    </row>
    <row r="145" spans="1:7" x14ac:dyDescent="0.3">
      <c r="A145" s="145" t="s">
        <v>1551</v>
      </c>
      <c r="B145" s="166"/>
      <c r="C145" s="179"/>
      <c r="D145" s="179"/>
      <c r="E145" s="179"/>
      <c r="F145" s="179"/>
      <c r="G145" s="145"/>
    </row>
    <row r="146" spans="1:7" x14ac:dyDescent="0.3">
      <c r="A146" s="145" t="s">
        <v>1552</v>
      </c>
      <c r="B146" s="166"/>
      <c r="C146" s="179"/>
      <c r="D146" s="179"/>
      <c r="E146" s="179"/>
      <c r="F146" s="179"/>
      <c r="G146" s="145"/>
    </row>
    <row r="147" spans="1:7" x14ac:dyDescent="0.3">
      <c r="A147" s="145" t="s">
        <v>1553</v>
      </c>
      <c r="B147" s="166"/>
      <c r="C147" s="179"/>
      <c r="D147" s="179"/>
      <c r="E147" s="179"/>
      <c r="F147" s="179"/>
      <c r="G147" s="145"/>
    </row>
    <row r="148" spans="1:7" x14ac:dyDescent="0.3">
      <c r="A148" s="145" t="s">
        <v>1554</v>
      </c>
      <c r="B148" s="166"/>
      <c r="C148" s="179"/>
      <c r="D148" s="179"/>
      <c r="E148" s="179"/>
      <c r="F148" s="179"/>
      <c r="G148" s="145"/>
    </row>
    <row r="149" spans="1:7" ht="15" customHeight="1" x14ac:dyDescent="0.3">
      <c r="A149" s="156"/>
      <c r="B149" s="157" t="s">
        <v>608</v>
      </c>
      <c r="C149" s="156" t="s">
        <v>484</v>
      </c>
      <c r="D149" s="156" t="s">
        <v>485</v>
      </c>
      <c r="E149" s="163"/>
      <c r="F149" s="158" t="s">
        <v>453</v>
      </c>
      <c r="G149" s="158"/>
    </row>
    <row r="150" spans="1:7" x14ac:dyDescent="0.3">
      <c r="A150" s="145" t="s">
        <v>609</v>
      </c>
      <c r="B150" s="145" t="s">
        <v>610</v>
      </c>
      <c r="C150" s="362">
        <f>dataB!E150</f>
        <v>0.82242011052773867</v>
      </c>
      <c r="D150" s="362">
        <f>dataB!F150</f>
        <v>0.37858113633681051</v>
      </c>
      <c r="E150" s="180"/>
      <c r="F150" s="362">
        <f>dataB!H150</f>
        <v>0.74070073486791366</v>
      </c>
    </row>
    <row r="151" spans="1:7" x14ac:dyDescent="0.3">
      <c r="A151" s="145" t="s">
        <v>611</v>
      </c>
      <c r="B151" s="145" t="s">
        <v>612</v>
      </c>
      <c r="C151" s="362">
        <f>dataB!E151</f>
        <v>0.17757988947294465</v>
      </c>
      <c r="D151" s="362">
        <f>dataB!F151</f>
        <v>0.62141886366834131</v>
      </c>
      <c r="E151" s="180"/>
      <c r="F151" s="362">
        <f>dataB!H151</f>
        <v>0.25929926513124607</v>
      </c>
    </row>
    <row r="152" spans="1:7" x14ac:dyDescent="0.3">
      <c r="A152" s="145" t="s">
        <v>613</v>
      </c>
      <c r="B152" s="145" t="s">
        <v>142</v>
      </c>
      <c r="C152" s="179" t="s">
        <v>1207</v>
      </c>
      <c r="D152" s="179" t="s">
        <v>1207</v>
      </c>
      <c r="E152" s="180"/>
      <c r="F152" s="179" t="s">
        <v>1207</v>
      </c>
    </row>
    <row r="153" spans="1:7" outlineLevel="1" x14ac:dyDescent="0.3">
      <c r="A153" s="145" t="s">
        <v>614</v>
      </c>
      <c r="C153" s="179"/>
      <c r="D153" s="179"/>
      <c r="E153" s="180"/>
      <c r="F153" s="179"/>
    </row>
    <row r="154" spans="1:7" outlineLevel="1" x14ac:dyDescent="0.3">
      <c r="A154" s="145" t="s">
        <v>615</v>
      </c>
      <c r="C154" s="179"/>
      <c r="D154" s="179"/>
      <c r="E154" s="180"/>
      <c r="F154" s="179"/>
    </row>
    <row r="155" spans="1:7" outlineLevel="1" x14ac:dyDescent="0.3">
      <c r="A155" s="145" t="s">
        <v>616</v>
      </c>
      <c r="C155" s="179"/>
      <c r="D155" s="179"/>
      <c r="E155" s="180"/>
      <c r="F155" s="179"/>
    </row>
    <row r="156" spans="1:7" outlineLevel="1" x14ac:dyDescent="0.3">
      <c r="A156" s="145" t="s">
        <v>617</v>
      </c>
      <c r="C156" s="179"/>
      <c r="D156" s="179"/>
      <c r="E156" s="180"/>
      <c r="F156" s="179"/>
    </row>
    <row r="157" spans="1:7" outlineLevel="1" x14ac:dyDescent="0.3">
      <c r="A157" s="145" t="s">
        <v>618</v>
      </c>
      <c r="C157" s="179"/>
      <c r="D157" s="179"/>
      <c r="E157" s="180"/>
      <c r="F157" s="179"/>
    </row>
    <row r="158" spans="1:7" outlineLevel="1" x14ac:dyDescent="0.3">
      <c r="A158" s="145" t="s">
        <v>619</v>
      </c>
      <c r="C158" s="179"/>
      <c r="D158" s="179"/>
      <c r="E158" s="180"/>
      <c r="F158" s="179"/>
    </row>
    <row r="159" spans="1:7" ht="15" customHeight="1" x14ac:dyDescent="0.3">
      <c r="A159" s="156"/>
      <c r="B159" s="157" t="s">
        <v>620</v>
      </c>
      <c r="C159" s="156" t="s">
        <v>484</v>
      </c>
      <c r="D159" s="156" t="s">
        <v>485</v>
      </c>
      <c r="E159" s="163"/>
      <c r="F159" s="158" t="s">
        <v>453</v>
      </c>
      <c r="G159" s="158"/>
    </row>
    <row r="160" spans="1:7" x14ac:dyDescent="0.3">
      <c r="A160" s="145" t="s">
        <v>621</v>
      </c>
      <c r="B160" s="145" t="s">
        <v>622</v>
      </c>
      <c r="C160" s="362">
        <f>dataB!E160</f>
        <v>0.55460487431119332</v>
      </c>
      <c r="D160" s="362">
        <f>dataB!F160</f>
        <v>0.44571063654836035</v>
      </c>
      <c r="E160" s="180"/>
      <c r="F160" s="362">
        <f>dataB!H160</f>
        <v>0.53455533012792078</v>
      </c>
    </row>
    <row r="161" spans="1:7" x14ac:dyDescent="0.3">
      <c r="A161" s="145" t="s">
        <v>623</v>
      </c>
      <c r="B161" s="145" t="s">
        <v>624</v>
      </c>
      <c r="C161" s="362">
        <f>dataB!E161</f>
        <v>0.44539512568948741</v>
      </c>
      <c r="D161" s="362">
        <f>dataB!F161</f>
        <v>0.55428936345679325</v>
      </c>
      <c r="E161" s="180"/>
      <c r="F161" s="362">
        <f>dataB!H161</f>
        <v>0.46544466987124056</v>
      </c>
    </row>
    <row r="162" spans="1:7" x14ac:dyDescent="0.3">
      <c r="A162" s="145" t="s">
        <v>625</v>
      </c>
      <c r="B162" s="145" t="s">
        <v>142</v>
      </c>
      <c r="C162" s="362" t="s">
        <v>1207</v>
      </c>
      <c r="D162" s="362" t="s">
        <v>1207</v>
      </c>
      <c r="E162" s="180"/>
      <c r="F162" s="362" t="s">
        <v>1207</v>
      </c>
    </row>
    <row r="163" spans="1:7" outlineLevel="1" x14ac:dyDescent="0.3">
      <c r="A163" s="145" t="s">
        <v>626</v>
      </c>
      <c r="E163" s="141"/>
    </row>
    <row r="164" spans="1:7" outlineLevel="1" x14ac:dyDescent="0.3">
      <c r="A164" s="145" t="s">
        <v>627</v>
      </c>
      <c r="E164" s="141"/>
    </row>
    <row r="165" spans="1:7" outlineLevel="1" x14ac:dyDescent="0.3">
      <c r="A165" s="145" t="s">
        <v>628</v>
      </c>
      <c r="E165" s="141"/>
    </row>
    <row r="166" spans="1:7" outlineLevel="1" x14ac:dyDescent="0.3">
      <c r="A166" s="145" t="s">
        <v>629</v>
      </c>
      <c r="E166" s="141"/>
    </row>
    <row r="167" spans="1:7" outlineLevel="1" x14ac:dyDescent="0.3">
      <c r="A167" s="145" t="s">
        <v>630</v>
      </c>
      <c r="E167" s="141"/>
    </row>
    <row r="168" spans="1:7" outlineLevel="1" x14ac:dyDescent="0.3">
      <c r="A168" s="145" t="s">
        <v>631</v>
      </c>
      <c r="E168" s="141"/>
    </row>
    <row r="169" spans="1:7" ht="15" customHeight="1" x14ac:dyDescent="0.3">
      <c r="A169" s="156"/>
      <c r="B169" s="157" t="s">
        <v>632</v>
      </c>
      <c r="C169" s="156" t="s">
        <v>484</v>
      </c>
      <c r="D169" s="156" t="s">
        <v>485</v>
      </c>
      <c r="E169" s="163"/>
      <c r="F169" s="158" t="s">
        <v>453</v>
      </c>
      <c r="G169" s="158"/>
    </row>
    <row r="170" spans="1:7" x14ac:dyDescent="0.3">
      <c r="A170" s="145" t="s">
        <v>633</v>
      </c>
      <c r="B170" s="167" t="s">
        <v>634</v>
      </c>
      <c r="C170" s="362">
        <f>dataB!E170</f>
        <v>5.4292863698402721E-2</v>
      </c>
      <c r="D170" s="362">
        <f>dataB!F170</f>
        <v>4.6443818158641778E-2</v>
      </c>
      <c r="E170" s="180"/>
      <c r="F170" s="362">
        <f>dataB!H170</f>
        <v>5.2847701965489588E-2</v>
      </c>
    </row>
    <row r="171" spans="1:7" x14ac:dyDescent="0.3">
      <c r="A171" s="145" t="s">
        <v>635</v>
      </c>
      <c r="B171" s="167" t="s">
        <v>636</v>
      </c>
      <c r="C171" s="362">
        <f>dataB!E171</f>
        <v>7.778460383762073E-2</v>
      </c>
      <c r="D171" s="362">
        <f>dataB!F171</f>
        <v>6.656974147961453E-2</v>
      </c>
      <c r="E171" s="180"/>
      <c r="F171" s="362">
        <f>dataB!H171</f>
        <v>7.5719729855481158E-2</v>
      </c>
    </row>
    <row r="172" spans="1:7" x14ac:dyDescent="0.3">
      <c r="A172" s="145" t="s">
        <v>637</v>
      </c>
      <c r="B172" s="167" t="s">
        <v>638</v>
      </c>
      <c r="C172" s="362">
        <f>dataB!E172</f>
        <v>6.8350078897480751E-2</v>
      </c>
      <c r="D172" s="362">
        <f>dataB!F172</f>
        <v>2.6757248216373576E-2</v>
      </c>
      <c r="E172" s="179"/>
      <c r="F172" s="362">
        <f>dataB!H172</f>
        <v>6.069203092778281E-2</v>
      </c>
    </row>
    <row r="173" spans="1:7" x14ac:dyDescent="0.3">
      <c r="A173" s="145" t="s">
        <v>639</v>
      </c>
      <c r="B173" s="167" t="s">
        <v>640</v>
      </c>
      <c r="C173" s="362">
        <f>dataB!E173</f>
        <v>9.9693401758752159E-2</v>
      </c>
      <c r="D173" s="362">
        <f>dataB!F173</f>
        <v>7.999529085532972E-2</v>
      </c>
      <c r="E173" s="179"/>
      <c r="F173" s="362">
        <f>dataB!H173</f>
        <v>9.6066596952559702E-2</v>
      </c>
    </row>
    <row r="174" spans="1:7" x14ac:dyDescent="0.3">
      <c r="A174" s="145" t="s">
        <v>641</v>
      </c>
      <c r="B174" s="167" t="s">
        <v>642</v>
      </c>
      <c r="C174" s="362">
        <f>dataB!E174</f>
        <v>0.69987905180842203</v>
      </c>
      <c r="D174" s="362">
        <f>dataB!F174</f>
        <v>0.78023390129519254</v>
      </c>
      <c r="E174" s="179"/>
      <c r="F174" s="362">
        <f>dataB!H174</f>
        <v>0.71467394029782993</v>
      </c>
    </row>
    <row r="175" spans="1:7" outlineLevel="1" x14ac:dyDescent="0.3">
      <c r="A175" s="145" t="s">
        <v>643</v>
      </c>
      <c r="B175" s="164"/>
      <c r="C175" s="179"/>
      <c r="D175" s="179"/>
      <c r="E175" s="179"/>
      <c r="F175" s="179"/>
    </row>
    <row r="176" spans="1:7" outlineLevel="1" x14ac:dyDescent="0.3">
      <c r="A176" s="145" t="s">
        <v>644</v>
      </c>
      <c r="B176" s="164"/>
      <c r="C176" s="179"/>
      <c r="D176" s="179"/>
      <c r="E176" s="179"/>
      <c r="F176" s="179"/>
    </row>
    <row r="177" spans="1:7" outlineLevel="1" x14ac:dyDescent="0.3">
      <c r="A177" s="145" t="s">
        <v>645</v>
      </c>
      <c r="B177" s="167"/>
      <c r="C177" s="179"/>
      <c r="D177" s="179"/>
      <c r="E177" s="179"/>
      <c r="F177" s="179"/>
    </row>
    <row r="178" spans="1:7" outlineLevel="1" x14ac:dyDescent="0.3">
      <c r="A178" s="145" t="s">
        <v>646</v>
      </c>
      <c r="B178" s="167"/>
      <c r="C178" s="179"/>
      <c r="D178" s="179"/>
      <c r="E178" s="179"/>
      <c r="F178" s="179"/>
    </row>
    <row r="179" spans="1:7" ht="15" customHeight="1" x14ac:dyDescent="0.3">
      <c r="A179" s="156"/>
      <c r="B179" s="192" t="s">
        <v>647</v>
      </c>
      <c r="C179" s="156" t="s">
        <v>484</v>
      </c>
      <c r="D179" s="156" t="s">
        <v>485</v>
      </c>
      <c r="E179" s="156"/>
      <c r="F179" s="156" t="s">
        <v>453</v>
      </c>
      <c r="G179" s="158"/>
    </row>
    <row r="180" spans="1:7" x14ac:dyDescent="0.3">
      <c r="A180" s="145" t="s">
        <v>648</v>
      </c>
      <c r="B180" s="263" t="s">
        <v>649</v>
      </c>
      <c r="C180" s="338">
        <f>dataB!E180</f>
        <v>1.2015415574021192E-3</v>
      </c>
      <c r="D180" s="338">
        <f>dataB!F180</f>
        <v>8.9146444469149285E-4</v>
      </c>
      <c r="E180" s="242"/>
      <c r="F180" s="338">
        <f>dataB!H180</f>
        <v>1.1444503384438109E-3</v>
      </c>
    </row>
    <row r="181" spans="1:7" outlineLevel="1" x14ac:dyDescent="0.3">
      <c r="A181" s="145" t="s">
        <v>2693</v>
      </c>
      <c r="B181" s="230" t="s">
        <v>2692</v>
      </c>
      <c r="C181" s="338">
        <v>3.0000000000000001E-3</v>
      </c>
      <c r="D181" s="338">
        <v>4.0000000000000001E-3</v>
      </c>
      <c r="E181" s="242"/>
      <c r="F181" s="338">
        <v>3.0000000000000001E-3</v>
      </c>
    </row>
    <row r="182" spans="1:7" outlineLevel="1" x14ac:dyDescent="0.3">
      <c r="A182" s="145" t="s">
        <v>650</v>
      </c>
      <c r="B182" s="168"/>
      <c r="C182" s="179"/>
      <c r="D182" s="179"/>
      <c r="E182" s="180"/>
      <c r="F182" s="179"/>
    </row>
    <row r="183" spans="1:7" outlineLevel="1" x14ac:dyDescent="0.3">
      <c r="A183" s="145" t="s">
        <v>651</v>
      </c>
      <c r="B183" s="168"/>
      <c r="C183" s="179"/>
      <c r="D183" s="179"/>
      <c r="E183" s="180"/>
      <c r="F183" s="179"/>
    </row>
    <row r="184" spans="1:7" outlineLevel="1" x14ac:dyDescent="0.3">
      <c r="A184" s="145" t="s">
        <v>652</v>
      </c>
      <c r="B184" s="168"/>
      <c r="C184" s="179"/>
      <c r="D184" s="179"/>
      <c r="E184" s="180"/>
      <c r="F184" s="179"/>
    </row>
    <row r="185" spans="1:7" ht="18" x14ac:dyDescent="0.3">
      <c r="A185" s="169"/>
      <c r="B185" s="170" t="s">
        <v>450</v>
      </c>
      <c r="C185" s="169"/>
      <c r="D185" s="169"/>
      <c r="E185" s="169"/>
      <c r="F185" s="171"/>
      <c r="G185" s="171"/>
    </row>
    <row r="186" spans="1:7" ht="15" customHeight="1" x14ac:dyDescent="0.3">
      <c r="A186" s="156"/>
      <c r="B186" s="157" t="s">
        <v>653</v>
      </c>
      <c r="C186" s="156" t="s">
        <v>654</v>
      </c>
      <c r="D186" s="156" t="s">
        <v>655</v>
      </c>
      <c r="E186" s="163"/>
      <c r="F186" s="156" t="s">
        <v>484</v>
      </c>
      <c r="G186" s="156" t="s">
        <v>656</v>
      </c>
    </row>
    <row r="187" spans="1:7" x14ac:dyDescent="0.3">
      <c r="A187" s="145" t="s">
        <v>657</v>
      </c>
      <c r="B187" s="166" t="s">
        <v>658</v>
      </c>
      <c r="C187" s="208">
        <f>dataB!E187</f>
        <v>1536</v>
      </c>
      <c r="D187" s="145">
        <f>dataB!F187</f>
        <v>226678</v>
      </c>
      <c r="E187" s="172"/>
      <c r="F187" s="173"/>
      <c r="G187" s="173"/>
    </row>
    <row r="188" spans="1:7" x14ac:dyDescent="0.3">
      <c r="A188" s="172"/>
      <c r="B188" s="174"/>
      <c r="C188" s="172"/>
      <c r="D188" s="172"/>
      <c r="E188" s="172"/>
      <c r="F188" s="173"/>
      <c r="G188" s="173"/>
    </row>
    <row r="189" spans="1:7" x14ac:dyDescent="0.3">
      <c r="B189" s="166" t="s">
        <v>659</v>
      </c>
      <c r="C189" s="172"/>
      <c r="D189" s="172"/>
      <c r="E189" s="172"/>
      <c r="F189" s="173"/>
      <c r="G189" s="173"/>
    </row>
    <row r="190" spans="1:7" x14ac:dyDescent="0.3">
      <c r="A190" s="145" t="s">
        <v>660</v>
      </c>
      <c r="B190" s="166" t="s">
        <v>2829</v>
      </c>
      <c r="C190" s="395">
        <f>dataB!E190</f>
        <v>167468.09795303535</v>
      </c>
      <c r="D190" s="395">
        <f>dataB!F190</f>
        <v>178430</v>
      </c>
      <c r="E190" s="172"/>
      <c r="F190" s="207">
        <f>IF($C$214=0,"",IF(C190="[for completion]","",IF(C190="","",C190/$C$214)))</f>
        <v>0.48111868249416828</v>
      </c>
      <c r="G190" s="207">
        <f>IF($D$214=0,"",IF(D190="[for completion]","",IF(D190="","",D190/$D$214)))</f>
        <v>0.78715181887964425</v>
      </c>
    </row>
    <row r="191" spans="1:7" x14ac:dyDescent="0.3">
      <c r="A191" s="145" t="s">
        <v>661</v>
      </c>
      <c r="B191" s="166" t="s">
        <v>2830</v>
      </c>
      <c r="C191" s="395">
        <f>dataB!E191</f>
        <v>122675.59877352823</v>
      </c>
      <c r="D191" s="395">
        <f>dataB!F191</f>
        <v>43210</v>
      </c>
      <c r="E191" s="172"/>
      <c r="F191" s="207">
        <f t="shared" ref="F191:F213" si="1">IF($C$214=0,"",IF(C191="[for completion]","",IF(C191="","",C191/$C$214)))</f>
        <v>0.35243442289919041</v>
      </c>
      <c r="G191" s="207">
        <f t="shared" ref="G191:G213" si="2">IF($D$214=0,"",IF(D191="[for completion]","",IF(D191="","",D191/$D$214)))</f>
        <v>0.19062282180008647</v>
      </c>
    </row>
    <row r="192" spans="1:7" x14ac:dyDescent="0.3">
      <c r="A192" s="145" t="s">
        <v>662</v>
      </c>
      <c r="B192" s="166" t="s">
        <v>2831</v>
      </c>
      <c r="C192" s="395">
        <f>dataB!E192</f>
        <v>35943.800587434795</v>
      </c>
      <c r="D192" s="395">
        <f>dataB!F192</f>
        <v>4570</v>
      </c>
      <c r="E192" s="172"/>
      <c r="F192" s="207">
        <f t="shared" si="1"/>
        <v>0.10326285539655107</v>
      </c>
      <c r="G192" s="207">
        <f t="shared" si="2"/>
        <v>2.0160756668048951E-2</v>
      </c>
    </row>
    <row r="193" spans="1:7" x14ac:dyDescent="0.3">
      <c r="A193" s="145" t="s">
        <v>663</v>
      </c>
      <c r="B193" s="166" t="s">
        <v>2832</v>
      </c>
      <c r="C193" s="395">
        <f>dataB!E193</f>
        <v>10782.768216395796</v>
      </c>
      <c r="D193" s="395">
        <f>dataB!F193</f>
        <v>359</v>
      </c>
      <c r="E193" s="172"/>
      <c r="F193" s="207">
        <f t="shared" si="1"/>
        <v>3.0977788016480601E-2</v>
      </c>
      <c r="G193" s="207">
        <f t="shared" si="2"/>
        <v>1.583744342194655E-3</v>
      </c>
    </row>
    <row r="194" spans="1:7" x14ac:dyDescent="0.3">
      <c r="A194" s="145" t="s">
        <v>664</v>
      </c>
      <c r="B194" s="166" t="s">
        <v>2832</v>
      </c>
      <c r="C194" s="395">
        <f>dataB!E194</f>
        <v>4839.4613607399997</v>
      </c>
      <c r="D194" s="395">
        <f>dataB!F194</f>
        <v>71</v>
      </c>
      <c r="E194" s="172"/>
      <c r="F194" s="207">
        <f t="shared" si="1"/>
        <v>1.3903276518454433E-2</v>
      </c>
      <c r="G194" s="207">
        <f t="shared" si="2"/>
        <v>3.1321963313599025E-4</v>
      </c>
    </row>
    <row r="195" spans="1:7" x14ac:dyDescent="0.3">
      <c r="A195" s="145" t="s">
        <v>665</v>
      </c>
      <c r="B195" s="166" t="s">
        <v>2833</v>
      </c>
      <c r="C195" s="395">
        <f>dataB!E195</f>
        <v>6370.9111021020517</v>
      </c>
      <c r="D195" s="395">
        <f>dataB!F195</f>
        <v>38</v>
      </c>
      <c r="E195" s="172"/>
      <c r="F195" s="207">
        <f t="shared" si="1"/>
        <v>1.8302974675155154E-2</v>
      </c>
      <c r="G195" s="207">
        <f t="shared" si="2"/>
        <v>1.6763867688968494E-4</v>
      </c>
    </row>
    <row r="196" spans="1:7" x14ac:dyDescent="0.3">
      <c r="A196" s="145" t="s">
        <v>666</v>
      </c>
      <c r="B196" s="166"/>
      <c r="C196" s="208"/>
      <c r="D196" s="211"/>
      <c r="E196" s="172"/>
      <c r="F196" s="207" t="str">
        <f t="shared" si="1"/>
        <v/>
      </c>
      <c r="G196" s="207" t="str">
        <f t="shared" si="2"/>
        <v/>
      </c>
    </row>
    <row r="197" spans="1:7" x14ac:dyDescent="0.3">
      <c r="A197" s="145" t="s">
        <v>667</v>
      </c>
      <c r="B197" s="166"/>
      <c r="C197" s="208"/>
      <c r="D197" s="211"/>
      <c r="E197" s="172"/>
      <c r="F197" s="207" t="str">
        <f t="shared" si="1"/>
        <v/>
      </c>
      <c r="G197" s="207" t="str">
        <f t="shared" si="2"/>
        <v/>
      </c>
    </row>
    <row r="198" spans="1:7" x14ac:dyDescent="0.3">
      <c r="A198" s="145" t="s">
        <v>668</v>
      </c>
      <c r="B198" s="166"/>
      <c r="C198" s="208"/>
      <c r="D198" s="211"/>
      <c r="E198" s="172"/>
      <c r="F198" s="207" t="str">
        <f t="shared" si="1"/>
        <v/>
      </c>
      <c r="G198" s="207" t="str">
        <f t="shared" si="2"/>
        <v/>
      </c>
    </row>
    <row r="199" spans="1:7" x14ac:dyDescent="0.3">
      <c r="A199" s="145" t="s">
        <v>669</v>
      </c>
      <c r="B199" s="166"/>
      <c r="C199" s="208"/>
      <c r="D199" s="211"/>
      <c r="E199" s="166"/>
      <c r="F199" s="207" t="str">
        <f t="shared" si="1"/>
        <v/>
      </c>
      <c r="G199" s="207" t="str">
        <f t="shared" si="2"/>
        <v/>
      </c>
    </row>
    <row r="200" spans="1:7" x14ac:dyDescent="0.3">
      <c r="A200" s="145" t="s">
        <v>670</v>
      </c>
      <c r="B200" s="166"/>
      <c r="C200" s="208"/>
      <c r="D200" s="211"/>
      <c r="E200" s="166"/>
      <c r="F200" s="207" t="str">
        <f t="shared" si="1"/>
        <v/>
      </c>
      <c r="G200" s="207" t="str">
        <f t="shared" si="2"/>
        <v/>
      </c>
    </row>
    <row r="201" spans="1:7" x14ac:dyDescent="0.3">
      <c r="A201" s="145" t="s">
        <v>671</v>
      </c>
      <c r="B201" s="166"/>
      <c r="C201" s="208"/>
      <c r="D201" s="211"/>
      <c r="E201" s="166"/>
      <c r="F201" s="207" t="str">
        <f t="shared" si="1"/>
        <v/>
      </c>
      <c r="G201" s="207" t="str">
        <f t="shared" si="2"/>
        <v/>
      </c>
    </row>
    <row r="202" spans="1:7" x14ac:dyDescent="0.3">
      <c r="A202" s="145" t="s">
        <v>672</v>
      </c>
      <c r="B202" s="166"/>
      <c r="C202" s="208"/>
      <c r="D202" s="211"/>
      <c r="E202" s="166"/>
      <c r="F202" s="207" t="str">
        <f t="shared" si="1"/>
        <v/>
      </c>
      <c r="G202" s="207" t="str">
        <f t="shared" si="2"/>
        <v/>
      </c>
    </row>
    <row r="203" spans="1:7" x14ac:dyDescent="0.3">
      <c r="A203" s="145" t="s">
        <v>673</v>
      </c>
      <c r="B203" s="166"/>
      <c r="C203" s="208"/>
      <c r="D203" s="211"/>
      <c r="E203" s="166"/>
      <c r="F203" s="207" t="str">
        <f t="shared" si="1"/>
        <v/>
      </c>
      <c r="G203" s="207" t="str">
        <f t="shared" si="2"/>
        <v/>
      </c>
    </row>
    <row r="204" spans="1:7" x14ac:dyDescent="0.3">
      <c r="A204" s="145" t="s">
        <v>674</v>
      </c>
      <c r="B204" s="166"/>
      <c r="C204" s="208"/>
      <c r="D204" s="211"/>
      <c r="E204" s="166"/>
      <c r="F204" s="207" t="str">
        <f t="shared" si="1"/>
        <v/>
      </c>
      <c r="G204" s="207" t="str">
        <f t="shared" si="2"/>
        <v/>
      </c>
    </row>
    <row r="205" spans="1:7" x14ac:dyDescent="0.3">
      <c r="A205" s="145" t="s">
        <v>675</v>
      </c>
      <c r="B205" s="166"/>
      <c r="C205" s="208"/>
      <c r="D205" s="211"/>
      <c r="F205" s="207" t="str">
        <f t="shared" si="1"/>
        <v/>
      </c>
      <c r="G205" s="207" t="str">
        <f t="shared" si="2"/>
        <v/>
      </c>
    </row>
    <row r="206" spans="1:7" x14ac:dyDescent="0.3">
      <c r="A206" s="145" t="s">
        <v>676</v>
      </c>
      <c r="B206" s="166"/>
      <c r="C206" s="208"/>
      <c r="D206" s="211"/>
      <c r="E206" s="161"/>
      <c r="F206" s="207" t="str">
        <f t="shared" si="1"/>
        <v/>
      </c>
      <c r="G206" s="207" t="str">
        <f t="shared" si="2"/>
        <v/>
      </c>
    </row>
    <row r="207" spans="1:7" x14ac:dyDescent="0.3">
      <c r="A207" s="145" t="s">
        <v>677</v>
      </c>
      <c r="B207" s="166"/>
      <c r="C207" s="208"/>
      <c r="D207" s="211"/>
      <c r="E207" s="161"/>
      <c r="F207" s="207" t="str">
        <f t="shared" si="1"/>
        <v/>
      </c>
      <c r="G207" s="207" t="str">
        <f t="shared" si="2"/>
        <v/>
      </c>
    </row>
    <row r="208" spans="1:7" x14ac:dyDescent="0.3">
      <c r="A208" s="145" t="s">
        <v>678</v>
      </c>
      <c r="B208" s="166"/>
      <c r="C208" s="208"/>
      <c r="D208" s="211"/>
      <c r="E208" s="161"/>
      <c r="F208" s="207" t="str">
        <f t="shared" si="1"/>
        <v/>
      </c>
      <c r="G208" s="207" t="str">
        <f t="shared" si="2"/>
        <v/>
      </c>
    </row>
    <row r="209" spans="1:7" x14ac:dyDescent="0.3">
      <c r="A209" s="145" t="s">
        <v>679</v>
      </c>
      <c r="B209" s="166"/>
      <c r="C209" s="208"/>
      <c r="D209" s="211"/>
      <c r="E209" s="161"/>
      <c r="F209" s="207" t="str">
        <f t="shared" si="1"/>
        <v/>
      </c>
      <c r="G209" s="207" t="str">
        <f t="shared" si="2"/>
        <v/>
      </c>
    </row>
    <row r="210" spans="1:7" x14ac:dyDescent="0.3">
      <c r="A210" s="145" t="s">
        <v>680</v>
      </c>
      <c r="B210" s="166"/>
      <c r="C210" s="208"/>
      <c r="D210" s="211"/>
      <c r="E210" s="161"/>
      <c r="F210" s="207" t="str">
        <f t="shared" si="1"/>
        <v/>
      </c>
      <c r="G210" s="207" t="str">
        <f t="shared" si="2"/>
        <v/>
      </c>
    </row>
    <row r="211" spans="1:7" x14ac:dyDescent="0.3">
      <c r="A211" s="145" t="s">
        <v>681</v>
      </c>
      <c r="B211" s="166"/>
      <c r="C211" s="208"/>
      <c r="D211" s="211"/>
      <c r="E211" s="161"/>
      <c r="F211" s="207" t="str">
        <f t="shared" si="1"/>
        <v/>
      </c>
      <c r="G211" s="207" t="str">
        <f t="shared" si="2"/>
        <v/>
      </c>
    </row>
    <row r="212" spans="1:7" x14ac:dyDescent="0.3">
      <c r="A212" s="145" t="s">
        <v>682</v>
      </c>
      <c r="B212" s="166"/>
      <c r="C212" s="208"/>
      <c r="D212" s="211"/>
      <c r="E212" s="161"/>
      <c r="F212" s="207" t="str">
        <f t="shared" si="1"/>
        <v/>
      </c>
      <c r="G212" s="207" t="str">
        <f t="shared" si="2"/>
        <v/>
      </c>
    </row>
    <row r="213" spans="1:7" x14ac:dyDescent="0.3">
      <c r="A213" s="145" t="s">
        <v>683</v>
      </c>
      <c r="B213" s="166"/>
      <c r="C213" s="208"/>
      <c r="D213" s="211"/>
      <c r="E213" s="161"/>
      <c r="F213" s="207" t="str">
        <f t="shared" si="1"/>
        <v/>
      </c>
      <c r="G213" s="207" t="str">
        <f t="shared" si="2"/>
        <v/>
      </c>
    </row>
    <row r="214" spans="1:7" x14ac:dyDescent="0.3">
      <c r="A214" s="145" t="s">
        <v>684</v>
      </c>
      <c r="B214" s="175" t="s">
        <v>144</v>
      </c>
      <c r="C214" s="214">
        <f>SUM(C190:C213)</f>
        <v>348080.63799323625</v>
      </c>
      <c r="D214" s="212">
        <f>SUM(D190:D213)</f>
        <v>226678</v>
      </c>
      <c r="E214" s="161"/>
      <c r="F214" s="213">
        <f>SUM(F190:F213)</f>
        <v>1</v>
      </c>
      <c r="G214" s="213">
        <f>SUM(G190:G213)</f>
        <v>1</v>
      </c>
    </row>
    <row r="215" spans="1:7" ht="15" customHeight="1" x14ac:dyDescent="0.3">
      <c r="A215" s="156"/>
      <c r="B215" s="156" t="s">
        <v>685</v>
      </c>
      <c r="C215" s="156" t="s">
        <v>654</v>
      </c>
      <c r="D215" s="156" t="s">
        <v>655</v>
      </c>
      <c r="E215" s="163"/>
      <c r="F215" s="156" t="s">
        <v>484</v>
      </c>
      <c r="G215" s="156" t="s">
        <v>656</v>
      </c>
    </row>
    <row r="216" spans="1:7" x14ac:dyDescent="0.3">
      <c r="A216" s="145" t="s">
        <v>686</v>
      </c>
      <c r="B216" s="145" t="s">
        <v>687</v>
      </c>
      <c r="C216" s="179" t="s">
        <v>1207</v>
      </c>
      <c r="F216" s="210"/>
      <c r="G216" s="210"/>
    </row>
    <row r="217" spans="1:7" x14ac:dyDescent="0.3">
      <c r="F217" s="210"/>
      <c r="G217" s="210"/>
    </row>
    <row r="218" spans="1:7" x14ac:dyDescent="0.3">
      <c r="B218" s="166" t="s">
        <v>688</v>
      </c>
      <c r="F218" s="210"/>
      <c r="G218" s="210"/>
    </row>
    <row r="219" spans="1:7" x14ac:dyDescent="0.3">
      <c r="A219" s="145" t="s">
        <v>689</v>
      </c>
      <c r="B219" s="145" t="s">
        <v>690</v>
      </c>
      <c r="C219" s="208" t="s">
        <v>1207</v>
      </c>
      <c r="D219" s="211" t="s">
        <v>1207</v>
      </c>
      <c r="F219" s="207" t="str">
        <f t="shared" ref="F219:F233" si="3">IF($C$227=0,"",IF(C219="[for completion]","",C219/$C$227))</f>
        <v/>
      </c>
      <c r="G219" s="207" t="str">
        <f t="shared" ref="G219:G233" si="4">IF($D$227=0,"",IF(D219="[for completion]","",D219/$D$227))</f>
        <v/>
      </c>
    </row>
    <row r="220" spans="1:7" x14ac:dyDescent="0.3">
      <c r="A220" s="145" t="s">
        <v>691</v>
      </c>
      <c r="B220" s="145" t="s">
        <v>692</v>
      </c>
      <c r="C220" s="208" t="s">
        <v>1207</v>
      </c>
      <c r="D220" s="211" t="s">
        <v>1207</v>
      </c>
      <c r="F220" s="207" t="str">
        <f t="shared" si="3"/>
        <v/>
      </c>
      <c r="G220" s="207" t="str">
        <f t="shared" si="4"/>
        <v/>
      </c>
    </row>
    <row r="221" spans="1:7" x14ac:dyDescent="0.3">
      <c r="A221" s="145" t="s">
        <v>693</v>
      </c>
      <c r="B221" s="145" t="s">
        <v>694</v>
      </c>
      <c r="C221" s="208" t="s">
        <v>1207</v>
      </c>
      <c r="D221" s="211" t="s">
        <v>1207</v>
      </c>
      <c r="F221" s="207" t="str">
        <f t="shared" si="3"/>
        <v/>
      </c>
      <c r="G221" s="207" t="str">
        <f t="shared" si="4"/>
        <v/>
      </c>
    </row>
    <row r="222" spans="1:7" x14ac:dyDescent="0.3">
      <c r="A222" s="145" t="s">
        <v>695</v>
      </c>
      <c r="B222" s="145" t="s">
        <v>696</v>
      </c>
      <c r="C222" s="208" t="s">
        <v>1207</v>
      </c>
      <c r="D222" s="211" t="s">
        <v>1207</v>
      </c>
      <c r="F222" s="207" t="str">
        <f t="shared" si="3"/>
        <v/>
      </c>
      <c r="G222" s="207" t="str">
        <f t="shared" si="4"/>
        <v/>
      </c>
    </row>
    <row r="223" spans="1:7" x14ac:dyDescent="0.3">
      <c r="A223" s="145" t="s">
        <v>697</v>
      </c>
      <c r="B223" s="145" t="s">
        <v>698</v>
      </c>
      <c r="C223" s="208" t="s">
        <v>1207</v>
      </c>
      <c r="D223" s="211" t="s">
        <v>1207</v>
      </c>
      <c r="F223" s="207" t="str">
        <f t="shared" si="3"/>
        <v/>
      </c>
      <c r="G223" s="207" t="str">
        <f t="shared" si="4"/>
        <v/>
      </c>
    </row>
    <row r="224" spans="1:7" x14ac:dyDescent="0.3">
      <c r="A224" s="145" t="s">
        <v>699</v>
      </c>
      <c r="B224" s="145" t="s">
        <v>700</v>
      </c>
      <c r="C224" s="208" t="s">
        <v>1207</v>
      </c>
      <c r="D224" s="211" t="s">
        <v>1207</v>
      </c>
      <c r="F224" s="207" t="str">
        <f t="shared" si="3"/>
        <v/>
      </c>
      <c r="G224" s="207" t="str">
        <f t="shared" si="4"/>
        <v/>
      </c>
    </row>
    <row r="225" spans="1:7" x14ac:dyDescent="0.3">
      <c r="A225" s="145" t="s">
        <v>701</v>
      </c>
      <c r="B225" s="145" t="s">
        <v>702</v>
      </c>
      <c r="C225" s="208" t="s">
        <v>1207</v>
      </c>
      <c r="D225" s="211" t="s">
        <v>1207</v>
      </c>
      <c r="F225" s="207" t="str">
        <f t="shared" si="3"/>
        <v/>
      </c>
      <c r="G225" s="207" t="str">
        <f t="shared" si="4"/>
        <v/>
      </c>
    </row>
    <row r="226" spans="1:7" x14ac:dyDescent="0.3">
      <c r="A226" s="145" t="s">
        <v>703</v>
      </c>
      <c r="B226" s="145" t="s">
        <v>704</v>
      </c>
      <c r="C226" s="208" t="s">
        <v>1207</v>
      </c>
      <c r="D226" s="211" t="s">
        <v>1207</v>
      </c>
      <c r="F226" s="207" t="str">
        <f t="shared" si="3"/>
        <v/>
      </c>
      <c r="G226" s="207" t="str">
        <f t="shared" si="4"/>
        <v/>
      </c>
    </row>
    <row r="227" spans="1:7" x14ac:dyDescent="0.3">
      <c r="A227" s="145" t="s">
        <v>705</v>
      </c>
      <c r="B227" s="175" t="s">
        <v>144</v>
      </c>
      <c r="C227" s="208">
        <f>SUM(C219:C226)</f>
        <v>0</v>
      </c>
      <c r="D227" s="211">
        <f>SUM(D219:D226)</f>
        <v>0</v>
      </c>
      <c r="F227" s="179">
        <f>SUM(F219:F226)</f>
        <v>0</v>
      </c>
      <c r="G227" s="179">
        <f>SUM(G219:G226)</f>
        <v>0</v>
      </c>
    </row>
    <row r="228" spans="1:7" outlineLevel="1" x14ac:dyDescent="0.3">
      <c r="A228" s="145" t="s">
        <v>706</v>
      </c>
      <c r="B228" s="162" t="s">
        <v>707</v>
      </c>
      <c r="C228" s="208"/>
      <c r="D228" s="211"/>
      <c r="F228" s="207" t="str">
        <f t="shared" si="3"/>
        <v/>
      </c>
      <c r="G228" s="207" t="str">
        <f t="shared" si="4"/>
        <v/>
      </c>
    </row>
    <row r="229" spans="1:7" outlineLevel="1" x14ac:dyDescent="0.3">
      <c r="A229" s="145" t="s">
        <v>708</v>
      </c>
      <c r="B229" s="162" t="s">
        <v>709</v>
      </c>
      <c r="C229" s="208"/>
      <c r="D229" s="211"/>
      <c r="F229" s="207" t="str">
        <f t="shared" si="3"/>
        <v/>
      </c>
      <c r="G229" s="207" t="str">
        <f t="shared" si="4"/>
        <v/>
      </c>
    </row>
    <row r="230" spans="1:7" outlineLevel="1" x14ac:dyDescent="0.3">
      <c r="A230" s="145" t="s">
        <v>710</v>
      </c>
      <c r="B230" s="162" t="s">
        <v>711</v>
      </c>
      <c r="C230" s="208"/>
      <c r="D230" s="211"/>
      <c r="F230" s="207" t="str">
        <f t="shared" si="3"/>
        <v/>
      </c>
      <c r="G230" s="207" t="str">
        <f t="shared" si="4"/>
        <v/>
      </c>
    </row>
    <row r="231" spans="1:7" outlineLevel="1" x14ac:dyDescent="0.3">
      <c r="A231" s="145" t="s">
        <v>712</v>
      </c>
      <c r="B231" s="162" t="s">
        <v>713</v>
      </c>
      <c r="C231" s="208"/>
      <c r="D231" s="211"/>
      <c r="F231" s="207" t="str">
        <f t="shared" si="3"/>
        <v/>
      </c>
      <c r="G231" s="207" t="str">
        <f t="shared" si="4"/>
        <v/>
      </c>
    </row>
    <row r="232" spans="1:7" outlineLevel="1" x14ac:dyDescent="0.3">
      <c r="A232" s="145" t="s">
        <v>714</v>
      </c>
      <c r="B232" s="162" t="s">
        <v>715</v>
      </c>
      <c r="C232" s="208"/>
      <c r="D232" s="211"/>
      <c r="F232" s="207" t="str">
        <f t="shared" si="3"/>
        <v/>
      </c>
      <c r="G232" s="207" t="str">
        <f t="shared" si="4"/>
        <v/>
      </c>
    </row>
    <row r="233" spans="1:7" outlineLevel="1" x14ac:dyDescent="0.3">
      <c r="A233" s="145" t="s">
        <v>716</v>
      </c>
      <c r="B233" s="162" t="s">
        <v>717</v>
      </c>
      <c r="C233" s="208"/>
      <c r="D233" s="211"/>
      <c r="F233" s="207" t="str">
        <f t="shared" si="3"/>
        <v/>
      </c>
      <c r="G233" s="207" t="str">
        <f t="shared" si="4"/>
        <v/>
      </c>
    </row>
    <row r="234" spans="1:7" outlineLevel="1" x14ac:dyDescent="0.3">
      <c r="A234" s="145" t="s">
        <v>718</v>
      </c>
      <c r="B234" s="162"/>
      <c r="F234" s="207"/>
      <c r="G234" s="207"/>
    </row>
    <row r="235" spans="1:7" outlineLevel="1" x14ac:dyDescent="0.3">
      <c r="A235" s="145" t="s">
        <v>719</v>
      </c>
      <c r="B235" s="162"/>
      <c r="F235" s="207"/>
      <c r="G235" s="207"/>
    </row>
    <row r="236" spans="1:7" outlineLevel="1" x14ac:dyDescent="0.3">
      <c r="A236" s="145" t="s">
        <v>720</v>
      </c>
      <c r="B236" s="162"/>
      <c r="F236" s="207"/>
      <c r="G236" s="207"/>
    </row>
    <row r="237" spans="1:7" ht="15" customHeight="1" x14ac:dyDescent="0.3">
      <c r="A237" s="156"/>
      <c r="B237" s="156" t="s">
        <v>721</v>
      </c>
      <c r="C237" s="156" t="s">
        <v>654</v>
      </c>
      <c r="D237" s="156" t="s">
        <v>655</v>
      </c>
      <c r="E237" s="163"/>
      <c r="F237" s="156" t="s">
        <v>484</v>
      </c>
      <c r="G237" s="156" t="s">
        <v>656</v>
      </c>
    </row>
    <row r="238" spans="1:7" x14ac:dyDescent="0.3">
      <c r="A238" s="145" t="s">
        <v>722</v>
      </c>
      <c r="B238" s="145" t="s">
        <v>687</v>
      </c>
      <c r="C238" s="362">
        <f>dataB!E238</f>
        <v>0.57156170812550033</v>
      </c>
      <c r="F238" s="210"/>
      <c r="G238" s="210"/>
    </row>
    <row r="239" spans="1:7" x14ac:dyDescent="0.3">
      <c r="F239" s="210"/>
      <c r="G239" s="210"/>
    </row>
    <row r="240" spans="1:7" x14ac:dyDescent="0.3">
      <c r="B240" s="166" t="s">
        <v>688</v>
      </c>
      <c r="F240" s="210"/>
      <c r="G240" s="210"/>
    </row>
    <row r="241" spans="1:7" x14ac:dyDescent="0.3">
      <c r="A241" s="145" t="s">
        <v>723</v>
      </c>
      <c r="B241" s="145" t="s">
        <v>690</v>
      </c>
      <c r="C241" s="395">
        <v>239913</v>
      </c>
      <c r="D241" s="399" t="s">
        <v>1207</v>
      </c>
      <c r="F241" s="207">
        <f>IF($C$249=0,"",IF(C241="[Mark as ND1 if not relevant]","",C241/$C$249))</f>
        <v>0.68924870503535118</v>
      </c>
      <c r="G241" s="207" t="str">
        <f>IF($D$249=0,"",IF(D241="[Mark as ND1 if not relevant]","",D241/$D$249))</f>
        <v/>
      </c>
    </row>
    <row r="242" spans="1:7" x14ac:dyDescent="0.3">
      <c r="A242" s="145" t="s">
        <v>724</v>
      </c>
      <c r="B242" s="145" t="s">
        <v>692</v>
      </c>
      <c r="C242" s="395">
        <v>43728</v>
      </c>
      <c r="D242" s="399" t="s">
        <v>1207</v>
      </c>
      <c r="F242" s="207">
        <f t="shared" ref="F242:F248" si="5">IF($C$249=0,"",IF(C242="[Mark as ND1 if not relevant]","",C242/$C$249))</f>
        <v>0.12562665371941428</v>
      </c>
      <c r="G242" s="207" t="str">
        <f t="shared" ref="G242:G248" si="6">IF($D$249=0,"",IF(D242="[Mark as ND1 if not relevant]","",D242/$D$249))</f>
        <v/>
      </c>
    </row>
    <row r="243" spans="1:7" x14ac:dyDescent="0.3">
      <c r="A243" s="145" t="s">
        <v>725</v>
      </c>
      <c r="B243" s="145" t="s">
        <v>694</v>
      </c>
      <c r="C243" s="395">
        <f>dataB!E243</f>
        <v>32138</v>
      </c>
      <c r="D243" s="399" t="s">
        <v>1207</v>
      </c>
      <c r="F243" s="207">
        <f t="shared" si="5"/>
        <v>9.2329614828817602E-2</v>
      </c>
      <c r="G243" s="207" t="str">
        <f t="shared" si="6"/>
        <v/>
      </c>
    </row>
    <row r="244" spans="1:7" x14ac:dyDescent="0.3">
      <c r="A244" s="145" t="s">
        <v>726</v>
      </c>
      <c r="B244" s="145" t="s">
        <v>696</v>
      </c>
      <c r="C244" s="395">
        <f>dataB!E244</f>
        <v>19184</v>
      </c>
      <c r="D244" s="399" t="s">
        <v>1207</v>
      </c>
      <c r="F244" s="207">
        <f t="shared" si="5"/>
        <v>5.5113925287075635E-2</v>
      </c>
      <c r="G244" s="207" t="str">
        <f t="shared" si="6"/>
        <v/>
      </c>
    </row>
    <row r="245" spans="1:7" x14ac:dyDescent="0.3">
      <c r="A245" s="145" t="s">
        <v>727</v>
      </c>
      <c r="B245" s="145" t="s">
        <v>698</v>
      </c>
      <c r="C245" s="395">
        <f>dataB!E245</f>
        <v>9359</v>
      </c>
      <c r="D245" s="399" t="s">
        <v>1207</v>
      </c>
      <c r="F245" s="207">
        <f t="shared" si="5"/>
        <v>2.6887574372484409E-2</v>
      </c>
      <c r="G245" s="207" t="str">
        <f t="shared" si="6"/>
        <v/>
      </c>
    </row>
    <row r="246" spans="1:7" x14ac:dyDescent="0.3">
      <c r="A246" s="145" t="s">
        <v>728</v>
      </c>
      <c r="B246" s="145" t="s">
        <v>700</v>
      </c>
      <c r="C246" s="395">
        <f>dataB!E246</f>
        <v>3045</v>
      </c>
      <c r="D246" s="399" t="s">
        <v>1207</v>
      </c>
      <c r="F246" s="207">
        <f t="shared" si="5"/>
        <v>8.7480141002473574E-3</v>
      </c>
      <c r="G246" s="207" t="str">
        <f t="shared" si="6"/>
        <v/>
      </c>
    </row>
    <row r="247" spans="1:7" x14ac:dyDescent="0.3">
      <c r="A247" s="145" t="s">
        <v>729</v>
      </c>
      <c r="B247" s="145" t="s">
        <v>702</v>
      </c>
      <c r="C247" s="395">
        <f>dataB!E247</f>
        <v>486</v>
      </c>
      <c r="D247" s="399" t="s">
        <v>1207</v>
      </c>
      <c r="F247" s="207">
        <f t="shared" si="5"/>
        <v>1.3962347627981004E-3</v>
      </c>
      <c r="G247" s="207" t="str">
        <f t="shared" si="6"/>
        <v/>
      </c>
    </row>
    <row r="248" spans="1:7" x14ac:dyDescent="0.3">
      <c r="A248" s="145" t="s">
        <v>730</v>
      </c>
      <c r="B248" s="145" t="s">
        <v>704</v>
      </c>
      <c r="C248" s="395">
        <v>226</v>
      </c>
      <c r="D248" s="399" t="s">
        <v>1207</v>
      </c>
      <c r="F248" s="207">
        <f t="shared" si="5"/>
        <v>6.4927789381146231E-4</v>
      </c>
      <c r="G248" s="207" t="str">
        <f t="shared" si="6"/>
        <v/>
      </c>
    </row>
    <row r="249" spans="1:7" x14ac:dyDescent="0.3">
      <c r="A249" s="145" t="s">
        <v>731</v>
      </c>
      <c r="B249" s="175" t="s">
        <v>144</v>
      </c>
      <c r="C249" s="208">
        <f>SUM(C241:C248)</f>
        <v>348079</v>
      </c>
      <c r="D249" s="211">
        <f>SUM(D241:D248)</f>
        <v>0</v>
      </c>
      <c r="F249" s="179">
        <f>SUM(F241:F248)</f>
        <v>1.0000000000000002</v>
      </c>
      <c r="G249" s="179">
        <f>SUM(G241:G248)</f>
        <v>0</v>
      </c>
    </row>
    <row r="250" spans="1:7" outlineLevel="1" x14ac:dyDescent="0.3">
      <c r="A250" s="145" t="s">
        <v>732</v>
      </c>
      <c r="B250" s="162" t="s">
        <v>707</v>
      </c>
      <c r="C250" s="395">
        <f>dataB!E250</f>
        <v>105</v>
      </c>
      <c r="D250" s="211"/>
      <c r="F250" s="207">
        <f t="shared" ref="F250:F255" si="7">IF($C$249=0,"",IF(C250="[for completion]","",C250/$C$249))</f>
        <v>3.0165565862921921E-4</v>
      </c>
      <c r="G250" s="207" t="str">
        <f t="shared" ref="G250:G255" si="8">IF($D$249=0,"",IF(D250="[for completion]","",D250/$D$249))</f>
        <v/>
      </c>
    </row>
    <row r="251" spans="1:7" outlineLevel="1" x14ac:dyDescent="0.3">
      <c r="A251" s="145" t="s">
        <v>733</v>
      </c>
      <c r="B251" s="162" t="s">
        <v>709</v>
      </c>
      <c r="C251" s="395">
        <f>dataB!E251</f>
        <v>45</v>
      </c>
      <c r="D251" s="211"/>
      <c r="F251" s="207">
        <f t="shared" si="7"/>
        <v>1.2928099655537968E-4</v>
      </c>
      <c r="G251" s="207" t="str">
        <f t="shared" si="8"/>
        <v/>
      </c>
    </row>
    <row r="252" spans="1:7" outlineLevel="1" x14ac:dyDescent="0.3">
      <c r="A252" s="145" t="s">
        <v>734</v>
      </c>
      <c r="B252" s="162" t="s">
        <v>711</v>
      </c>
      <c r="C252" s="395">
        <f>dataB!E252</f>
        <v>25</v>
      </c>
      <c r="D252" s="211"/>
      <c r="F252" s="207">
        <f t="shared" si="7"/>
        <v>7.1822775864099819E-5</v>
      </c>
      <c r="G252" s="207" t="str">
        <f t="shared" si="8"/>
        <v/>
      </c>
    </row>
    <row r="253" spans="1:7" outlineLevel="1" x14ac:dyDescent="0.3">
      <c r="A253" s="145" t="s">
        <v>735</v>
      </c>
      <c r="B253" s="162" t="s">
        <v>713</v>
      </c>
      <c r="C253" s="395">
        <f>dataB!E253</f>
        <v>15</v>
      </c>
      <c r="D253" s="211"/>
      <c r="F253" s="207">
        <f t="shared" si="7"/>
        <v>4.309366551845989E-5</v>
      </c>
      <c r="G253" s="207" t="str">
        <f t="shared" si="8"/>
        <v/>
      </c>
    </row>
    <row r="254" spans="1:7" outlineLevel="1" x14ac:dyDescent="0.3">
      <c r="A254" s="145" t="s">
        <v>736</v>
      </c>
      <c r="B254" s="162" t="s">
        <v>715</v>
      </c>
      <c r="C254" s="395">
        <f>dataB!E254</f>
        <v>9</v>
      </c>
      <c r="D254" s="211"/>
      <c r="F254" s="207">
        <f t="shared" si="7"/>
        <v>2.5856199311075935E-5</v>
      </c>
      <c r="G254" s="207" t="str">
        <f t="shared" si="8"/>
        <v/>
      </c>
    </row>
    <row r="255" spans="1:7" outlineLevel="1" x14ac:dyDescent="0.3">
      <c r="A255" s="145" t="s">
        <v>737</v>
      </c>
      <c r="B255" s="162" t="s">
        <v>717</v>
      </c>
      <c r="C255" s="395">
        <v>28</v>
      </c>
      <c r="D255" s="211"/>
      <c r="F255" s="207">
        <f t="shared" si="7"/>
        <v>8.0441508967791793E-5</v>
      </c>
      <c r="G255" s="207" t="str">
        <f t="shared" si="8"/>
        <v/>
      </c>
    </row>
    <row r="256" spans="1:7" outlineLevel="1" x14ac:dyDescent="0.3">
      <c r="A256" s="145" t="s">
        <v>738</v>
      </c>
      <c r="B256" s="162"/>
      <c r="F256" s="159"/>
      <c r="G256" s="159"/>
    </row>
    <row r="257" spans="1:14" outlineLevel="1" x14ac:dyDescent="0.3">
      <c r="A257" s="145" t="s">
        <v>739</v>
      </c>
      <c r="B257" s="162"/>
      <c r="F257" s="159"/>
      <c r="G257" s="159"/>
    </row>
    <row r="258" spans="1:14" outlineLevel="1" x14ac:dyDescent="0.3">
      <c r="A258" s="145" t="s">
        <v>740</v>
      </c>
      <c r="B258" s="162"/>
      <c r="F258" s="159"/>
      <c r="G258" s="159"/>
    </row>
    <row r="259" spans="1:14" ht="15" customHeight="1" x14ac:dyDescent="0.3">
      <c r="A259" s="156"/>
      <c r="B259" s="320" t="s">
        <v>741</v>
      </c>
      <c r="C259" s="156" t="s">
        <v>484</v>
      </c>
      <c r="D259" s="156"/>
      <c r="E259" s="163"/>
      <c r="F259" s="156"/>
      <c r="G259" s="156"/>
    </row>
    <row r="260" spans="1:14" x14ac:dyDescent="0.3">
      <c r="A260" s="145" t="s">
        <v>742</v>
      </c>
      <c r="B260" s="145" t="s">
        <v>743</v>
      </c>
      <c r="C260" s="362">
        <f>dataB!E260</f>
        <v>0.80990705891401094</v>
      </c>
      <c r="E260" s="161"/>
      <c r="F260" s="161"/>
      <c r="G260" s="161"/>
    </row>
    <row r="261" spans="1:14" x14ac:dyDescent="0.3">
      <c r="A261" s="145" t="s">
        <v>744</v>
      </c>
      <c r="B261" s="145" t="s">
        <v>745</v>
      </c>
      <c r="C261" s="362">
        <f>dataB!E261</f>
        <v>4.8565522153683358E-2</v>
      </c>
      <c r="E261" s="161"/>
      <c r="F261" s="161"/>
    </row>
    <row r="262" spans="1:14" x14ac:dyDescent="0.3">
      <c r="A262" s="145" t="s">
        <v>746</v>
      </c>
      <c r="B262" s="145" t="s">
        <v>747</v>
      </c>
      <c r="C262" s="179" t="s">
        <v>1207</v>
      </c>
      <c r="E262" s="161"/>
      <c r="F262" s="161"/>
    </row>
    <row r="263" spans="1:14" s="262" customFormat="1" x14ac:dyDescent="0.3">
      <c r="A263" s="263" t="s">
        <v>748</v>
      </c>
      <c r="B263" s="263" t="s">
        <v>2232</v>
      </c>
      <c r="C263" s="264" t="s">
        <v>1207</v>
      </c>
      <c r="D263" s="263"/>
      <c r="E263" s="230"/>
      <c r="F263" s="230"/>
      <c r="G263" s="261"/>
    </row>
    <row r="264" spans="1:14" x14ac:dyDescent="0.3">
      <c r="A264" s="263" t="s">
        <v>1390</v>
      </c>
      <c r="B264" s="166" t="s">
        <v>1382</v>
      </c>
      <c r="C264" s="179" t="s">
        <v>1207</v>
      </c>
      <c r="D264" s="172"/>
      <c r="E264" s="172"/>
      <c r="F264" s="173"/>
      <c r="G264" s="173"/>
      <c r="H264" s="141"/>
      <c r="I264" s="145"/>
      <c r="J264" s="145"/>
      <c r="K264" s="145"/>
      <c r="L264" s="141"/>
      <c r="M264" s="141"/>
      <c r="N264" s="141"/>
    </row>
    <row r="265" spans="1:14" x14ac:dyDescent="0.3">
      <c r="A265" s="263" t="s">
        <v>2233</v>
      </c>
      <c r="B265" s="145" t="s">
        <v>142</v>
      </c>
      <c r="C265" s="362">
        <f>dataB!E265</f>
        <v>0.14152741893298457</v>
      </c>
      <c r="E265" s="161"/>
      <c r="F265" s="161"/>
    </row>
    <row r="266" spans="1:14" outlineLevel="1" x14ac:dyDescent="0.3">
      <c r="A266" s="145" t="s">
        <v>749</v>
      </c>
      <c r="B266" s="162" t="s">
        <v>751</v>
      </c>
      <c r="C266" s="362">
        <f>dataB!E266</f>
        <v>7.9451551245962912E-2</v>
      </c>
      <c r="E266" s="161"/>
      <c r="F266" s="161"/>
    </row>
    <row r="267" spans="1:14" outlineLevel="1" x14ac:dyDescent="0.3">
      <c r="A267" s="263" t="s">
        <v>750</v>
      </c>
      <c r="B267" s="162" t="s">
        <v>753</v>
      </c>
      <c r="C267" s="362">
        <f>dataB!E267</f>
        <v>3.3129427593246084E-4</v>
      </c>
      <c r="E267" s="161"/>
      <c r="F267" s="161"/>
    </row>
    <row r="268" spans="1:14" outlineLevel="1" x14ac:dyDescent="0.3">
      <c r="A268" s="263" t="s">
        <v>752</v>
      </c>
      <c r="B268" s="162" t="s">
        <v>755</v>
      </c>
      <c r="C268" s="362">
        <f>dataB!E268</f>
        <v>0</v>
      </c>
      <c r="E268" s="161"/>
      <c r="F268" s="161"/>
    </row>
    <row r="269" spans="1:14" outlineLevel="1" x14ac:dyDescent="0.3">
      <c r="A269" s="263" t="s">
        <v>754</v>
      </c>
      <c r="B269" s="162" t="s">
        <v>757</v>
      </c>
      <c r="C269" s="362">
        <f>dataB!E269</f>
        <v>0</v>
      </c>
      <c r="E269" s="161"/>
      <c r="F269" s="161"/>
    </row>
    <row r="270" spans="1:14" outlineLevel="1" x14ac:dyDescent="0.3">
      <c r="A270" s="263" t="s">
        <v>756</v>
      </c>
      <c r="B270" s="162" t="s">
        <v>2834</v>
      </c>
      <c r="C270" s="362">
        <f>dataB!E270</f>
        <v>6.1744573411089188E-2</v>
      </c>
      <c r="E270" s="161"/>
      <c r="F270" s="161"/>
    </row>
    <row r="271" spans="1:14" outlineLevel="1" x14ac:dyDescent="0.3">
      <c r="A271" s="263" t="s">
        <v>758</v>
      </c>
      <c r="B271" s="162"/>
      <c r="C271" s="179"/>
      <c r="E271" s="161"/>
      <c r="F271" s="161"/>
    </row>
    <row r="272" spans="1:14" outlineLevel="1" x14ac:dyDescent="0.3">
      <c r="A272" s="263" t="s">
        <v>759</v>
      </c>
      <c r="B272" s="162"/>
      <c r="C272" s="179"/>
      <c r="E272" s="161"/>
      <c r="F272" s="161"/>
    </row>
    <row r="273" spans="1:7" outlineLevel="1" x14ac:dyDescent="0.3">
      <c r="A273" s="263" t="s">
        <v>760</v>
      </c>
      <c r="B273" s="162"/>
      <c r="C273" s="179"/>
      <c r="E273" s="161"/>
      <c r="F273" s="161"/>
    </row>
    <row r="274" spans="1:7" outlineLevel="1" x14ac:dyDescent="0.3">
      <c r="A274" s="263" t="s">
        <v>761</v>
      </c>
      <c r="B274" s="162"/>
      <c r="C274" s="179"/>
      <c r="E274" s="161"/>
      <c r="F274" s="161"/>
    </row>
    <row r="275" spans="1:7" outlineLevel="1" x14ac:dyDescent="0.3">
      <c r="A275" s="263" t="s">
        <v>762</v>
      </c>
      <c r="B275" s="162"/>
      <c r="C275" s="179"/>
      <c r="E275" s="161"/>
      <c r="F275" s="161"/>
    </row>
    <row r="276" spans="1:7" ht="15" customHeight="1" x14ac:dyDescent="0.3">
      <c r="A276" s="156"/>
      <c r="B276" s="320" t="s">
        <v>763</v>
      </c>
      <c r="C276" s="156" t="s">
        <v>484</v>
      </c>
      <c r="D276" s="156"/>
      <c r="E276" s="163"/>
      <c r="F276" s="156"/>
      <c r="G276" s="158"/>
    </row>
    <row r="277" spans="1:7" x14ac:dyDescent="0.3">
      <c r="A277" s="145" t="s">
        <v>7</v>
      </c>
      <c r="B277" s="145" t="s">
        <v>1383</v>
      </c>
      <c r="C277" s="179">
        <v>1</v>
      </c>
      <c r="E277" s="141"/>
      <c r="F277" s="141"/>
    </row>
    <row r="278" spans="1:7" x14ac:dyDescent="0.3">
      <c r="A278" s="145" t="s">
        <v>764</v>
      </c>
      <c r="B278" s="145" t="s">
        <v>765</v>
      </c>
      <c r="C278" s="179">
        <v>0</v>
      </c>
      <c r="E278" s="141"/>
      <c r="F278" s="141"/>
    </row>
    <row r="279" spans="1:7" x14ac:dyDescent="0.3">
      <c r="A279" s="145" t="s">
        <v>766</v>
      </c>
      <c r="B279" s="145" t="s">
        <v>142</v>
      </c>
      <c r="C279" s="179">
        <v>0</v>
      </c>
      <c r="E279" s="141"/>
      <c r="F279" s="141"/>
    </row>
    <row r="280" spans="1:7" outlineLevel="1" x14ac:dyDescent="0.3">
      <c r="A280" s="145" t="s">
        <v>767</v>
      </c>
      <c r="C280" s="179"/>
      <c r="E280" s="141"/>
      <c r="F280" s="141"/>
    </row>
    <row r="281" spans="1:7" outlineLevel="1" x14ac:dyDescent="0.3">
      <c r="A281" s="145" t="s">
        <v>768</v>
      </c>
      <c r="C281" s="179"/>
      <c r="E281" s="141"/>
      <c r="F281" s="141"/>
    </row>
    <row r="282" spans="1:7" outlineLevel="1" x14ac:dyDescent="0.3">
      <c r="A282" s="145" t="s">
        <v>769</v>
      </c>
      <c r="C282" s="179"/>
      <c r="E282" s="141"/>
      <c r="F282" s="141"/>
    </row>
    <row r="283" spans="1:7" outlineLevel="1" x14ac:dyDescent="0.3">
      <c r="A283" s="145" t="s">
        <v>770</v>
      </c>
      <c r="C283" s="179"/>
      <c r="E283" s="141"/>
      <c r="F283" s="141"/>
    </row>
    <row r="284" spans="1:7" outlineLevel="1" x14ac:dyDescent="0.3">
      <c r="A284" s="145" t="s">
        <v>771</v>
      </c>
      <c r="C284" s="179"/>
      <c r="E284" s="141"/>
      <c r="F284" s="141"/>
    </row>
    <row r="285" spans="1:7" outlineLevel="1" x14ac:dyDescent="0.3">
      <c r="A285" s="145" t="s">
        <v>772</v>
      </c>
      <c r="C285" s="179"/>
      <c r="E285" s="141"/>
      <c r="F285" s="141"/>
    </row>
    <row r="286" spans="1:7" s="215" customFormat="1" x14ac:dyDescent="0.3">
      <c r="A286" s="157"/>
      <c r="B286" s="157" t="s">
        <v>2321</v>
      </c>
      <c r="C286" s="157" t="s">
        <v>111</v>
      </c>
      <c r="D286" s="157" t="s">
        <v>1665</v>
      </c>
      <c r="E286" s="157"/>
      <c r="F286" s="157" t="s">
        <v>484</v>
      </c>
      <c r="G286" s="157" t="s">
        <v>1924</v>
      </c>
    </row>
    <row r="287" spans="1:7" s="215" customFormat="1" x14ac:dyDescent="0.3">
      <c r="A287" s="328" t="s">
        <v>2004</v>
      </c>
      <c r="B287" s="251" t="s">
        <v>2835</v>
      </c>
      <c r="C287" s="395">
        <f>dataB!E287</f>
        <v>36656.249322325901</v>
      </c>
      <c r="D287" s="395">
        <f>dataB!F287</f>
        <v>14126.999999999984</v>
      </c>
      <c r="E287" s="252"/>
      <c r="F287" s="243">
        <f>IF($C$305=0,"",IF(C287="[For completion]","",C287/$C$305))</f>
        <v>0.10530964759676838</v>
      </c>
      <c r="G287" s="243">
        <f>IF($D$305=0,"",IF(D287="[For completion]","",D287/$D$305))</f>
        <v>6.5543270992915445E-2</v>
      </c>
    </row>
    <row r="288" spans="1:7" s="215" customFormat="1" x14ac:dyDescent="0.3">
      <c r="A288" s="328" t="s">
        <v>2005</v>
      </c>
      <c r="B288" s="251" t="s">
        <v>2836</v>
      </c>
      <c r="C288" s="395">
        <f>dataB!E288</f>
        <v>16231.365587474203</v>
      </c>
      <c r="D288" s="395">
        <f>dataB!F288</f>
        <v>6896.0000000000027</v>
      </c>
      <c r="E288" s="252"/>
      <c r="F288" s="243">
        <f t="shared" ref="F288:F304" si="9">IF($C$305=0,"",IF(C288="[For completion]","",C288/$C$305))</f>
        <v>4.6631049865490236E-2</v>
      </c>
      <c r="G288" s="243">
        <f t="shared" ref="G288:G304" si="10">IF($D$305=0,"",IF(D288="[For completion]","",D288/$D$305))</f>
        <v>3.199450674362183E-2</v>
      </c>
    </row>
    <row r="289" spans="1:7" s="215" customFormat="1" x14ac:dyDescent="0.3">
      <c r="A289" s="328" t="s">
        <v>2006</v>
      </c>
      <c r="B289" s="251" t="s">
        <v>2837</v>
      </c>
      <c r="C289" s="395">
        <f>dataB!E289</f>
        <v>65752.116976298465</v>
      </c>
      <c r="D289" s="395">
        <f>dataB!F289</f>
        <v>30011.999999999945</v>
      </c>
      <c r="E289" s="252"/>
      <c r="F289" s="243">
        <f t="shared" si="9"/>
        <v>0.18889909348412634</v>
      </c>
      <c r="G289" s="243">
        <f t="shared" si="10"/>
        <v>0.13924291420962534</v>
      </c>
    </row>
    <row r="290" spans="1:7" s="215" customFormat="1" x14ac:dyDescent="0.3">
      <c r="A290" s="328" t="s">
        <v>2007</v>
      </c>
      <c r="B290" s="251" t="s">
        <v>2838</v>
      </c>
      <c r="C290" s="395">
        <f>dataB!E290</f>
        <v>52146.725680132688</v>
      </c>
      <c r="D290" s="395">
        <f>dataB!F290</f>
        <v>27658.999999999985</v>
      </c>
      <c r="E290" s="252"/>
      <c r="F290" s="243">
        <f t="shared" si="9"/>
        <v>0.14981219863526607</v>
      </c>
      <c r="G290" s="243">
        <f t="shared" si="10"/>
        <v>0.12832599507277195</v>
      </c>
    </row>
    <row r="291" spans="1:7" s="215" customFormat="1" x14ac:dyDescent="0.3">
      <c r="A291" s="328" t="s">
        <v>2008</v>
      </c>
      <c r="B291" s="251" t="s">
        <v>2839</v>
      </c>
      <c r="C291" s="395">
        <f>dataB!E291</f>
        <v>17860.099878957877</v>
      </c>
      <c r="D291" s="395">
        <f>dataB!F291</f>
        <v>10672.000000000011</v>
      </c>
      <c r="E291" s="252"/>
      <c r="F291" s="243">
        <f t="shared" si="9"/>
        <v>5.1310236564508317E-2</v>
      </c>
      <c r="G291" s="243">
        <f t="shared" si="10"/>
        <v>4.9513540598598083E-2</v>
      </c>
    </row>
    <row r="292" spans="1:7" s="215" customFormat="1" x14ac:dyDescent="0.3">
      <c r="A292" s="328" t="s">
        <v>2009</v>
      </c>
      <c r="B292" s="251" t="s">
        <v>2840</v>
      </c>
      <c r="C292" s="395">
        <f>dataB!E292</f>
        <v>6920.474923809018</v>
      </c>
      <c r="D292" s="395">
        <f>dataB!F292</f>
        <v>4661.9999999999973</v>
      </c>
      <c r="E292" s="252"/>
      <c r="F292" s="243">
        <f t="shared" si="9"/>
        <v>1.9881815213012553E-2</v>
      </c>
      <c r="G292" s="243">
        <f t="shared" si="10"/>
        <v>2.162969698938005E-2</v>
      </c>
    </row>
    <row r="293" spans="1:7" s="215" customFormat="1" x14ac:dyDescent="0.3">
      <c r="A293" s="328" t="s">
        <v>2010</v>
      </c>
      <c r="B293" s="251" t="s">
        <v>2841</v>
      </c>
      <c r="C293" s="395">
        <f>dataB!E293</f>
        <v>3564.3347346394594</v>
      </c>
      <c r="D293" s="395">
        <f>dataB!F293</f>
        <v>2812</v>
      </c>
      <c r="E293" s="252"/>
      <c r="F293" s="243">
        <f t="shared" si="9"/>
        <v>1.0239968402691596E-2</v>
      </c>
      <c r="G293" s="243">
        <f t="shared" si="10"/>
        <v>1.3046483898356229E-2</v>
      </c>
    </row>
    <row r="294" spans="1:7" s="215" customFormat="1" x14ac:dyDescent="0.3">
      <c r="A294" s="328" t="s">
        <v>2011</v>
      </c>
      <c r="B294" s="251" t="s">
        <v>2842</v>
      </c>
      <c r="C294" s="395">
        <f>dataB!E294</f>
        <v>11331.547823977315</v>
      </c>
      <c r="D294" s="395">
        <f>dataB!F294</f>
        <v>6522.7801583159126</v>
      </c>
      <c r="E294" s="252"/>
      <c r="F294" s="243">
        <f t="shared" si="9"/>
        <v>3.2554375587525615E-2</v>
      </c>
      <c r="G294" s="243">
        <f t="shared" si="10"/>
        <v>3.0262925429582518E-2</v>
      </c>
    </row>
    <row r="295" spans="1:7" s="215" customFormat="1" x14ac:dyDescent="0.3">
      <c r="A295" s="328" t="s">
        <v>2012</v>
      </c>
      <c r="B295" s="269" t="s">
        <v>2843</v>
      </c>
      <c r="C295" s="395">
        <f>dataB!E295</f>
        <v>10616.007846381935</v>
      </c>
      <c r="D295" s="395">
        <f>dataB!F295</f>
        <v>7640.4255205113368</v>
      </c>
      <c r="E295" s="252"/>
      <c r="F295" s="243">
        <f t="shared" si="9"/>
        <v>3.0498702563824462E-2</v>
      </c>
      <c r="G295" s="243">
        <f t="shared" si="10"/>
        <v>3.5448324512781355E-2</v>
      </c>
    </row>
    <row r="296" spans="1:7" s="215" customFormat="1" x14ac:dyDescent="0.3">
      <c r="A296" s="328" t="s">
        <v>2013</v>
      </c>
      <c r="B296" s="251" t="s">
        <v>2844</v>
      </c>
      <c r="C296" s="395">
        <f>dataB!E296</f>
        <v>42733.133387913949</v>
      </c>
      <c r="D296" s="395">
        <f>dataB!F296</f>
        <v>32598.181230083337</v>
      </c>
      <c r="E296" s="252"/>
      <c r="F296" s="243">
        <f t="shared" si="9"/>
        <v>0.122767912729304</v>
      </c>
      <c r="G296" s="243">
        <f t="shared" si="10"/>
        <v>0.15124169506898311</v>
      </c>
    </row>
    <row r="297" spans="1:7" s="215" customFormat="1" x14ac:dyDescent="0.3">
      <c r="A297" s="328" t="s">
        <v>2014</v>
      </c>
      <c r="B297" s="251" t="s">
        <v>2845</v>
      </c>
      <c r="C297" s="395">
        <f>dataB!E297</f>
        <v>42532.071101619957</v>
      </c>
      <c r="D297" s="395">
        <f>dataB!F297</f>
        <v>33854.361105255142</v>
      </c>
      <c r="E297" s="252"/>
      <c r="F297" s="243">
        <f t="shared" si="9"/>
        <v>0.122190281386598</v>
      </c>
      <c r="G297" s="243">
        <f t="shared" si="10"/>
        <v>0.15706983536587787</v>
      </c>
    </row>
    <row r="298" spans="1:7" s="215" customFormat="1" x14ac:dyDescent="0.3">
      <c r="A298" s="328" t="s">
        <v>2015</v>
      </c>
      <c r="B298" s="251" t="s">
        <v>2846</v>
      </c>
      <c r="C298" s="395">
        <f>dataB!E298</f>
        <v>19831.520125689454</v>
      </c>
      <c r="D298" s="395">
        <f>dataB!F298</f>
        <v>17135.813398283255</v>
      </c>
      <c r="E298" s="252"/>
      <c r="F298" s="243">
        <f t="shared" si="9"/>
        <v>5.6973924892871737E-2</v>
      </c>
      <c r="G298" s="243">
        <f t="shared" si="10"/>
        <v>7.9502885343506191E-2</v>
      </c>
    </row>
    <row r="299" spans="1:7" s="215" customFormat="1" x14ac:dyDescent="0.3">
      <c r="A299" s="328" t="s">
        <v>2016</v>
      </c>
      <c r="B299" s="251" t="s">
        <v>2847</v>
      </c>
      <c r="C299" s="395">
        <f>dataB!E299</f>
        <v>10651.717551878855</v>
      </c>
      <c r="D299" s="395">
        <f>dataB!F299</f>
        <v>10143.191123856659</v>
      </c>
      <c r="E299" s="252"/>
      <c r="F299" s="243">
        <f t="shared" si="9"/>
        <v>3.0601292888017141E-2</v>
      </c>
      <c r="G299" s="243">
        <f t="shared" si="10"/>
        <v>4.7060092345428774E-2</v>
      </c>
    </row>
    <row r="300" spans="1:7" s="215" customFormat="1" x14ac:dyDescent="0.3">
      <c r="A300" s="328" t="s">
        <v>2017</v>
      </c>
      <c r="B300" s="251" t="s">
        <v>2848</v>
      </c>
      <c r="C300" s="395">
        <f>dataB!E300</f>
        <v>7548.5502257998241</v>
      </c>
      <c r="D300" s="395">
        <f>dataB!F300</f>
        <v>7597.2474636938969</v>
      </c>
      <c r="E300" s="252"/>
      <c r="F300" s="243">
        <f t="shared" si="9"/>
        <v>2.1686211187496526E-2</v>
      </c>
      <c r="G300" s="243">
        <f t="shared" si="10"/>
        <v>3.5247996695202746E-2</v>
      </c>
    </row>
    <row r="301" spans="1:7" s="215" customFormat="1" x14ac:dyDescent="0.3">
      <c r="A301" s="328" t="s">
        <v>2018</v>
      </c>
      <c r="B301" s="251"/>
      <c r="C301" s="244"/>
      <c r="D301" s="250"/>
      <c r="E301" s="252"/>
      <c r="F301" s="243">
        <f t="shared" si="9"/>
        <v>0</v>
      </c>
      <c r="G301" s="243">
        <f t="shared" si="10"/>
        <v>0</v>
      </c>
    </row>
    <row r="302" spans="1:7" s="215" customFormat="1" x14ac:dyDescent="0.3">
      <c r="A302" s="328" t="s">
        <v>2019</v>
      </c>
      <c r="B302" s="251"/>
      <c r="C302" s="244"/>
      <c r="D302" s="250"/>
      <c r="E302" s="252"/>
      <c r="F302" s="243">
        <f t="shared" si="9"/>
        <v>0</v>
      </c>
      <c r="G302" s="243">
        <f t="shared" si="10"/>
        <v>0</v>
      </c>
    </row>
    <row r="303" spans="1:7" s="215" customFormat="1" x14ac:dyDescent="0.3">
      <c r="A303" s="328" t="s">
        <v>2020</v>
      </c>
      <c r="B303" s="251"/>
      <c r="C303" s="244"/>
      <c r="D303" s="250"/>
      <c r="E303" s="252"/>
      <c r="F303" s="243">
        <f t="shared" si="9"/>
        <v>0</v>
      </c>
      <c r="G303" s="243">
        <f t="shared" si="10"/>
        <v>0</v>
      </c>
    </row>
    <row r="304" spans="1:7" s="215" customFormat="1" x14ac:dyDescent="0.3">
      <c r="A304" s="328" t="s">
        <v>2021</v>
      </c>
      <c r="B304" s="251" t="s">
        <v>2059</v>
      </c>
      <c r="C304" s="395">
        <f>dataB!E304</f>
        <v>3704.7228263362285</v>
      </c>
      <c r="D304" s="395">
        <f>dataB!F304</f>
        <v>3204.9999999999991</v>
      </c>
      <c r="E304" s="252"/>
      <c r="F304" s="243">
        <f t="shared" si="9"/>
        <v>1.064328900249898E-2</v>
      </c>
      <c r="G304" s="243">
        <f t="shared" si="10"/>
        <v>1.4869836733368315E-2</v>
      </c>
    </row>
    <row r="305" spans="1:7" s="215" customFormat="1" x14ac:dyDescent="0.3">
      <c r="A305" s="328" t="s">
        <v>2022</v>
      </c>
      <c r="B305" s="251" t="s">
        <v>144</v>
      </c>
      <c r="C305" s="244">
        <f>SUM(C287:C304)</f>
        <v>348080.63799323514</v>
      </c>
      <c r="D305" s="244">
        <f>SUM(D287:D304)</f>
        <v>215536.99999999951</v>
      </c>
      <c r="E305" s="252"/>
      <c r="F305" s="295">
        <f>SUM(F287:F304)</f>
        <v>1</v>
      </c>
      <c r="G305" s="295">
        <f>SUM(G287:G304)</f>
        <v>0.99999999999999978</v>
      </c>
    </row>
    <row r="306" spans="1:7" s="215" customFormat="1" x14ac:dyDescent="0.3">
      <c r="A306" s="328" t="s">
        <v>2023</v>
      </c>
      <c r="B306" s="251"/>
      <c r="C306" s="250"/>
      <c r="D306" s="250"/>
      <c r="E306" s="252"/>
      <c r="F306" s="252"/>
      <c r="G306" s="252"/>
    </row>
    <row r="307" spans="1:7" s="215" customFormat="1" x14ac:dyDescent="0.3">
      <c r="A307" s="328" t="s">
        <v>2024</v>
      </c>
      <c r="B307" s="251"/>
      <c r="C307" s="250"/>
      <c r="D307" s="250"/>
      <c r="E307" s="252"/>
      <c r="F307" s="252"/>
      <c r="G307" s="252"/>
    </row>
    <row r="308" spans="1:7" s="215" customFormat="1" x14ac:dyDescent="0.3">
      <c r="A308" s="328" t="s">
        <v>2025</v>
      </c>
      <c r="B308" s="251"/>
      <c r="C308" s="250"/>
      <c r="D308" s="250"/>
      <c r="E308" s="252"/>
      <c r="F308" s="252"/>
      <c r="G308" s="252"/>
    </row>
    <row r="309" spans="1:7" s="257" customFormat="1" x14ac:dyDescent="0.3">
      <c r="A309" s="157"/>
      <c r="B309" s="157" t="s">
        <v>2359</v>
      </c>
      <c r="C309" s="157" t="s">
        <v>111</v>
      </c>
      <c r="D309" s="157" t="s">
        <v>1665</v>
      </c>
      <c r="E309" s="157"/>
      <c r="F309" s="157" t="s">
        <v>484</v>
      </c>
      <c r="G309" s="157" t="s">
        <v>1924</v>
      </c>
    </row>
    <row r="310" spans="1:7" s="257" customFormat="1" x14ac:dyDescent="0.3">
      <c r="A310" s="328" t="s">
        <v>2026</v>
      </c>
      <c r="B310" s="269" t="s">
        <v>2849</v>
      </c>
      <c r="C310" s="395">
        <f>dataB!E310</f>
        <v>36656.249322325901</v>
      </c>
      <c r="D310" s="395">
        <f>dataB!F310</f>
        <v>14126.999999999984</v>
      </c>
      <c r="E310" s="270"/>
      <c r="F310" s="243">
        <f>IF($C$328=0,"",IF(C310="[For completion]","",C310/$C$328))</f>
        <v>0.10530964759676838</v>
      </c>
      <c r="G310" s="243">
        <f>IF($D$328=0,"",IF(D310="[For completion]","",D310/$D$328))</f>
        <v>6.5543270992915445E-2</v>
      </c>
    </row>
    <row r="311" spans="1:7" s="257" customFormat="1" x14ac:dyDescent="0.3">
      <c r="A311" s="328" t="s">
        <v>2027</v>
      </c>
      <c r="B311" s="269" t="s">
        <v>2850</v>
      </c>
      <c r="C311" s="395">
        <f>dataB!E311</f>
        <v>16231.365587474203</v>
      </c>
      <c r="D311" s="395">
        <f>dataB!F311</f>
        <v>6896.0000000000027</v>
      </c>
      <c r="E311" s="270"/>
      <c r="F311" s="363">
        <f t="shared" ref="F311:F327" si="11">IF($C$328=0,"",IF(C311="[For completion]","",C311/$C$328))</f>
        <v>4.6631049865490236E-2</v>
      </c>
      <c r="G311" s="363">
        <f t="shared" ref="G311:G327" si="12">IF($D$328=0,"",IF(D311="[For completion]","",D311/$D$328))</f>
        <v>3.199450674362183E-2</v>
      </c>
    </row>
    <row r="312" spans="1:7" s="257" customFormat="1" x14ac:dyDescent="0.3">
      <c r="A312" s="328" t="s">
        <v>2028</v>
      </c>
      <c r="B312" s="269" t="s">
        <v>2851</v>
      </c>
      <c r="C312" s="395">
        <f>dataB!E312</f>
        <v>65752.116976298465</v>
      </c>
      <c r="D312" s="395">
        <f>dataB!F312</f>
        <v>30011.999999999945</v>
      </c>
      <c r="E312" s="270"/>
      <c r="F312" s="363">
        <f t="shared" si="11"/>
        <v>0.18889909348412634</v>
      </c>
      <c r="G312" s="363">
        <f t="shared" si="12"/>
        <v>0.13924291420962534</v>
      </c>
    </row>
    <row r="313" spans="1:7" s="257" customFormat="1" x14ac:dyDescent="0.3">
      <c r="A313" s="328" t="s">
        <v>2029</v>
      </c>
      <c r="B313" s="269" t="s">
        <v>2852</v>
      </c>
      <c r="C313" s="395">
        <f>dataB!E313</f>
        <v>52146.725680132688</v>
      </c>
      <c r="D313" s="395">
        <f>dataB!F313</f>
        <v>27658.999999999985</v>
      </c>
      <c r="E313" s="270"/>
      <c r="F313" s="363">
        <f t="shared" si="11"/>
        <v>0.14981219863526607</v>
      </c>
      <c r="G313" s="363">
        <f t="shared" si="12"/>
        <v>0.12832599507277195</v>
      </c>
    </row>
    <row r="314" spans="1:7" s="257" customFormat="1" x14ac:dyDescent="0.3">
      <c r="A314" s="328" t="s">
        <v>2030</v>
      </c>
      <c r="B314" s="269" t="s">
        <v>2853</v>
      </c>
      <c r="C314" s="395">
        <f>dataB!E314</f>
        <v>17860.099878957877</v>
      </c>
      <c r="D314" s="395">
        <f>dataB!F314</f>
        <v>10672.000000000011</v>
      </c>
      <c r="E314" s="270"/>
      <c r="F314" s="363">
        <f t="shared" si="11"/>
        <v>5.1310236564508317E-2</v>
      </c>
      <c r="G314" s="363">
        <f t="shared" si="12"/>
        <v>4.9513540598598083E-2</v>
      </c>
    </row>
    <row r="315" spans="1:7" s="257" customFormat="1" x14ac:dyDescent="0.3">
      <c r="A315" s="328" t="s">
        <v>2031</v>
      </c>
      <c r="B315" s="269" t="s">
        <v>2854</v>
      </c>
      <c r="C315" s="395">
        <f>dataB!E315</f>
        <v>6920.474923809018</v>
      </c>
      <c r="D315" s="395">
        <f>dataB!F315</f>
        <v>4661.9999999999973</v>
      </c>
      <c r="E315" s="270"/>
      <c r="F315" s="363">
        <f t="shared" si="11"/>
        <v>1.9881815213012553E-2</v>
      </c>
      <c r="G315" s="363">
        <f t="shared" si="12"/>
        <v>2.162969698938005E-2</v>
      </c>
    </row>
    <row r="316" spans="1:7" s="257" customFormat="1" x14ac:dyDescent="0.3">
      <c r="A316" s="328" t="s">
        <v>2032</v>
      </c>
      <c r="B316" s="269" t="s">
        <v>2855</v>
      </c>
      <c r="C316" s="395">
        <f>dataB!E316</f>
        <v>3564.3347346394594</v>
      </c>
      <c r="D316" s="395">
        <f>dataB!F316</f>
        <v>2812</v>
      </c>
      <c r="E316" s="270"/>
      <c r="F316" s="363">
        <f t="shared" si="11"/>
        <v>1.0239968402691596E-2</v>
      </c>
      <c r="G316" s="363">
        <f t="shared" si="12"/>
        <v>1.3046483898356229E-2</v>
      </c>
    </row>
    <row r="317" spans="1:7" s="257" customFormat="1" x14ac:dyDescent="0.3">
      <c r="A317" s="328" t="s">
        <v>2033</v>
      </c>
      <c r="B317" s="269" t="s">
        <v>2856</v>
      </c>
      <c r="C317" s="395">
        <f>dataB!E317</f>
        <v>11331.547823977315</v>
      </c>
      <c r="D317" s="395">
        <f>dataB!F317</f>
        <v>6522.7801583159126</v>
      </c>
      <c r="E317" s="270"/>
      <c r="F317" s="363">
        <f t="shared" si="11"/>
        <v>3.2554375587525615E-2</v>
      </c>
      <c r="G317" s="363">
        <f t="shared" si="12"/>
        <v>3.0262925429582518E-2</v>
      </c>
    </row>
    <row r="318" spans="1:7" s="257" customFormat="1" x14ac:dyDescent="0.3">
      <c r="A318" s="328" t="s">
        <v>2034</v>
      </c>
      <c r="B318" s="269" t="s">
        <v>2857</v>
      </c>
      <c r="C318" s="395">
        <f>dataB!E318</f>
        <v>10616.007846381935</v>
      </c>
      <c r="D318" s="395">
        <f>dataB!F318</f>
        <v>7640.4255205113368</v>
      </c>
      <c r="E318" s="270"/>
      <c r="F318" s="363">
        <f t="shared" si="11"/>
        <v>3.0498702563824462E-2</v>
      </c>
      <c r="G318" s="363">
        <f t="shared" si="12"/>
        <v>3.5448324512781355E-2</v>
      </c>
    </row>
    <row r="319" spans="1:7" s="257" customFormat="1" x14ac:dyDescent="0.3">
      <c r="A319" s="328" t="s">
        <v>2035</v>
      </c>
      <c r="B319" s="269" t="s">
        <v>2858</v>
      </c>
      <c r="C319" s="395">
        <f>dataB!E319</f>
        <v>42733.133387913949</v>
      </c>
      <c r="D319" s="395">
        <f>dataB!F319</f>
        <v>32598.181230083337</v>
      </c>
      <c r="E319" s="270"/>
      <c r="F319" s="363">
        <f t="shared" si="11"/>
        <v>0.122767912729304</v>
      </c>
      <c r="G319" s="363">
        <f t="shared" si="12"/>
        <v>0.15124169506898311</v>
      </c>
    </row>
    <row r="320" spans="1:7" s="257" customFormat="1" x14ac:dyDescent="0.3">
      <c r="A320" s="328" t="s">
        <v>2136</v>
      </c>
      <c r="B320" s="269" t="s">
        <v>2859</v>
      </c>
      <c r="C320" s="395">
        <f>dataB!E320</f>
        <v>42532.071101619957</v>
      </c>
      <c r="D320" s="395">
        <f>dataB!F320</f>
        <v>33854.361105255142</v>
      </c>
      <c r="E320" s="270"/>
      <c r="F320" s="363">
        <f t="shared" si="11"/>
        <v>0.122190281386598</v>
      </c>
      <c r="G320" s="363">
        <f t="shared" si="12"/>
        <v>0.15706983536587787</v>
      </c>
    </row>
    <row r="321" spans="1:7" s="257" customFormat="1" x14ac:dyDescent="0.3">
      <c r="A321" s="328" t="s">
        <v>2178</v>
      </c>
      <c r="B321" s="269" t="s">
        <v>2860</v>
      </c>
      <c r="C321" s="395">
        <f>dataB!E321</f>
        <v>19831.520125689454</v>
      </c>
      <c r="D321" s="395">
        <f>dataB!F321</f>
        <v>17135.813398283255</v>
      </c>
      <c r="E321" s="270"/>
      <c r="F321" s="363">
        <f>IF($C$328=0,"",IF(C321="[For completion]","",C321/$C$328))</f>
        <v>5.6973924892871737E-2</v>
      </c>
      <c r="G321" s="363">
        <f t="shared" si="12"/>
        <v>7.9502885343506191E-2</v>
      </c>
    </row>
    <row r="322" spans="1:7" s="257" customFormat="1" x14ac:dyDescent="0.3">
      <c r="A322" s="328" t="s">
        <v>2179</v>
      </c>
      <c r="B322" s="269" t="s">
        <v>2861</v>
      </c>
      <c r="C322" s="395">
        <f>dataB!E322</f>
        <v>10651.717551878855</v>
      </c>
      <c r="D322" s="395">
        <f>dataB!F322</f>
        <v>10143.191123856659</v>
      </c>
      <c r="E322" s="270"/>
      <c r="F322" s="363">
        <f t="shared" si="11"/>
        <v>3.0601292888017141E-2</v>
      </c>
      <c r="G322" s="363">
        <f t="shared" si="12"/>
        <v>4.7060092345428774E-2</v>
      </c>
    </row>
    <row r="323" spans="1:7" s="257" customFormat="1" x14ac:dyDescent="0.3">
      <c r="A323" s="328" t="s">
        <v>2180</v>
      </c>
      <c r="B323" s="269" t="s">
        <v>2862</v>
      </c>
      <c r="C323" s="395">
        <f>dataB!E323</f>
        <v>7548.5502257998241</v>
      </c>
      <c r="D323" s="395">
        <f>dataB!F323</f>
        <v>7597.2474636938969</v>
      </c>
      <c r="E323" s="270"/>
      <c r="F323" s="363">
        <f t="shared" si="11"/>
        <v>2.1686211187496526E-2</v>
      </c>
      <c r="G323" s="363">
        <f t="shared" si="12"/>
        <v>3.5247996695202746E-2</v>
      </c>
    </row>
    <row r="324" spans="1:7" s="257" customFormat="1" x14ac:dyDescent="0.3">
      <c r="A324" s="328" t="s">
        <v>2181</v>
      </c>
      <c r="B324" s="269"/>
      <c r="C324" s="395"/>
      <c r="D324" s="267"/>
      <c r="E324" s="270"/>
      <c r="F324" s="363">
        <f t="shared" si="11"/>
        <v>0</v>
      </c>
      <c r="G324" s="363">
        <f t="shared" si="12"/>
        <v>0</v>
      </c>
    </row>
    <row r="325" spans="1:7" s="257" customFormat="1" x14ac:dyDescent="0.3">
      <c r="A325" s="328" t="s">
        <v>2182</v>
      </c>
      <c r="B325" s="269"/>
      <c r="C325" s="244"/>
      <c r="D325" s="267"/>
      <c r="E325" s="270"/>
      <c r="F325" s="363">
        <f t="shared" si="11"/>
        <v>0</v>
      </c>
      <c r="G325" s="363">
        <f t="shared" si="12"/>
        <v>0</v>
      </c>
    </row>
    <row r="326" spans="1:7" s="257" customFormat="1" x14ac:dyDescent="0.3">
      <c r="A326" s="328" t="s">
        <v>2183</v>
      </c>
      <c r="B326" s="269"/>
      <c r="C326" s="244"/>
      <c r="D326" s="267"/>
      <c r="E326" s="270"/>
      <c r="F326" s="363">
        <f t="shared" si="11"/>
        <v>0</v>
      </c>
      <c r="G326" s="363">
        <f t="shared" si="12"/>
        <v>0</v>
      </c>
    </row>
    <row r="327" spans="1:7" s="257" customFormat="1" x14ac:dyDescent="0.3">
      <c r="A327" s="328" t="s">
        <v>2184</v>
      </c>
      <c r="B327" s="269" t="s">
        <v>2059</v>
      </c>
      <c r="C327" s="395">
        <f>dataB!E327</f>
        <v>3704.7228263362285</v>
      </c>
      <c r="D327" s="395">
        <f>dataB!F327</f>
        <v>3204.9999999999991</v>
      </c>
      <c r="E327" s="270"/>
      <c r="F327" s="363">
        <f t="shared" si="11"/>
        <v>1.064328900249898E-2</v>
      </c>
      <c r="G327" s="363">
        <f t="shared" si="12"/>
        <v>1.4869836733368315E-2</v>
      </c>
    </row>
    <row r="328" spans="1:7" s="257" customFormat="1" x14ac:dyDescent="0.3">
      <c r="A328" s="328" t="s">
        <v>2185</v>
      </c>
      <c r="B328" s="269" t="s">
        <v>144</v>
      </c>
      <c r="C328" s="244">
        <f>SUM(C310:C327)</f>
        <v>348080.63799323514</v>
      </c>
      <c r="D328" s="244">
        <f>SUM(D310:D327)</f>
        <v>215536.99999999951</v>
      </c>
      <c r="E328" s="270"/>
      <c r="F328" s="295">
        <f>SUM(F310:F327)</f>
        <v>1</v>
      </c>
      <c r="G328" s="295">
        <f>SUM(G310:G327)</f>
        <v>0.99999999999999978</v>
      </c>
    </row>
    <row r="329" spans="1:7" s="257" customFormat="1" x14ac:dyDescent="0.3">
      <c r="A329" s="328" t="s">
        <v>2036</v>
      </c>
      <c r="B329" s="269"/>
      <c r="C329" s="267"/>
      <c r="D329" s="267"/>
      <c r="E329" s="270"/>
      <c r="F329" s="270"/>
      <c r="G329" s="270"/>
    </row>
    <row r="330" spans="1:7" s="257" customFormat="1" x14ac:dyDescent="0.3">
      <c r="A330" s="328" t="s">
        <v>2186</v>
      </c>
      <c r="B330" s="269"/>
      <c r="C330" s="267"/>
      <c r="D330" s="267"/>
      <c r="E330" s="270"/>
      <c r="F330" s="270"/>
      <c r="G330" s="270"/>
    </row>
    <row r="331" spans="1:7" s="257" customFormat="1" x14ac:dyDescent="0.3">
      <c r="A331" s="328" t="s">
        <v>2187</v>
      </c>
      <c r="B331" s="269"/>
      <c r="C331" s="267"/>
      <c r="D331" s="267"/>
      <c r="E331" s="270"/>
      <c r="F331" s="270"/>
      <c r="G331" s="270"/>
    </row>
    <row r="332" spans="1:7" s="215" customFormat="1" x14ac:dyDescent="0.3">
      <c r="A332" s="157"/>
      <c r="B332" s="157" t="s">
        <v>2322</v>
      </c>
      <c r="C332" s="157" t="s">
        <v>111</v>
      </c>
      <c r="D332" s="157" t="s">
        <v>1665</v>
      </c>
      <c r="E332" s="157"/>
      <c r="F332" s="157" t="s">
        <v>484</v>
      </c>
      <c r="G332" s="157" t="s">
        <v>1924</v>
      </c>
    </row>
    <row r="333" spans="1:7" s="215" customFormat="1" x14ac:dyDescent="0.3">
      <c r="A333" s="328" t="s">
        <v>2188</v>
      </c>
      <c r="B333" s="251" t="s">
        <v>1658</v>
      </c>
      <c r="C333" s="395">
        <f>dataB!E333</f>
        <v>61707.99716640039</v>
      </c>
      <c r="D333" s="395">
        <f>dataB!F333</f>
        <v>35844</v>
      </c>
      <c r="E333" s="252"/>
      <c r="F333" s="243">
        <f>IF($C$346=0,"",IF(C333="[For completion]","",C333/$C$346))</f>
        <v>0.17728075173086688</v>
      </c>
      <c r="G333" s="243">
        <f>IF($D$346=0,"",IF(D333="[For completion]","",D333/$D$346))</f>
        <v>0.1663356412303009</v>
      </c>
    </row>
    <row r="334" spans="1:7" s="215" customFormat="1" x14ac:dyDescent="0.3">
      <c r="A334" s="328" t="s">
        <v>2189</v>
      </c>
      <c r="B334" s="251" t="s">
        <v>1659</v>
      </c>
      <c r="C334" s="395">
        <f>dataB!E334</f>
        <v>52830.906248022038</v>
      </c>
      <c r="D334" s="395">
        <f>dataB!F334</f>
        <v>28791</v>
      </c>
      <c r="E334" s="252"/>
      <c r="F334" s="363">
        <f t="shared" ref="F334:F345" si="13">IF($C$346=0,"",IF(C334="[For completion]","",C334/$C$346))</f>
        <v>0.15177777928874303</v>
      </c>
      <c r="G334" s="363">
        <f t="shared" ref="G334:G345" si="14">IF($D$346=0,"",IF(D334="[For completion]","",D334/$D$346))</f>
        <v>0.13360588792159336</v>
      </c>
    </row>
    <row r="335" spans="1:7" s="215" customFormat="1" x14ac:dyDescent="0.3">
      <c r="A335" s="328" t="s">
        <v>2190</v>
      </c>
      <c r="B335" s="342" t="s">
        <v>2340</v>
      </c>
      <c r="C335" s="395">
        <f>dataB!E335</f>
        <v>32626.156316305554</v>
      </c>
      <c r="D335" s="395">
        <f>dataB!F335</f>
        <v>21455</v>
      </c>
      <c r="E335" s="252"/>
      <c r="F335" s="363">
        <f t="shared" si="13"/>
        <v>9.3731603413516149E-2</v>
      </c>
      <c r="G335" s="363">
        <f t="shared" si="14"/>
        <v>9.9562860802257167E-2</v>
      </c>
    </row>
    <row r="336" spans="1:7" s="215" customFormat="1" x14ac:dyDescent="0.3">
      <c r="A336" s="328" t="s">
        <v>2191</v>
      </c>
      <c r="B336" s="251" t="s">
        <v>1660</v>
      </c>
      <c r="C336" s="395">
        <f>dataB!E336</f>
        <v>48676.593337328355</v>
      </c>
      <c r="D336" s="395">
        <f>dataB!F336</f>
        <v>36223</v>
      </c>
      <c r="E336" s="252"/>
      <c r="F336" s="363">
        <f t="shared" si="13"/>
        <v>0.13984286405000912</v>
      </c>
      <c r="G336" s="363">
        <f t="shared" si="14"/>
        <v>0.16809440721697325</v>
      </c>
    </row>
    <row r="337" spans="1:7" s="215" customFormat="1" x14ac:dyDescent="0.3">
      <c r="A337" s="328" t="s">
        <v>2192</v>
      </c>
      <c r="B337" s="251" t="s">
        <v>1661</v>
      </c>
      <c r="C337" s="395">
        <f>dataB!E337</f>
        <v>48707.672139485723</v>
      </c>
      <c r="D337" s="395">
        <f>dataB!F337</f>
        <v>38972</v>
      </c>
      <c r="E337" s="252"/>
      <c r="F337" s="363">
        <f t="shared" si="13"/>
        <v>0.1399321502635042</v>
      </c>
      <c r="G337" s="363">
        <f t="shared" si="14"/>
        <v>0.18085126129972343</v>
      </c>
    </row>
    <row r="338" spans="1:7" s="215" customFormat="1" x14ac:dyDescent="0.3">
      <c r="A338" s="328" t="s">
        <v>2193</v>
      </c>
      <c r="B338" s="251" t="s">
        <v>1662</v>
      </c>
      <c r="C338" s="395">
        <f>dataB!E338</f>
        <v>17910.238333753838</v>
      </c>
      <c r="D338" s="395">
        <f>dataB!F338</f>
        <v>13267</v>
      </c>
      <c r="E338" s="252"/>
      <c r="F338" s="363">
        <f t="shared" si="13"/>
        <v>5.145427920671055E-2</v>
      </c>
      <c r="G338" s="363">
        <f t="shared" si="14"/>
        <v>6.1566090620533476E-2</v>
      </c>
    </row>
    <row r="339" spans="1:7" s="215" customFormat="1" x14ac:dyDescent="0.3">
      <c r="A339" s="328" t="s">
        <v>2194</v>
      </c>
      <c r="B339" s="251" t="s">
        <v>1663</v>
      </c>
      <c r="C339" s="395">
        <f>dataB!E339</f>
        <v>11348.646870329605</v>
      </c>
      <c r="D339" s="395">
        <f>dataB!F339</f>
        <v>6641</v>
      </c>
      <c r="E339" s="252"/>
      <c r="F339" s="363">
        <f t="shared" si="13"/>
        <v>3.2603499395304422E-2</v>
      </c>
      <c r="G339" s="363">
        <f t="shared" si="14"/>
        <v>3.0817849386520151E-2</v>
      </c>
    </row>
    <row r="340" spans="1:7" s="215" customFormat="1" x14ac:dyDescent="0.3">
      <c r="A340" s="328" t="s">
        <v>2195</v>
      </c>
      <c r="B340" s="251" t="s">
        <v>1664</v>
      </c>
      <c r="C340" s="395">
        <f>dataB!E340</f>
        <v>13482.697605579648</v>
      </c>
      <c r="D340" s="395">
        <f>dataB!F340</f>
        <v>6277</v>
      </c>
      <c r="E340" s="252"/>
      <c r="F340" s="363">
        <f t="shared" si="13"/>
        <v>3.8734408450037658E-2</v>
      </c>
      <c r="G340" s="363">
        <f t="shared" si="14"/>
        <v>2.9128691552354612E-2</v>
      </c>
    </row>
    <row r="341" spans="1:7" s="215" customFormat="1" x14ac:dyDescent="0.3">
      <c r="A341" s="365" t="s">
        <v>2196</v>
      </c>
      <c r="B341" s="366" t="s">
        <v>2716</v>
      </c>
      <c r="C341" s="395">
        <f>dataB!E341</f>
        <v>18996.049489040015</v>
      </c>
      <c r="D341" s="395">
        <f>dataB!F341</f>
        <v>9416</v>
      </c>
      <c r="E341" s="375"/>
      <c r="F341" s="363">
        <f t="shared" si="13"/>
        <v>5.457370337677106E-2</v>
      </c>
      <c r="G341" s="363">
        <f t="shared" si="14"/>
        <v>4.3695357600282148E-2</v>
      </c>
    </row>
    <row r="342" spans="1:7" s="215" customFormat="1" x14ac:dyDescent="0.3">
      <c r="A342" s="365" t="s">
        <v>2197</v>
      </c>
      <c r="B342" s="365" t="s">
        <v>2719</v>
      </c>
      <c r="C342" s="395">
        <f>dataB!E342</f>
        <v>9587.9749631160157</v>
      </c>
      <c r="D342" s="395">
        <f>dataB!F342</f>
        <v>4314</v>
      </c>
      <c r="E342" s="108"/>
      <c r="F342" s="363">
        <f t="shared" si="13"/>
        <v>2.7545269447886867E-2</v>
      </c>
      <c r="G342" s="363">
        <f t="shared" si="14"/>
        <v>2.0019304660961891E-2</v>
      </c>
    </row>
    <row r="343" spans="1:7" s="215" customFormat="1" x14ac:dyDescent="0.3">
      <c r="A343" s="365" t="s">
        <v>2198</v>
      </c>
      <c r="B343" s="365" t="s">
        <v>2717</v>
      </c>
      <c r="C343" s="395">
        <f>dataB!E343</f>
        <v>19479.639792888658</v>
      </c>
      <c r="D343" s="395">
        <f>dataB!F343</f>
        <v>7663</v>
      </c>
      <c r="E343" s="108"/>
      <c r="F343" s="363">
        <f t="shared" si="13"/>
        <v>5.596300875910043E-2</v>
      </c>
      <c r="G343" s="363">
        <f t="shared" si="14"/>
        <v>3.5560484843984927E-2</v>
      </c>
    </row>
    <row r="344" spans="1:7" s="359" customFormat="1" x14ac:dyDescent="0.3">
      <c r="A344" s="365" t="s">
        <v>2713</v>
      </c>
      <c r="B344" s="366" t="s">
        <v>2718</v>
      </c>
      <c r="C344" s="395">
        <f>dataB!E344</f>
        <v>10097.240002421493</v>
      </c>
      <c r="D344" s="395">
        <f>dataB!F344</f>
        <v>4247</v>
      </c>
      <c r="E344" s="375"/>
      <c r="F344" s="363">
        <f t="shared" si="13"/>
        <v>2.9008335713915073E-2</v>
      </c>
      <c r="G344" s="363">
        <f t="shared" si="14"/>
        <v>1.9708388246431421E-2</v>
      </c>
    </row>
    <row r="345" spans="1:7" s="359" customFormat="1" x14ac:dyDescent="0.3">
      <c r="A345" s="365" t="s">
        <v>2714</v>
      </c>
      <c r="B345" s="365" t="s">
        <v>2059</v>
      </c>
      <c r="C345" s="395">
        <f>dataB!E345</f>
        <v>2628.8257285634268</v>
      </c>
      <c r="D345" s="395">
        <f>dataB!F345</f>
        <v>2382</v>
      </c>
      <c r="E345" s="108"/>
      <c r="F345" s="363">
        <f t="shared" si="13"/>
        <v>7.5523469036347856E-3</v>
      </c>
      <c r="G345" s="363">
        <f t="shared" si="14"/>
        <v>1.1053774618083269E-2</v>
      </c>
    </row>
    <row r="346" spans="1:7" s="359" customFormat="1" x14ac:dyDescent="0.3">
      <c r="A346" s="365" t="s">
        <v>2715</v>
      </c>
      <c r="B346" s="366" t="s">
        <v>144</v>
      </c>
      <c r="C346" s="395">
        <f>SUM(C333:C345)</f>
        <v>348080.63799323468</v>
      </c>
      <c r="D346" s="395">
        <f>SUM(D333:D345)</f>
        <v>215492</v>
      </c>
      <c r="E346" s="375"/>
      <c r="F346" s="376">
        <f>SUM(F333:F345)</f>
        <v>1</v>
      </c>
      <c r="G346" s="376">
        <f>SUM(G333:G345)</f>
        <v>1</v>
      </c>
    </row>
    <row r="347" spans="1:7" s="359" customFormat="1" x14ac:dyDescent="0.3">
      <c r="A347" s="365" t="s">
        <v>2199</v>
      </c>
      <c r="B347" s="366"/>
      <c r="C347" s="244"/>
      <c r="D347" s="365"/>
      <c r="E347" s="375"/>
      <c r="F347" s="376"/>
      <c r="G347" s="376"/>
    </row>
    <row r="348" spans="1:7" s="359" customFormat="1" x14ac:dyDescent="0.3">
      <c r="A348" s="365" t="s">
        <v>2720</v>
      </c>
      <c r="B348" s="366"/>
      <c r="C348" s="244"/>
      <c r="D348" s="365"/>
      <c r="E348" s="375"/>
      <c r="F348" s="376"/>
      <c r="G348" s="376"/>
    </row>
    <row r="349" spans="1:7" s="359" customFormat="1" x14ac:dyDescent="0.3">
      <c r="A349" s="365" t="s">
        <v>2721</v>
      </c>
      <c r="B349" s="108"/>
      <c r="C349" s="108"/>
      <c r="D349" s="108"/>
      <c r="E349" s="108"/>
      <c r="F349" s="108"/>
      <c r="G349" s="108"/>
    </row>
    <row r="350" spans="1:7" s="359" customFormat="1" x14ac:dyDescent="0.3">
      <c r="A350" s="365" t="s">
        <v>2722</v>
      </c>
      <c r="B350" s="108"/>
      <c r="C350" s="108"/>
      <c r="D350" s="108"/>
      <c r="E350" s="108"/>
      <c r="F350" s="108"/>
      <c r="G350" s="108"/>
    </row>
    <row r="351" spans="1:7" s="359" customFormat="1" x14ac:dyDescent="0.3">
      <c r="A351" s="365" t="s">
        <v>2723</v>
      </c>
      <c r="B351" s="366"/>
      <c r="C351" s="244"/>
      <c r="D351" s="365"/>
      <c r="E351" s="375"/>
      <c r="F351" s="376"/>
      <c r="G351" s="376"/>
    </row>
    <row r="352" spans="1:7" s="359" customFormat="1" x14ac:dyDescent="0.3">
      <c r="A352" s="365" t="s">
        <v>2724</v>
      </c>
      <c r="B352" s="366"/>
      <c r="C352" s="244"/>
      <c r="D352" s="365"/>
      <c r="E352" s="375"/>
      <c r="F352" s="376"/>
      <c r="G352" s="376"/>
    </row>
    <row r="353" spans="1:7" s="359" customFormat="1" x14ac:dyDescent="0.3">
      <c r="A353" s="365" t="s">
        <v>2725</v>
      </c>
      <c r="B353" s="366"/>
      <c r="C353" s="244"/>
      <c r="D353" s="365"/>
      <c r="E353" s="375"/>
      <c r="F353" s="376"/>
      <c r="G353" s="376"/>
    </row>
    <row r="354" spans="1:7" s="359" customFormat="1" x14ac:dyDescent="0.3">
      <c r="A354" s="365" t="s">
        <v>2726</v>
      </c>
      <c r="B354" s="366"/>
      <c r="C354" s="244"/>
      <c r="D354" s="365"/>
      <c r="E354" s="375"/>
      <c r="F354" s="376"/>
      <c r="G354" s="376"/>
    </row>
    <row r="355" spans="1:7" s="215" customFormat="1" x14ac:dyDescent="0.3">
      <c r="A355" s="365" t="s">
        <v>2727</v>
      </c>
      <c r="B355" s="366"/>
      <c r="C355" s="365"/>
      <c r="D355" s="365"/>
      <c r="E355" s="375"/>
      <c r="F355" s="375"/>
      <c r="G355" s="375"/>
    </row>
    <row r="356" spans="1:7" s="359" customFormat="1" x14ac:dyDescent="0.3">
      <c r="A356" s="365" t="s">
        <v>2743</v>
      </c>
      <c r="B356" s="366"/>
      <c r="C356" s="365"/>
      <c r="D356" s="365"/>
      <c r="E356" s="375"/>
      <c r="F356" s="375"/>
      <c r="G356" s="375"/>
    </row>
    <row r="357" spans="1:7" s="215" customFormat="1" x14ac:dyDescent="0.3">
      <c r="A357" s="157"/>
      <c r="B357" s="157" t="s">
        <v>2323</v>
      </c>
      <c r="C357" s="157" t="s">
        <v>111</v>
      </c>
      <c r="D357" s="157" t="s">
        <v>1665</v>
      </c>
      <c r="E357" s="157"/>
      <c r="F357" s="157" t="s">
        <v>484</v>
      </c>
      <c r="G357" s="157" t="s">
        <v>1924</v>
      </c>
    </row>
    <row r="358" spans="1:7" s="215" customFormat="1" x14ac:dyDescent="0.3">
      <c r="A358" s="328" t="s">
        <v>2516</v>
      </c>
      <c r="B358" s="269" t="s">
        <v>2047</v>
      </c>
      <c r="C358" s="395">
        <f>dataB!E358</f>
        <v>277784.68386200129</v>
      </c>
      <c r="D358" s="395">
        <f>dataB!F358</f>
        <v>184440</v>
      </c>
      <c r="E358" s="270"/>
      <c r="F358" s="243">
        <f>IF($C$365=0,"",IF(C358="[For completion]","",C358/$C$365))</f>
        <v>0.79804692804372257</v>
      </c>
      <c r="G358" s="243">
        <f>IF($D$365=0,"",IF(D358="[For completion]","",D358/$D$365))</f>
        <v>0.85588992784055318</v>
      </c>
    </row>
    <row r="359" spans="1:7" s="215" customFormat="1" x14ac:dyDescent="0.3">
      <c r="A359" s="328" t="s">
        <v>2517</v>
      </c>
      <c r="B359" s="265" t="s">
        <v>2048</v>
      </c>
      <c r="C359" s="395">
        <f>dataB!E359</f>
        <v>48688.546502767436</v>
      </c>
      <c r="D359" s="395">
        <f>dataB!F359</f>
        <v>28607</v>
      </c>
      <c r="E359" s="270"/>
      <c r="F359" s="243">
        <f t="shared" ref="F359:F364" si="15">IF($C$365=0,"",IF(C359="[For completion]","",C359/$C$365))</f>
        <v>0.13987720426929787</v>
      </c>
      <c r="G359" s="243">
        <f t="shared" ref="G359:G364" si="16">IF($D$365=0,"",IF(D359="[For completion]","",D359/$D$365))</f>
        <v>0.13275017981855727</v>
      </c>
    </row>
    <row r="360" spans="1:7" s="215" customFormat="1" x14ac:dyDescent="0.3">
      <c r="A360" s="328" t="s">
        <v>2518</v>
      </c>
      <c r="B360" s="269" t="s">
        <v>2049</v>
      </c>
      <c r="C360" s="244"/>
      <c r="D360" s="267"/>
      <c r="E360" s="270"/>
      <c r="F360" s="243">
        <f t="shared" si="15"/>
        <v>0</v>
      </c>
      <c r="G360" s="243">
        <f t="shared" si="16"/>
        <v>0</v>
      </c>
    </row>
    <row r="361" spans="1:7" s="215" customFormat="1" x14ac:dyDescent="0.3">
      <c r="A361" s="328" t="s">
        <v>2519</v>
      </c>
      <c r="B361" s="269" t="s">
        <v>2050</v>
      </c>
      <c r="C361" s="244"/>
      <c r="D361" s="267"/>
      <c r="E361" s="270"/>
      <c r="F361" s="243">
        <f t="shared" si="15"/>
        <v>0</v>
      </c>
      <c r="G361" s="243">
        <f t="shared" si="16"/>
        <v>0</v>
      </c>
    </row>
    <row r="362" spans="1:7" s="215" customFormat="1" x14ac:dyDescent="0.3">
      <c r="A362" s="328" t="s">
        <v>2520</v>
      </c>
      <c r="B362" s="269" t="s">
        <v>2051</v>
      </c>
      <c r="C362" s="395">
        <f>dataB!E362</f>
        <v>21607.407628467608</v>
      </c>
      <c r="D362" s="395">
        <f>dataB!F362</f>
        <v>2448</v>
      </c>
      <c r="E362" s="270"/>
      <c r="F362" s="243">
        <f t="shared" si="15"/>
        <v>6.2075867686979681E-2</v>
      </c>
      <c r="G362" s="243">
        <f t="shared" si="16"/>
        <v>1.135989234088958E-2</v>
      </c>
    </row>
    <row r="363" spans="1:7" s="215" customFormat="1" x14ac:dyDescent="0.3">
      <c r="A363" s="328" t="s">
        <v>2521</v>
      </c>
      <c r="B363" s="269" t="s">
        <v>2052</v>
      </c>
      <c r="C363" s="244"/>
      <c r="D363" s="267"/>
      <c r="E363" s="270"/>
      <c r="F363" s="243">
        <f t="shared" si="15"/>
        <v>0</v>
      </c>
      <c r="G363" s="243">
        <f t="shared" si="16"/>
        <v>0</v>
      </c>
    </row>
    <row r="364" spans="1:7" s="215" customFormat="1" x14ac:dyDescent="0.3">
      <c r="A364" s="328" t="s">
        <v>2522</v>
      </c>
      <c r="B364" s="269" t="s">
        <v>1666</v>
      </c>
      <c r="C364" s="244"/>
      <c r="D364" s="267"/>
      <c r="E364" s="270"/>
      <c r="F364" s="243">
        <f t="shared" si="15"/>
        <v>0</v>
      </c>
      <c r="G364" s="243">
        <f t="shared" si="16"/>
        <v>0</v>
      </c>
    </row>
    <row r="365" spans="1:7" s="215" customFormat="1" x14ac:dyDescent="0.3">
      <c r="A365" s="328" t="s">
        <v>2523</v>
      </c>
      <c r="B365" s="269" t="s">
        <v>144</v>
      </c>
      <c r="C365" s="244">
        <f>SUM(C358:C364)</f>
        <v>348080.63799323631</v>
      </c>
      <c r="D365" s="267">
        <f>SUM(D358:D364)</f>
        <v>215495</v>
      </c>
      <c r="E365" s="270"/>
      <c r="F365" s="295">
        <f>SUM(F358:F364)</f>
        <v>1</v>
      </c>
      <c r="G365" s="295">
        <f>SUM(G358:G364)</f>
        <v>1</v>
      </c>
    </row>
    <row r="366" spans="1:7" s="215" customFormat="1" x14ac:dyDescent="0.3">
      <c r="A366" s="328" t="s">
        <v>2200</v>
      </c>
      <c r="B366" s="269"/>
      <c r="C366" s="267"/>
      <c r="D366" s="267"/>
      <c r="E366" s="270"/>
      <c r="F366" s="270"/>
      <c r="G366" s="270"/>
    </row>
    <row r="367" spans="1:7" s="215" customFormat="1" x14ac:dyDescent="0.3">
      <c r="A367" s="157"/>
      <c r="B367" s="157" t="s">
        <v>2324</v>
      </c>
      <c r="C367" s="157" t="s">
        <v>111</v>
      </c>
      <c r="D367" s="157" t="s">
        <v>1665</v>
      </c>
      <c r="E367" s="157"/>
      <c r="F367" s="157" t="s">
        <v>484</v>
      </c>
      <c r="G367" s="157" t="s">
        <v>1924</v>
      </c>
    </row>
    <row r="368" spans="1:7" s="215" customFormat="1" x14ac:dyDescent="0.3">
      <c r="A368" s="328" t="s">
        <v>2524</v>
      </c>
      <c r="B368" s="269" t="s">
        <v>2241</v>
      </c>
      <c r="C368" s="395">
        <f>dataB!E368</f>
        <v>29576.879795310138</v>
      </c>
      <c r="D368" s="395">
        <f>dataB!F368</f>
        <v>11910</v>
      </c>
      <c r="E368" s="270"/>
      <c r="F368" s="243">
        <f>IF($C$372=0,"",IF(C368="[For completion]","",C368/$C$372))</f>
        <v>8.4971344473015464E-2</v>
      </c>
      <c r="G368" s="243">
        <f>IF($D$372=0,"",IF(D368="[For completion]","",D368/$D$372))</f>
        <v>5.5268873090416351E-2</v>
      </c>
    </row>
    <row r="369" spans="1:7" s="215" customFormat="1" x14ac:dyDescent="0.3">
      <c r="A369" s="328" t="s">
        <v>2525</v>
      </c>
      <c r="B369" s="265" t="s">
        <v>2288</v>
      </c>
      <c r="C369" s="395">
        <f>dataB!E369</f>
        <v>315874.93246936111</v>
      </c>
      <c r="D369" s="395">
        <f>dataB!F369</f>
        <v>201200</v>
      </c>
      <c r="E369" s="270"/>
      <c r="F369" s="243">
        <f>IF($C$372=0,"",IF(C369="[For completion]","",C369/$C$372))</f>
        <v>0.90747630862334971</v>
      </c>
      <c r="G369" s="243">
        <f>IF($D$372=0,"",IF(D369="[For completion]","",D369/$D$372))</f>
        <v>0.9336773522915004</v>
      </c>
    </row>
    <row r="370" spans="1:7" s="215" customFormat="1" x14ac:dyDescent="0.3">
      <c r="A370" s="328" t="s">
        <v>2526</v>
      </c>
      <c r="B370" s="269" t="s">
        <v>1666</v>
      </c>
      <c r="C370" s="244"/>
      <c r="D370" s="267"/>
      <c r="E370" s="270"/>
      <c r="F370" s="243">
        <f>IF($C$372=0,"",IF(C370="[For completion]","",C370/$C$372))</f>
        <v>0</v>
      </c>
      <c r="G370" s="243">
        <f>IF($D$372=0,"",IF(D370="[For completion]","",D370/$D$372))</f>
        <v>0</v>
      </c>
    </row>
    <row r="371" spans="1:7" s="215" customFormat="1" x14ac:dyDescent="0.3">
      <c r="A371" s="328" t="s">
        <v>2527</v>
      </c>
      <c r="B371" s="267" t="s">
        <v>2059</v>
      </c>
      <c r="C371" s="395">
        <f>dataB!E371</f>
        <v>2628.8257285634277</v>
      </c>
      <c r="D371" s="395">
        <f>dataB!F371</f>
        <v>2382</v>
      </c>
      <c r="E371" s="270"/>
      <c r="F371" s="243">
        <f>IF($C$372=0,"",IF(C371="[For completion]","",C371/$C$372))</f>
        <v>7.5523469036347882E-3</v>
      </c>
      <c r="G371" s="243">
        <f>IF($D$372=0,"",IF(D371="[For completion]","",D371/$D$372))</f>
        <v>1.1053774618083269E-2</v>
      </c>
    </row>
    <row r="372" spans="1:7" s="215" customFormat="1" x14ac:dyDescent="0.3">
      <c r="A372" s="328" t="s">
        <v>2528</v>
      </c>
      <c r="B372" s="269" t="s">
        <v>144</v>
      </c>
      <c r="C372" s="244">
        <f>SUM(C368:C371)</f>
        <v>348080.63799323468</v>
      </c>
      <c r="D372" s="267">
        <f>SUM(D368:D371)</f>
        <v>215492</v>
      </c>
      <c r="E372" s="270"/>
      <c r="F372" s="295">
        <f>SUM(F368:F371)</f>
        <v>1</v>
      </c>
      <c r="G372" s="295">
        <f>SUM(G368:G371)</f>
        <v>1</v>
      </c>
    </row>
    <row r="373" spans="1:7" s="215" customFormat="1" x14ac:dyDescent="0.3">
      <c r="A373" s="328" t="s">
        <v>2529</v>
      </c>
      <c r="B373" s="269"/>
      <c r="C373" s="267"/>
      <c r="D373" s="267"/>
      <c r="E373" s="270"/>
      <c r="F373" s="270"/>
      <c r="G373" s="270"/>
    </row>
    <row r="374" spans="1:7" s="215" customFormat="1" x14ac:dyDescent="0.3">
      <c r="A374" s="157"/>
      <c r="B374" s="157" t="s">
        <v>2707</v>
      </c>
      <c r="C374" s="157" t="s">
        <v>2704</v>
      </c>
      <c r="D374" s="157" t="s">
        <v>2705</v>
      </c>
      <c r="E374" s="157"/>
      <c r="F374" s="157" t="s">
        <v>2706</v>
      </c>
      <c r="G374" s="157"/>
    </row>
    <row r="375" spans="1:7" s="215" customFormat="1" x14ac:dyDescent="0.3">
      <c r="A375" s="328" t="s">
        <v>2530</v>
      </c>
      <c r="B375" s="269" t="s">
        <v>2047</v>
      </c>
      <c r="C375" s="297">
        <f>dataB!E375</f>
        <v>598614.92085346102</v>
      </c>
      <c r="D375" s="395">
        <f>dataB!F375</f>
        <v>295804.35897695448</v>
      </c>
      <c r="E375" s="343"/>
      <c r="F375" s="297">
        <f>dataB!H375</f>
        <v>19.595407942133814</v>
      </c>
      <c r="G375" s="243" t="str">
        <f>IF($D$393=0,"",IF(D375="[For completion]","",D375/$D$393))</f>
        <v/>
      </c>
    </row>
    <row r="376" spans="1:7" s="215" customFormat="1" x14ac:dyDescent="0.3">
      <c r="A376" s="328" t="s">
        <v>2531</v>
      </c>
      <c r="B376" s="269" t="s">
        <v>2048</v>
      </c>
      <c r="C376" s="297">
        <f>dataB!E376</f>
        <v>33633.729810331359</v>
      </c>
      <c r="D376" s="395">
        <f>dataB!F376</f>
        <v>16650.217548352961</v>
      </c>
      <c r="E376" s="343"/>
      <c r="F376" s="297">
        <f>dataB!H376</f>
        <v>13.260335158496655</v>
      </c>
      <c r="G376" s="243" t="str">
        <f t="shared" ref="G376:G393" si="17">IF($D$393=0,"",IF(D376="[For completion]","",D376/$D$393))</f>
        <v/>
      </c>
    </row>
    <row r="377" spans="1:7" s="215" customFormat="1" x14ac:dyDescent="0.3">
      <c r="A377" s="328" t="s">
        <v>2532</v>
      </c>
      <c r="B377" s="269" t="s">
        <v>2049</v>
      </c>
      <c r="C377" s="377"/>
      <c r="D377" s="365"/>
      <c r="E377" s="343"/>
      <c r="F377" s="381"/>
      <c r="G377" s="243" t="str">
        <f t="shared" si="17"/>
        <v/>
      </c>
    </row>
    <row r="378" spans="1:7" s="215" customFormat="1" x14ac:dyDescent="0.3">
      <c r="A378" s="328" t="s">
        <v>2533</v>
      </c>
      <c r="B378" s="269" t="s">
        <v>2050</v>
      </c>
      <c r="C378" s="377"/>
      <c r="D378" s="365"/>
      <c r="E378" s="343"/>
      <c r="F378" s="381"/>
      <c r="G378" s="243" t="str">
        <f t="shared" si="17"/>
        <v/>
      </c>
    </row>
    <row r="379" spans="1:7" s="215" customFormat="1" x14ac:dyDescent="0.3">
      <c r="A379" s="328" t="s">
        <v>2534</v>
      </c>
      <c r="B379" s="269" t="s">
        <v>2051</v>
      </c>
      <c r="C379" s="297">
        <f>dataB!E379</f>
        <v>43140.92908761678</v>
      </c>
      <c r="D379" s="395">
        <f>dataB!F379</f>
        <v>12273.025509915909</v>
      </c>
      <c r="E379" s="343"/>
      <c r="F379" s="297">
        <f>dataB!H379</f>
        <v>9.004250354566059</v>
      </c>
      <c r="G379" s="243" t="str">
        <f t="shared" si="17"/>
        <v/>
      </c>
    </row>
    <row r="380" spans="1:7" s="215" customFormat="1" x14ac:dyDescent="0.3">
      <c r="A380" s="328" t="s">
        <v>2535</v>
      </c>
      <c r="B380" s="269" t="s">
        <v>2052</v>
      </c>
      <c r="C380" s="377"/>
      <c r="D380" s="365"/>
      <c r="E380" s="343"/>
      <c r="F380" s="381"/>
      <c r="G380" s="243" t="str">
        <f t="shared" si="17"/>
        <v/>
      </c>
    </row>
    <row r="381" spans="1:7" s="215" customFormat="1" x14ac:dyDescent="0.3">
      <c r="A381" s="328" t="s">
        <v>2536</v>
      </c>
      <c r="B381" s="269" t="s">
        <v>1666</v>
      </c>
      <c r="C381" s="377"/>
      <c r="D381" s="365"/>
      <c r="E381" s="343"/>
      <c r="F381" s="381"/>
      <c r="G381" s="243" t="str">
        <f t="shared" si="17"/>
        <v/>
      </c>
    </row>
    <row r="382" spans="1:7" s="215" customFormat="1" x14ac:dyDescent="0.3">
      <c r="A382" s="328" t="s">
        <v>2537</v>
      </c>
      <c r="B382" s="269" t="s">
        <v>2059</v>
      </c>
      <c r="C382" s="297">
        <f>dataB!E382</f>
        <v>0</v>
      </c>
      <c r="D382" s="395">
        <f>dataB!F382</f>
        <v>0</v>
      </c>
      <c r="E382" s="343"/>
      <c r="F382" s="297">
        <f>dataB!H382</f>
        <v>0</v>
      </c>
      <c r="G382" s="243" t="str">
        <f t="shared" si="17"/>
        <v/>
      </c>
    </row>
    <row r="383" spans="1:7" s="215" customFormat="1" x14ac:dyDescent="0.3">
      <c r="A383" s="328" t="s">
        <v>2538</v>
      </c>
      <c r="B383" s="269" t="s">
        <v>144</v>
      </c>
      <c r="C383" s="379">
        <f>SUM(C375:C382)</f>
        <v>675389.57975140912</v>
      </c>
      <c r="D383" s="379">
        <f>SUM(D375:D382)</f>
        <v>324727.60203522333</v>
      </c>
      <c r="E383" s="343"/>
      <c r="F383" s="365"/>
      <c r="G383" s="243" t="str">
        <f t="shared" si="17"/>
        <v/>
      </c>
    </row>
    <row r="384" spans="1:7" s="215" customFormat="1" x14ac:dyDescent="0.3">
      <c r="A384" s="328" t="s">
        <v>2539</v>
      </c>
      <c r="B384" s="269" t="s">
        <v>2703</v>
      </c>
      <c r="C384" s="263"/>
      <c r="D384" s="263"/>
      <c r="E384" s="263"/>
      <c r="F384" s="297">
        <f>dataB!H384</f>
        <v>17.947478592631825</v>
      </c>
      <c r="G384" s="243" t="str">
        <f t="shared" si="17"/>
        <v/>
      </c>
    </row>
    <row r="385" spans="1:7" s="215" customFormat="1" x14ac:dyDescent="0.3">
      <c r="A385" s="328" t="s">
        <v>2540</v>
      </c>
      <c r="B385" s="342"/>
      <c r="C385" s="244"/>
      <c r="D385" s="328"/>
      <c r="E385" s="343"/>
      <c r="F385" s="243"/>
      <c r="G385" s="243" t="str">
        <f t="shared" si="17"/>
        <v/>
      </c>
    </row>
    <row r="386" spans="1:7" s="215" customFormat="1" x14ac:dyDescent="0.3">
      <c r="A386" s="328" t="s">
        <v>2541</v>
      </c>
      <c r="B386" s="342"/>
      <c r="C386" s="244"/>
      <c r="D386" s="328"/>
      <c r="E386" s="343"/>
      <c r="F386" s="243"/>
      <c r="G386" s="243" t="str">
        <f t="shared" si="17"/>
        <v/>
      </c>
    </row>
    <row r="387" spans="1:7" s="215" customFormat="1" x14ac:dyDescent="0.3">
      <c r="A387" s="328" t="s">
        <v>2542</v>
      </c>
      <c r="B387" s="342"/>
      <c r="C387" s="244"/>
      <c r="D387" s="328"/>
      <c r="E387" s="343"/>
      <c r="F387" s="243"/>
      <c r="G387" s="243" t="str">
        <f t="shared" si="17"/>
        <v/>
      </c>
    </row>
    <row r="388" spans="1:7" s="215" customFormat="1" x14ac:dyDescent="0.3">
      <c r="A388" s="328" t="s">
        <v>2543</v>
      </c>
      <c r="B388" s="342"/>
      <c r="C388" s="244"/>
      <c r="D388" s="328"/>
      <c r="E388" s="343"/>
      <c r="F388" s="243"/>
      <c r="G388" s="243" t="str">
        <f t="shared" si="17"/>
        <v/>
      </c>
    </row>
    <row r="389" spans="1:7" s="215" customFormat="1" x14ac:dyDescent="0.3">
      <c r="A389" s="328" t="s">
        <v>2544</v>
      </c>
      <c r="B389" s="342"/>
      <c r="C389" s="244"/>
      <c r="D389" s="328"/>
      <c r="E389" s="343"/>
      <c r="F389" s="243"/>
      <c r="G389" s="243" t="str">
        <f t="shared" si="17"/>
        <v/>
      </c>
    </row>
    <row r="390" spans="1:7" s="215" customFormat="1" x14ac:dyDescent="0.3">
      <c r="A390" s="328" t="s">
        <v>2545</v>
      </c>
      <c r="B390" s="342"/>
      <c r="C390" s="244"/>
      <c r="D390" s="328"/>
      <c r="E390" s="343"/>
      <c r="F390" s="243"/>
      <c r="G390" s="243" t="str">
        <f t="shared" si="17"/>
        <v/>
      </c>
    </row>
    <row r="391" spans="1:7" s="215" customFormat="1" x14ac:dyDescent="0.3">
      <c r="A391" s="328" t="s">
        <v>2546</v>
      </c>
      <c r="B391" s="342"/>
      <c r="C391" s="244"/>
      <c r="D391" s="328"/>
      <c r="E391" s="343"/>
      <c r="F391" s="243"/>
      <c r="G391" s="243" t="str">
        <f t="shared" si="17"/>
        <v/>
      </c>
    </row>
    <row r="392" spans="1:7" s="215" customFormat="1" x14ac:dyDescent="0.3">
      <c r="A392" s="328" t="s">
        <v>2547</v>
      </c>
      <c r="B392" s="342"/>
      <c r="C392" s="244"/>
      <c r="D392" s="328"/>
      <c r="E392" s="343"/>
      <c r="F392" s="243"/>
      <c r="G392" s="243" t="str">
        <f t="shared" si="17"/>
        <v/>
      </c>
    </row>
    <row r="393" spans="1:7" s="215" customFormat="1" x14ac:dyDescent="0.3">
      <c r="A393" s="328" t="s">
        <v>2548</v>
      </c>
      <c r="B393" s="342"/>
      <c r="C393" s="244"/>
      <c r="D393" s="328"/>
      <c r="E393" s="343"/>
      <c r="F393" s="243"/>
      <c r="G393" s="243" t="str">
        <f t="shared" si="17"/>
        <v/>
      </c>
    </row>
    <row r="394" spans="1:7" s="215" customFormat="1" x14ac:dyDescent="0.3">
      <c r="A394" s="328" t="s">
        <v>2549</v>
      </c>
      <c r="B394" s="328"/>
      <c r="C394" s="344"/>
      <c r="D394" s="328"/>
      <c r="E394" s="343"/>
      <c r="F394" s="343"/>
      <c r="G394" s="343"/>
    </row>
    <row r="395" spans="1:7" s="215" customFormat="1" x14ac:dyDescent="0.3">
      <c r="A395" s="328" t="s">
        <v>2550</v>
      </c>
      <c r="B395" s="328"/>
      <c r="C395" s="344"/>
      <c r="D395" s="328"/>
      <c r="E395" s="343"/>
      <c r="F395" s="343"/>
      <c r="G395" s="343"/>
    </row>
    <row r="396" spans="1:7" s="215" customFormat="1" x14ac:dyDescent="0.3">
      <c r="A396" s="328" t="s">
        <v>2551</v>
      </c>
      <c r="B396" s="328"/>
      <c r="C396" s="344"/>
      <c r="D396" s="328"/>
      <c r="E396" s="343"/>
      <c r="F396" s="343"/>
      <c r="G396" s="343"/>
    </row>
    <row r="397" spans="1:7" s="215" customFormat="1" x14ac:dyDescent="0.3">
      <c r="A397" s="328" t="s">
        <v>2552</v>
      </c>
      <c r="B397" s="328"/>
      <c r="C397" s="344"/>
      <c r="D397" s="328"/>
      <c r="E397" s="343"/>
      <c r="F397" s="343"/>
      <c r="G397" s="343"/>
    </row>
    <row r="398" spans="1:7" s="215" customFormat="1" x14ac:dyDescent="0.3">
      <c r="A398" s="328" t="s">
        <v>2553</v>
      </c>
      <c r="B398" s="328"/>
      <c r="C398" s="344"/>
      <c r="D398" s="328"/>
      <c r="E398" s="343"/>
      <c r="F398" s="343"/>
      <c r="G398" s="343"/>
    </row>
    <row r="399" spans="1:7" s="215" customFormat="1" x14ac:dyDescent="0.3">
      <c r="A399" s="328" t="s">
        <v>2554</v>
      </c>
      <c r="B399" s="328"/>
      <c r="C399" s="344"/>
      <c r="D399" s="328"/>
      <c r="E399" s="343"/>
      <c r="F399" s="343"/>
      <c r="G399" s="343"/>
    </row>
    <row r="400" spans="1:7" s="215" customFormat="1" x14ac:dyDescent="0.3">
      <c r="A400" s="328" t="s">
        <v>2555</v>
      </c>
      <c r="B400" s="328"/>
      <c r="C400" s="344"/>
      <c r="D400" s="328"/>
      <c r="E400" s="343"/>
      <c r="F400" s="343"/>
      <c r="G400" s="343"/>
    </row>
    <row r="401" spans="1:7" s="215" customFormat="1" x14ac:dyDescent="0.3">
      <c r="A401" s="328" t="s">
        <v>2556</v>
      </c>
      <c r="B401" s="328"/>
      <c r="C401" s="344"/>
      <c r="D401" s="328"/>
      <c r="E401" s="343"/>
      <c r="F401" s="343"/>
      <c r="G401" s="343"/>
    </row>
    <row r="402" spans="1:7" s="215" customFormat="1" x14ac:dyDescent="0.3">
      <c r="A402" s="328" t="s">
        <v>2557</v>
      </c>
      <c r="B402" s="328"/>
      <c r="C402" s="344"/>
      <c r="D402" s="328"/>
      <c r="E402" s="343"/>
      <c r="F402" s="343"/>
      <c r="G402" s="343"/>
    </row>
    <row r="403" spans="1:7" s="215" customFormat="1" x14ac:dyDescent="0.3">
      <c r="A403" s="328" t="s">
        <v>2558</v>
      </c>
      <c r="B403" s="328"/>
      <c r="C403" s="344"/>
      <c r="D403" s="328"/>
      <c r="E403" s="343"/>
      <c r="F403" s="343"/>
      <c r="G403" s="343"/>
    </row>
    <row r="404" spans="1:7" s="215" customFormat="1" x14ac:dyDescent="0.3">
      <c r="A404" s="328" t="s">
        <v>2559</v>
      </c>
      <c r="B404" s="328"/>
      <c r="C404" s="344"/>
      <c r="D404" s="328"/>
      <c r="E404" s="343"/>
      <c r="F404" s="343"/>
      <c r="G404" s="343"/>
    </row>
    <row r="405" spans="1:7" s="215" customFormat="1" x14ac:dyDescent="0.3">
      <c r="A405" s="328" t="s">
        <v>2560</v>
      </c>
      <c r="B405" s="328"/>
      <c r="C405" s="344"/>
      <c r="D405" s="328"/>
      <c r="E405" s="343"/>
      <c r="F405" s="343"/>
      <c r="G405" s="343"/>
    </row>
    <row r="406" spans="1:7" s="215" customFormat="1" x14ac:dyDescent="0.3">
      <c r="A406" s="328" t="s">
        <v>2561</v>
      </c>
      <c r="B406" s="328"/>
      <c r="C406" s="344"/>
      <c r="D406" s="328"/>
      <c r="E406" s="343"/>
      <c r="F406" s="343"/>
      <c r="G406" s="343"/>
    </row>
    <row r="407" spans="1:7" s="215" customFormat="1" x14ac:dyDescent="0.3">
      <c r="A407" s="328" t="s">
        <v>2562</v>
      </c>
      <c r="B407" s="328"/>
      <c r="C407" s="344"/>
      <c r="D407" s="328"/>
      <c r="E407" s="343"/>
      <c r="F407" s="343"/>
      <c r="G407" s="343"/>
    </row>
    <row r="408" spans="1:7" s="215" customFormat="1" x14ac:dyDescent="0.3">
      <c r="A408" s="328" t="s">
        <v>2563</v>
      </c>
      <c r="B408" s="328"/>
      <c r="C408" s="344"/>
      <c r="D408" s="328"/>
      <c r="E408" s="343"/>
      <c r="F408" s="343"/>
      <c r="G408" s="343"/>
    </row>
    <row r="409" spans="1:7" s="215" customFormat="1" x14ac:dyDescent="0.3">
      <c r="A409" s="328" t="s">
        <v>2564</v>
      </c>
      <c r="B409" s="328"/>
      <c r="C409" s="344"/>
      <c r="D409" s="328"/>
      <c r="E409" s="343"/>
      <c r="F409" s="343"/>
      <c r="G409" s="343"/>
    </row>
    <row r="410" spans="1:7" s="215" customFormat="1" x14ac:dyDescent="0.3">
      <c r="A410" s="328" t="s">
        <v>2565</v>
      </c>
      <c r="B410" s="328"/>
      <c r="C410" s="344"/>
      <c r="D410" s="328"/>
      <c r="E410" s="343"/>
      <c r="F410" s="343"/>
      <c r="G410" s="343"/>
    </row>
    <row r="411" spans="1:7" s="215" customFormat="1" x14ac:dyDescent="0.3">
      <c r="A411" s="328" t="s">
        <v>2566</v>
      </c>
      <c r="B411" s="328"/>
      <c r="C411" s="344"/>
      <c r="D411" s="328"/>
      <c r="E411" s="343"/>
      <c r="F411" s="343"/>
      <c r="G411" s="343"/>
    </row>
    <row r="412" spans="1:7" s="215" customFormat="1" x14ac:dyDescent="0.3">
      <c r="A412" s="328" t="s">
        <v>2567</v>
      </c>
      <c r="B412" s="328"/>
      <c r="C412" s="344"/>
      <c r="D412" s="328"/>
      <c r="E412" s="343"/>
      <c r="F412" s="343"/>
      <c r="G412" s="343"/>
    </row>
    <row r="413" spans="1:7" s="257" customFormat="1" x14ac:dyDescent="0.3">
      <c r="A413" s="328" t="s">
        <v>2568</v>
      </c>
      <c r="B413" s="328"/>
      <c r="C413" s="344"/>
      <c r="D413" s="328"/>
      <c r="E413" s="343"/>
      <c r="F413" s="343"/>
      <c r="G413" s="343"/>
    </row>
    <row r="414" spans="1:7" s="257" customFormat="1" x14ac:dyDescent="0.3">
      <c r="A414" s="328" t="s">
        <v>2569</v>
      </c>
      <c r="B414" s="328"/>
      <c r="C414" s="344"/>
      <c r="D414" s="328"/>
      <c r="E414" s="343"/>
      <c r="F414" s="343"/>
      <c r="G414" s="343"/>
    </row>
    <row r="415" spans="1:7" s="257" customFormat="1" x14ac:dyDescent="0.3">
      <c r="A415" s="328" t="s">
        <v>2570</v>
      </c>
      <c r="B415" s="328"/>
      <c r="C415" s="344"/>
      <c r="D415" s="328"/>
      <c r="E415" s="343"/>
      <c r="F415" s="343"/>
      <c r="G415" s="343"/>
    </row>
    <row r="416" spans="1:7" s="257" customFormat="1" x14ac:dyDescent="0.3">
      <c r="A416" s="328" t="s">
        <v>2571</v>
      </c>
      <c r="B416" s="328"/>
      <c r="C416" s="344"/>
      <c r="D416" s="328"/>
      <c r="E416" s="343"/>
      <c r="F416" s="343"/>
      <c r="G416" s="343"/>
    </row>
    <row r="417" spans="1:7" s="257" customFormat="1" x14ac:dyDescent="0.3">
      <c r="A417" s="328" t="s">
        <v>2572</v>
      </c>
      <c r="B417" s="328"/>
      <c r="C417" s="344"/>
      <c r="D417" s="328"/>
      <c r="E417" s="343"/>
      <c r="F417" s="343"/>
      <c r="G417" s="343"/>
    </row>
    <row r="418" spans="1:7" s="257" customFormat="1" x14ac:dyDescent="0.3">
      <c r="A418" s="328" t="s">
        <v>2573</v>
      </c>
      <c r="B418" s="328"/>
      <c r="C418" s="344"/>
      <c r="D418" s="328"/>
      <c r="E418" s="343"/>
      <c r="F418" s="343"/>
      <c r="G418" s="343"/>
    </row>
    <row r="419" spans="1:7" s="257" customFormat="1" x14ac:dyDescent="0.3">
      <c r="A419" s="328" t="s">
        <v>2574</v>
      </c>
      <c r="B419" s="328"/>
      <c r="C419" s="344"/>
      <c r="D419" s="328"/>
      <c r="E419" s="343"/>
      <c r="F419" s="343"/>
      <c r="G419" s="343"/>
    </row>
    <row r="420" spans="1:7" s="257" customFormat="1" x14ac:dyDescent="0.3">
      <c r="A420" s="328" t="s">
        <v>2575</v>
      </c>
      <c r="B420" s="328"/>
      <c r="C420" s="344"/>
      <c r="D420" s="328"/>
      <c r="E420" s="343"/>
      <c r="F420" s="343"/>
      <c r="G420" s="343"/>
    </row>
    <row r="421" spans="1:7" s="257" customFormat="1" x14ac:dyDescent="0.3">
      <c r="A421" s="328" t="s">
        <v>2576</v>
      </c>
      <c r="B421" s="328"/>
      <c r="C421" s="344"/>
      <c r="D421" s="328"/>
      <c r="E421" s="343"/>
      <c r="F421" s="343"/>
      <c r="G421" s="343"/>
    </row>
    <row r="422" spans="1:7" s="215" customFormat="1" x14ac:dyDescent="0.3">
      <c r="A422" s="328" t="s">
        <v>2577</v>
      </c>
      <c r="B422" s="328"/>
      <c r="C422" s="344"/>
      <c r="D422" s="328"/>
      <c r="E422" s="343"/>
      <c r="F422" s="343"/>
      <c r="G422" s="343"/>
    </row>
    <row r="423" spans="1:7" ht="18" x14ac:dyDescent="0.3">
      <c r="A423" s="169"/>
      <c r="B423" s="170" t="s">
        <v>773</v>
      </c>
      <c r="C423" s="169"/>
      <c r="D423" s="169"/>
      <c r="E423" s="169"/>
      <c r="F423" s="171"/>
      <c r="G423" s="171"/>
    </row>
    <row r="424" spans="1:7" ht="15" customHeight="1" x14ac:dyDescent="0.3">
      <c r="A424" s="156"/>
      <c r="B424" s="156" t="s">
        <v>2341</v>
      </c>
      <c r="C424" s="156" t="s">
        <v>654</v>
      </c>
      <c r="D424" s="156" t="s">
        <v>655</v>
      </c>
      <c r="E424" s="156"/>
      <c r="F424" s="156" t="s">
        <v>485</v>
      </c>
      <c r="G424" s="156" t="s">
        <v>656</v>
      </c>
    </row>
    <row r="425" spans="1:7" x14ac:dyDescent="0.3">
      <c r="A425" s="328" t="s">
        <v>2081</v>
      </c>
      <c r="B425" s="145" t="s">
        <v>658</v>
      </c>
      <c r="C425" s="395">
        <f>dataB!E425</f>
        <v>4965</v>
      </c>
      <c r="D425" s="172"/>
      <c r="E425" s="172"/>
      <c r="F425" s="173"/>
      <c r="G425" s="173"/>
    </row>
    <row r="426" spans="1:7" x14ac:dyDescent="0.3">
      <c r="A426" s="345"/>
      <c r="D426" s="172"/>
      <c r="E426" s="172"/>
      <c r="F426" s="173"/>
      <c r="G426" s="173"/>
    </row>
    <row r="427" spans="1:7" x14ac:dyDescent="0.3">
      <c r="A427" s="328"/>
      <c r="B427" s="145" t="s">
        <v>659</v>
      </c>
      <c r="D427" s="172"/>
      <c r="E427" s="172"/>
      <c r="F427" s="173"/>
      <c r="G427" s="173"/>
    </row>
    <row r="428" spans="1:7" x14ac:dyDescent="0.3">
      <c r="A428" s="328" t="s">
        <v>2082</v>
      </c>
      <c r="B428" s="329" t="s">
        <v>2829</v>
      </c>
      <c r="C428" s="395">
        <f>dataB!E428</f>
        <v>9151.635488676613</v>
      </c>
      <c r="D428" s="399">
        <f>dataB!F428</f>
        <v>8344</v>
      </c>
      <c r="E428" s="172"/>
      <c r="F428" s="207">
        <f t="shared" ref="F428:F451" si="18">IF($C$452=0,"",IF(C428="[for completion]","",C428/$C$452))</f>
        <v>0.1165053416425299</v>
      </c>
      <c r="G428" s="207">
        <f t="shared" ref="G428:G451" si="19">IF($D$452=0,"",IF(D428="[for completion]","",D428/$D$452))</f>
        <v>0.52740029075279693</v>
      </c>
    </row>
    <row r="429" spans="1:7" x14ac:dyDescent="0.3">
      <c r="A429" s="328" t="s">
        <v>2083</v>
      </c>
      <c r="B429" s="329" t="s">
        <v>2830</v>
      </c>
      <c r="C429" s="395">
        <f>dataB!E429</f>
        <v>14872.837948373455</v>
      </c>
      <c r="D429" s="399">
        <f>dataB!F429</f>
        <v>4634</v>
      </c>
      <c r="E429" s="172"/>
      <c r="F429" s="207">
        <f t="shared" si="18"/>
        <v>0.18933938840912054</v>
      </c>
      <c r="G429" s="207">
        <f t="shared" si="19"/>
        <v>0.29290183932747615</v>
      </c>
    </row>
    <row r="430" spans="1:7" x14ac:dyDescent="0.3">
      <c r="A430" s="328" t="s">
        <v>2084</v>
      </c>
      <c r="B430" s="329" t="s">
        <v>2831</v>
      </c>
      <c r="C430" s="395">
        <f>dataB!E430</f>
        <v>21270.519227330271</v>
      </c>
      <c r="D430" s="399">
        <f>dataB!F430</f>
        <v>2430</v>
      </c>
      <c r="E430" s="172"/>
      <c r="F430" s="207">
        <f t="shared" si="18"/>
        <v>0.27078538175611583</v>
      </c>
      <c r="G430" s="207">
        <f t="shared" si="19"/>
        <v>0.15359332532709691</v>
      </c>
    </row>
    <row r="431" spans="1:7" x14ac:dyDescent="0.3">
      <c r="A431" s="328" t="s">
        <v>2085</v>
      </c>
      <c r="B431" s="329" t="s">
        <v>2832</v>
      </c>
      <c r="C431" s="395">
        <f>dataB!E431</f>
        <v>7893.2626052665346</v>
      </c>
      <c r="D431" s="399">
        <f>dataB!F431</f>
        <v>257</v>
      </c>
      <c r="E431" s="172"/>
      <c r="F431" s="207">
        <f t="shared" si="18"/>
        <v>0.10048556431674099</v>
      </c>
      <c r="G431" s="207">
        <f t="shared" si="19"/>
        <v>1.6244232349409013E-2</v>
      </c>
    </row>
    <row r="432" spans="1:7" x14ac:dyDescent="0.3">
      <c r="A432" s="328" t="s">
        <v>2086</v>
      </c>
      <c r="B432" s="329" t="s">
        <v>2832</v>
      </c>
      <c r="C432" s="395">
        <f>dataB!E432</f>
        <v>6402.2778743225381</v>
      </c>
      <c r="D432" s="399">
        <f>dataB!F432</f>
        <v>88</v>
      </c>
      <c r="E432" s="172"/>
      <c r="F432" s="207">
        <f t="shared" si="18"/>
        <v>8.1504510528338292E-2</v>
      </c>
      <c r="G432" s="207">
        <f t="shared" si="19"/>
        <v>5.5622274192528914E-3</v>
      </c>
    </row>
    <row r="433" spans="1:7" x14ac:dyDescent="0.3">
      <c r="A433" s="328" t="s">
        <v>2087</v>
      </c>
      <c r="B433" s="329" t="s">
        <v>2833</v>
      </c>
      <c r="C433" s="395">
        <f>dataB!E433</f>
        <v>18960.676265435366</v>
      </c>
      <c r="D433" s="399">
        <f>dataB!F433</f>
        <v>68</v>
      </c>
      <c r="E433" s="172"/>
      <c r="F433" s="207">
        <f t="shared" si="18"/>
        <v>0.24137981334715441</v>
      </c>
      <c r="G433" s="207">
        <f t="shared" si="19"/>
        <v>4.2980848239681435E-3</v>
      </c>
    </row>
    <row r="434" spans="1:7" x14ac:dyDescent="0.3">
      <c r="A434" s="328" t="s">
        <v>2088</v>
      </c>
      <c r="B434" s="166"/>
      <c r="C434" s="208"/>
      <c r="D434" s="211"/>
      <c r="E434" s="172"/>
      <c r="F434" s="207">
        <f t="shared" si="18"/>
        <v>0</v>
      </c>
      <c r="G434" s="207">
        <f t="shared" si="19"/>
        <v>0</v>
      </c>
    </row>
    <row r="435" spans="1:7" x14ac:dyDescent="0.3">
      <c r="A435" s="328" t="s">
        <v>2089</v>
      </c>
      <c r="B435" s="166"/>
      <c r="C435" s="208"/>
      <c r="D435" s="211"/>
      <c r="E435" s="172"/>
      <c r="F435" s="207">
        <f t="shared" si="18"/>
        <v>0</v>
      </c>
      <c r="G435" s="207">
        <f t="shared" si="19"/>
        <v>0</v>
      </c>
    </row>
    <row r="436" spans="1:7" x14ac:dyDescent="0.3">
      <c r="A436" s="328" t="s">
        <v>2090</v>
      </c>
      <c r="B436" s="234"/>
      <c r="C436" s="208"/>
      <c r="D436" s="211"/>
      <c r="E436" s="172"/>
      <c r="F436" s="207">
        <f t="shared" si="18"/>
        <v>0</v>
      </c>
      <c r="G436" s="207">
        <f t="shared" si="19"/>
        <v>0</v>
      </c>
    </row>
    <row r="437" spans="1:7" x14ac:dyDescent="0.3">
      <c r="A437" s="328" t="s">
        <v>2342</v>
      </c>
      <c r="B437" s="166"/>
      <c r="C437" s="208"/>
      <c r="D437" s="211"/>
      <c r="E437" s="166"/>
      <c r="F437" s="207">
        <f t="shared" si="18"/>
        <v>0</v>
      </c>
      <c r="G437" s="207">
        <f t="shared" si="19"/>
        <v>0</v>
      </c>
    </row>
    <row r="438" spans="1:7" x14ac:dyDescent="0.3">
      <c r="A438" s="328" t="s">
        <v>2343</v>
      </c>
      <c r="B438" s="166"/>
      <c r="C438" s="208"/>
      <c r="D438" s="211"/>
      <c r="E438" s="166"/>
      <c r="F438" s="207">
        <f t="shared" si="18"/>
        <v>0</v>
      </c>
      <c r="G438" s="207">
        <f t="shared" si="19"/>
        <v>0</v>
      </c>
    </row>
    <row r="439" spans="1:7" x14ac:dyDescent="0.3">
      <c r="A439" s="328" t="s">
        <v>2344</v>
      </c>
      <c r="B439" s="166"/>
      <c r="C439" s="208"/>
      <c r="D439" s="211"/>
      <c r="E439" s="166"/>
      <c r="F439" s="207">
        <f t="shared" si="18"/>
        <v>0</v>
      </c>
      <c r="G439" s="207">
        <f t="shared" si="19"/>
        <v>0</v>
      </c>
    </row>
    <row r="440" spans="1:7" x14ac:dyDescent="0.3">
      <c r="A440" s="328" t="s">
        <v>2345</v>
      </c>
      <c r="B440" s="166"/>
      <c r="C440" s="208"/>
      <c r="D440" s="211"/>
      <c r="E440" s="166"/>
      <c r="F440" s="207">
        <f t="shared" si="18"/>
        <v>0</v>
      </c>
      <c r="G440" s="207">
        <f t="shared" si="19"/>
        <v>0</v>
      </c>
    </row>
    <row r="441" spans="1:7" x14ac:dyDescent="0.3">
      <c r="A441" s="328" t="s">
        <v>2346</v>
      </c>
      <c r="B441" s="166"/>
      <c r="C441" s="208"/>
      <c r="D441" s="211"/>
      <c r="E441" s="166"/>
      <c r="F441" s="207">
        <f t="shared" si="18"/>
        <v>0</v>
      </c>
      <c r="G441" s="207">
        <f t="shared" si="19"/>
        <v>0</v>
      </c>
    </row>
    <row r="442" spans="1:7" x14ac:dyDescent="0.3">
      <c r="A442" s="328" t="s">
        <v>2347</v>
      </c>
      <c r="B442" s="166"/>
      <c r="C442" s="208"/>
      <c r="D442" s="211"/>
      <c r="E442" s="166"/>
      <c r="F442" s="207">
        <f t="shared" si="18"/>
        <v>0</v>
      </c>
      <c r="G442" s="207">
        <f t="shared" si="19"/>
        <v>0</v>
      </c>
    </row>
    <row r="443" spans="1:7" x14ac:dyDescent="0.3">
      <c r="A443" s="328" t="s">
        <v>2348</v>
      </c>
      <c r="B443" s="166"/>
      <c r="C443" s="208"/>
      <c r="D443" s="211"/>
      <c r="F443" s="207">
        <f t="shared" si="18"/>
        <v>0</v>
      </c>
      <c r="G443" s="207">
        <f t="shared" si="19"/>
        <v>0</v>
      </c>
    </row>
    <row r="444" spans="1:7" x14ac:dyDescent="0.3">
      <c r="A444" s="328" t="s">
        <v>2349</v>
      </c>
      <c r="B444" s="166"/>
      <c r="C444" s="208"/>
      <c r="D444" s="211"/>
      <c r="E444" s="161"/>
      <c r="F444" s="207">
        <f t="shared" si="18"/>
        <v>0</v>
      </c>
      <c r="G444" s="207">
        <f t="shared" si="19"/>
        <v>0</v>
      </c>
    </row>
    <row r="445" spans="1:7" x14ac:dyDescent="0.3">
      <c r="A445" s="328" t="s">
        <v>2350</v>
      </c>
      <c r="B445" s="166"/>
      <c r="C445" s="208"/>
      <c r="D445" s="211"/>
      <c r="E445" s="161"/>
      <c r="F445" s="207">
        <f t="shared" si="18"/>
        <v>0</v>
      </c>
      <c r="G445" s="207">
        <f t="shared" si="19"/>
        <v>0</v>
      </c>
    </row>
    <row r="446" spans="1:7" x14ac:dyDescent="0.3">
      <c r="A446" s="328" t="s">
        <v>2351</v>
      </c>
      <c r="B446" s="166"/>
      <c r="C446" s="208"/>
      <c r="D446" s="211"/>
      <c r="E446" s="161"/>
      <c r="F446" s="207">
        <f t="shared" si="18"/>
        <v>0</v>
      </c>
      <c r="G446" s="207">
        <f t="shared" si="19"/>
        <v>0</v>
      </c>
    </row>
    <row r="447" spans="1:7" x14ac:dyDescent="0.3">
      <c r="A447" s="328" t="s">
        <v>2352</v>
      </c>
      <c r="B447" s="166"/>
      <c r="C447" s="208"/>
      <c r="D447" s="211"/>
      <c r="E447" s="161"/>
      <c r="F447" s="207">
        <f t="shared" si="18"/>
        <v>0</v>
      </c>
      <c r="G447" s="207">
        <f t="shared" si="19"/>
        <v>0</v>
      </c>
    </row>
    <row r="448" spans="1:7" x14ac:dyDescent="0.3">
      <c r="A448" s="328" t="s">
        <v>2353</v>
      </c>
      <c r="B448" s="166"/>
      <c r="C448" s="208"/>
      <c r="D448" s="211"/>
      <c r="E448" s="161"/>
      <c r="F448" s="207">
        <f t="shared" si="18"/>
        <v>0</v>
      </c>
      <c r="G448" s="207">
        <f t="shared" si="19"/>
        <v>0</v>
      </c>
    </row>
    <row r="449" spans="1:7" x14ac:dyDescent="0.3">
      <c r="A449" s="328" t="s">
        <v>2354</v>
      </c>
      <c r="B449" s="166"/>
      <c r="C449" s="208"/>
      <c r="D449" s="211"/>
      <c r="E449" s="161"/>
      <c r="F449" s="207">
        <f t="shared" si="18"/>
        <v>0</v>
      </c>
      <c r="G449" s="207">
        <f t="shared" si="19"/>
        <v>0</v>
      </c>
    </row>
    <row r="450" spans="1:7" x14ac:dyDescent="0.3">
      <c r="A450" s="328" t="s">
        <v>2355</v>
      </c>
      <c r="B450" s="166"/>
      <c r="C450" s="208"/>
      <c r="D450" s="211"/>
      <c r="E450" s="161"/>
      <c r="F450" s="207">
        <f t="shared" si="18"/>
        <v>0</v>
      </c>
      <c r="G450" s="207">
        <f t="shared" si="19"/>
        <v>0</v>
      </c>
    </row>
    <row r="451" spans="1:7" x14ac:dyDescent="0.3">
      <c r="A451" s="328" t="s">
        <v>2356</v>
      </c>
      <c r="B451" s="166"/>
      <c r="C451" s="208"/>
      <c r="D451" s="211"/>
      <c r="E451" s="161"/>
      <c r="F451" s="207">
        <f t="shared" si="18"/>
        <v>0</v>
      </c>
      <c r="G451" s="207">
        <f t="shared" si="19"/>
        <v>0</v>
      </c>
    </row>
    <row r="452" spans="1:7" x14ac:dyDescent="0.3">
      <c r="A452" s="328" t="s">
        <v>2357</v>
      </c>
      <c r="B452" s="234" t="s">
        <v>144</v>
      </c>
      <c r="C452" s="214">
        <f>SUM(C428:C451)</f>
        <v>78551.209409404779</v>
      </c>
      <c r="D452" s="212">
        <f>SUM(D428:D451)</f>
        <v>15821</v>
      </c>
      <c r="E452" s="161"/>
      <c r="F452" s="213">
        <f>SUM(F428:F451)</f>
        <v>1</v>
      </c>
      <c r="G452" s="213">
        <f>SUM(G428:G451)</f>
        <v>1</v>
      </c>
    </row>
    <row r="453" spans="1:7" ht="15" customHeight="1" x14ac:dyDescent="0.3">
      <c r="A453" s="156"/>
      <c r="B453" s="156" t="s">
        <v>2358</v>
      </c>
      <c r="C453" s="156" t="s">
        <v>654</v>
      </c>
      <c r="D453" s="156" t="s">
        <v>655</v>
      </c>
      <c r="E453" s="156"/>
      <c r="F453" s="156" t="s">
        <v>485</v>
      </c>
      <c r="G453" s="156" t="s">
        <v>656</v>
      </c>
    </row>
    <row r="454" spans="1:7" x14ac:dyDescent="0.3">
      <c r="A454" s="328" t="s">
        <v>2091</v>
      </c>
      <c r="B454" s="145" t="s">
        <v>687</v>
      </c>
      <c r="C454" s="362" t="s">
        <v>1207</v>
      </c>
      <c r="G454" s="145"/>
    </row>
    <row r="455" spans="1:7" x14ac:dyDescent="0.3">
      <c r="A455" s="328"/>
      <c r="G455" s="145"/>
    </row>
    <row r="456" spans="1:7" x14ac:dyDescent="0.3">
      <c r="A456" s="328"/>
      <c r="B456" s="166" t="s">
        <v>688</v>
      </c>
      <c r="G456" s="145"/>
    </row>
    <row r="457" spans="1:7" x14ac:dyDescent="0.3">
      <c r="A457" s="328" t="s">
        <v>2092</v>
      </c>
      <c r="B457" s="145" t="s">
        <v>690</v>
      </c>
      <c r="C457" s="362" t="s">
        <v>1207</v>
      </c>
      <c r="D457" s="362" t="s">
        <v>1207</v>
      </c>
      <c r="F457" s="207" t="str">
        <f>IF($C$465=0,"",IF(C457="[for completion]","",C457/$C$465))</f>
        <v/>
      </c>
      <c r="G457" s="207" t="str">
        <f>IF($D$465=0,"",IF(D457="[for completion]","",D457/$D$465))</f>
        <v/>
      </c>
    </row>
    <row r="458" spans="1:7" x14ac:dyDescent="0.3">
      <c r="A458" s="328" t="s">
        <v>2093</v>
      </c>
      <c r="B458" s="145" t="s">
        <v>692</v>
      </c>
      <c r="C458" s="362" t="s">
        <v>1207</v>
      </c>
      <c r="D458" s="362" t="s">
        <v>1207</v>
      </c>
      <c r="F458" s="207" t="str">
        <f t="shared" ref="F458:F471" si="20">IF($C$465=0,"",IF(C458="[for completion]","",C458/$C$465))</f>
        <v/>
      </c>
      <c r="G458" s="207" t="str">
        <f t="shared" ref="G458:G471" si="21">IF($D$465=0,"",IF(D458="[for completion]","",D458/$D$465))</f>
        <v/>
      </c>
    </row>
    <row r="459" spans="1:7" x14ac:dyDescent="0.3">
      <c r="A459" s="328" t="s">
        <v>2094</v>
      </c>
      <c r="B459" s="145" t="s">
        <v>694</v>
      </c>
      <c r="C459" s="362" t="s">
        <v>1207</v>
      </c>
      <c r="D459" s="362" t="s">
        <v>1207</v>
      </c>
      <c r="F459" s="207" t="str">
        <f t="shared" si="20"/>
        <v/>
      </c>
      <c r="G459" s="207" t="str">
        <f t="shared" si="21"/>
        <v/>
      </c>
    </row>
    <row r="460" spans="1:7" x14ac:dyDescent="0.3">
      <c r="A460" s="328" t="s">
        <v>2095</v>
      </c>
      <c r="B460" s="145" t="s">
        <v>696</v>
      </c>
      <c r="C460" s="362" t="s">
        <v>1207</v>
      </c>
      <c r="D460" s="362" t="s">
        <v>1207</v>
      </c>
      <c r="F460" s="207" t="str">
        <f t="shared" si="20"/>
        <v/>
      </c>
      <c r="G460" s="207" t="str">
        <f t="shared" si="21"/>
        <v/>
      </c>
    </row>
    <row r="461" spans="1:7" x14ac:dyDescent="0.3">
      <c r="A461" s="328" t="s">
        <v>2096</v>
      </c>
      <c r="B461" s="145" t="s">
        <v>698</v>
      </c>
      <c r="C461" s="362" t="s">
        <v>1207</v>
      </c>
      <c r="D461" s="362" t="s">
        <v>1207</v>
      </c>
      <c r="F461" s="207" t="str">
        <f t="shared" si="20"/>
        <v/>
      </c>
      <c r="G461" s="207" t="str">
        <f t="shared" si="21"/>
        <v/>
      </c>
    </row>
    <row r="462" spans="1:7" x14ac:dyDescent="0.3">
      <c r="A462" s="328" t="s">
        <v>2097</v>
      </c>
      <c r="B462" s="145" t="s">
        <v>700</v>
      </c>
      <c r="C462" s="362" t="s">
        <v>1207</v>
      </c>
      <c r="D462" s="362" t="s">
        <v>1207</v>
      </c>
      <c r="F462" s="207" t="str">
        <f t="shared" si="20"/>
        <v/>
      </c>
      <c r="G462" s="207" t="str">
        <f t="shared" si="21"/>
        <v/>
      </c>
    </row>
    <row r="463" spans="1:7" x14ac:dyDescent="0.3">
      <c r="A463" s="328" t="s">
        <v>2098</v>
      </c>
      <c r="B463" s="145" t="s">
        <v>702</v>
      </c>
      <c r="C463" s="362" t="s">
        <v>1207</v>
      </c>
      <c r="D463" s="362" t="s">
        <v>1207</v>
      </c>
      <c r="F463" s="207" t="str">
        <f t="shared" si="20"/>
        <v/>
      </c>
      <c r="G463" s="207" t="str">
        <f t="shared" si="21"/>
        <v/>
      </c>
    </row>
    <row r="464" spans="1:7" x14ac:dyDescent="0.3">
      <c r="A464" s="328" t="s">
        <v>2099</v>
      </c>
      <c r="B464" s="145" t="s">
        <v>704</v>
      </c>
      <c r="C464" s="362" t="s">
        <v>1207</v>
      </c>
      <c r="D464" s="362" t="s">
        <v>1207</v>
      </c>
      <c r="F464" s="207" t="str">
        <f t="shared" si="20"/>
        <v/>
      </c>
      <c r="G464" s="207" t="str">
        <f t="shared" si="21"/>
        <v/>
      </c>
    </row>
    <row r="465" spans="1:7" x14ac:dyDescent="0.3">
      <c r="A465" s="328" t="s">
        <v>2100</v>
      </c>
      <c r="B465" s="175" t="s">
        <v>144</v>
      </c>
      <c r="C465" s="208">
        <f>SUM(C457:C464)</f>
        <v>0</v>
      </c>
      <c r="D465" s="211">
        <f>SUM(D457:D464)</f>
        <v>0</v>
      </c>
      <c r="F465" s="179">
        <f>SUM(F457:F464)</f>
        <v>0</v>
      </c>
      <c r="G465" s="179">
        <f>SUM(G457:G464)</f>
        <v>0</v>
      </c>
    </row>
    <row r="466" spans="1:7" outlineLevel="1" x14ac:dyDescent="0.3">
      <c r="A466" s="328" t="s">
        <v>2101</v>
      </c>
      <c r="B466" s="162" t="s">
        <v>707</v>
      </c>
      <c r="C466" s="208"/>
      <c r="D466" s="211"/>
      <c r="F466" s="207" t="str">
        <f t="shared" si="20"/>
        <v/>
      </c>
      <c r="G466" s="207" t="str">
        <f t="shared" si="21"/>
        <v/>
      </c>
    </row>
    <row r="467" spans="1:7" outlineLevel="1" x14ac:dyDescent="0.3">
      <c r="A467" s="328" t="s">
        <v>2102</v>
      </c>
      <c r="B467" s="162" t="s">
        <v>709</v>
      </c>
      <c r="C467" s="208"/>
      <c r="D467" s="211"/>
      <c r="F467" s="207" t="str">
        <f t="shared" si="20"/>
        <v/>
      </c>
      <c r="G467" s="207" t="str">
        <f t="shared" si="21"/>
        <v/>
      </c>
    </row>
    <row r="468" spans="1:7" outlineLevel="1" x14ac:dyDescent="0.3">
      <c r="A468" s="328" t="s">
        <v>2103</v>
      </c>
      <c r="B468" s="162" t="s">
        <v>711</v>
      </c>
      <c r="C468" s="208"/>
      <c r="D468" s="211"/>
      <c r="F468" s="207" t="str">
        <f t="shared" si="20"/>
        <v/>
      </c>
      <c r="G468" s="207" t="str">
        <f t="shared" si="21"/>
        <v/>
      </c>
    </row>
    <row r="469" spans="1:7" outlineLevel="1" x14ac:dyDescent="0.3">
      <c r="A469" s="328" t="s">
        <v>2104</v>
      </c>
      <c r="B469" s="162" t="s">
        <v>713</v>
      </c>
      <c r="C469" s="208"/>
      <c r="D469" s="211"/>
      <c r="F469" s="207" t="str">
        <f t="shared" si="20"/>
        <v/>
      </c>
      <c r="G469" s="207" t="str">
        <f t="shared" si="21"/>
        <v/>
      </c>
    </row>
    <row r="470" spans="1:7" outlineLevel="1" x14ac:dyDescent="0.3">
      <c r="A470" s="328" t="s">
        <v>2105</v>
      </c>
      <c r="B470" s="162" t="s">
        <v>715</v>
      </c>
      <c r="C470" s="208"/>
      <c r="D470" s="211"/>
      <c r="F470" s="207" t="str">
        <f t="shared" si="20"/>
        <v/>
      </c>
      <c r="G470" s="207" t="str">
        <f t="shared" si="21"/>
        <v/>
      </c>
    </row>
    <row r="471" spans="1:7" outlineLevel="1" x14ac:dyDescent="0.3">
      <c r="A471" s="328" t="s">
        <v>2106</v>
      </c>
      <c r="B471" s="162" t="s">
        <v>717</v>
      </c>
      <c r="C471" s="208"/>
      <c r="D471" s="211"/>
      <c r="F471" s="207" t="str">
        <f t="shared" si="20"/>
        <v/>
      </c>
      <c r="G471" s="207" t="str">
        <f t="shared" si="21"/>
        <v/>
      </c>
    </row>
    <row r="472" spans="1:7" outlineLevel="1" x14ac:dyDescent="0.3">
      <c r="A472" s="328" t="s">
        <v>2107</v>
      </c>
      <c r="B472" s="162"/>
      <c r="F472" s="159"/>
      <c r="G472" s="159"/>
    </row>
    <row r="473" spans="1:7" outlineLevel="1" x14ac:dyDescent="0.3">
      <c r="A473" s="328" t="s">
        <v>2108</v>
      </c>
      <c r="B473" s="162"/>
      <c r="F473" s="159"/>
      <c r="G473" s="159"/>
    </row>
    <row r="474" spans="1:7" outlineLevel="1" x14ac:dyDescent="0.3">
      <c r="A474" s="328" t="s">
        <v>2109</v>
      </c>
      <c r="B474" s="162"/>
      <c r="F474" s="161"/>
      <c r="G474" s="161"/>
    </row>
    <row r="475" spans="1:7" ht="15" customHeight="1" x14ac:dyDescent="0.3">
      <c r="A475" s="156"/>
      <c r="B475" s="156" t="s">
        <v>2426</v>
      </c>
      <c r="C475" s="156" t="s">
        <v>654</v>
      </c>
      <c r="D475" s="156" t="s">
        <v>655</v>
      </c>
      <c r="E475" s="156"/>
      <c r="F475" s="156" t="s">
        <v>485</v>
      </c>
      <c r="G475" s="156" t="s">
        <v>656</v>
      </c>
    </row>
    <row r="476" spans="1:7" x14ac:dyDescent="0.3">
      <c r="A476" s="328" t="s">
        <v>2201</v>
      </c>
      <c r="B476" s="145" t="s">
        <v>687</v>
      </c>
      <c r="C476" s="362">
        <f>dataB!E476</f>
        <v>0.42054836889750219</v>
      </c>
      <c r="G476" s="145"/>
    </row>
    <row r="477" spans="1:7" x14ac:dyDescent="0.3">
      <c r="A477" s="328"/>
      <c r="G477" s="145"/>
    </row>
    <row r="478" spans="1:7" x14ac:dyDescent="0.3">
      <c r="A478" s="328"/>
      <c r="B478" s="166" t="s">
        <v>688</v>
      </c>
      <c r="G478" s="145"/>
    </row>
    <row r="479" spans="1:7" x14ac:dyDescent="0.3">
      <c r="A479" s="328" t="s">
        <v>2202</v>
      </c>
      <c r="B479" s="145" t="s">
        <v>690</v>
      </c>
      <c r="C479" s="395">
        <v>60133</v>
      </c>
      <c r="D479" s="399" t="s">
        <v>1207</v>
      </c>
      <c r="F479" s="207">
        <f>IF($C$487=0,"",IF(C479="[Mark as ND1 if not relevant]","",C479/$C$487))</f>
        <v>0.765537873965627</v>
      </c>
      <c r="G479" s="207" t="str">
        <f>IF($D$487=0,"",IF(D479="[Mark as ND1 if not relevant]","",D479/$D$487))</f>
        <v/>
      </c>
    </row>
    <row r="480" spans="1:7" x14ac:dyDescent="0.3">
      <c r="A480" s="328" t="s">
        <v>2203</v>
      </c>
      <c r="B480" s="145" t="s">
        <v>692</v>
      </c>
      <c r="C480" s="395">
        <f>dataB!E480</f>
        <v>10533</v>
      </c>
      <c r="D480" s="399" t="s">
        <v>1207</v>
      </c>
      <c r="F480" s="207">
        <f t="shared" ref="F480:F486" si="22">IF($C$487=0,"",IF(C480="[Mark as ND1 if not relevant]","",C480/$C$487))</f>
        <v>0.13409293443666453</v>
      </c>
      <c r="G480" s="207" t="str">
        <f t="shared" ref="G480:G486" si="23">IF($D$487=0,"",IF(D480="[Mark as ND1 if not relevant]","",D480/$D$487))</f>
        <v/>
      </c>
    </row>
    <row r="481" spans="1:7" x14ac:dyDescent="0.3">
      <c r="A481" s="328" t="s">
        <v>2204</v>
      </c>
      <c r="B481" s="145" t="s">
        <v>694</v>
      </c>
      <c r="C481" s="395">
        <f>dataB!E481</f>
        <v>5541</v>
      </c>
      <c r="D481" s="399" t="s">
        <v>1207</v>
      </c>
      <c r="F481" s="207">
        <f t="shared" si="22"/>
        <v>7.0541056651814135E-2</v>
      </c>
      <c r="G481" s="207" t="str">
        <f t="shared" si="23"/>
        <v/>
      </c>
    </row>
    <row r="482" spans="1:7" x14ac:dyDescent="0.3">
      <c r="A482" s="328" t="s">
        <v>2205</v>
      </c>
      <c r="B482" s="145" t="s">
        <v>696</v>
      </c>
      <c r="C482" s="395">
        <f>dataB!E482</f>
        <v>1845</v>
      </c>
      <c r="D482" s="399" t="s">
        <v>1207</v>
      </c>
      <c r="F482" s="207">
        <f t="shared" si="22"/>
        <v>2.3488224061107576E-2</v>
      </c>
      <c r="G482" s="207" t="str">
        <f t="shared" si="23"/>
        <v/>
      </c>
    </row>
    <row r="483" spans="1:7" x14ac:dyDescent="0.3">
      <c r="A483" s="328" t="s">
        <v>2206</v>
      </c>
      <c r="B483" s="145" t="s">
        <v>698</v>
      </c>
      <c r="C483" s="395">
        <f>dataB!E483</f>
        <v>340</v>
      </c>
      <c r="D483" s="399" t="s">
        <v>1207</v>
      </c>
      <c r="F483" s="207">
        <f t="shared" si="22"/>
        <v>4.3284532145130492E-3</v>
      </c>
      <c r="G483" s="207" t="str">
        <f t="shared" si="23"/>
        <v/>
      </c>
    </row>
    <row r="484" spans="1:7" x14ac:dyDescent="0.3">
      <c r="A484" s="328" t="s">
        <v>2207</v>
      </c>
      <c r="B484" s="145" t="s">
        <v>700</v>
      </c>
      <c r="C484" s="395">
        <f>dataB!E484</f>
        <v>100</v>
      </c>
      <c r="D484" s="399" t="s">
        <v>1207</v>
      </c>
      <c r="F484" s="207">
        <f t="shared" si="22"/>
        <v>1.273074474856779E-3</v>
      </c>
      <c r="G484" s="207" t="str">
        <f t="shared" si="23"/>
        <v/>
      </c>
    </row>
    <row r="485" spans="1:7" x14ac:dyDescent="0.3">
      <c r="A485" s="328" t="s">
        <v>2208</v>
      </c>
      <c r="B485" s="145" t="s">
        <v>702</v>
      </c>
      <c r="C485" s="395">
        <f>dataB!E485</f>
        <v>31</v>
      </c>
      <c r="D485" s="399" t="s">
        <v>1207</v>
      </c>
      <c r="F485" s="207">
        <f t="shared" si="22"/>
        <v>3.9465308720560154E-4</v>
      </c>
      <c r="G485" s="207" t="str">
        <f t="shared" si="23"/>
        <v/>
      </c>
    </row>
    <row r="486" spans="1:7" x14ac:dyDescent="0.3">
      <c r="A486" s="328" t="s">
        <v>2209</v>
      </c>
      <c r="B486" s="145" t="s">
        <v>704</v>
      </c>
      <c r="C486" s="395">
        <f>dataB!E486</f>
        <v>27</v>
      </c>
      <c r="D486" s="399" t="s">
        <v>1207</v>
      </c>
      <c r="F486" s="207">
        <f t="shared" si="22"/>
        <v>3.4373010821133035E-4</v>
      </c>
      <c r="G486" s="207" t="str">
        <f t="shared" si="23"/>
        <v/>
      </c>
    </row>
    <row r="487" spans="1:7" x14ac:dyDescent="0.3">
      <c r="A487" s="328" t="s">
        <v>2210</v>
      </c>
      <c r="B487" s="175" t="s">
        <v>144</v>
      </c>
      <c r="C487" s="208">
        <f>SUM(C479:C486)</f>
        <v>78550</v>
      </c>
      <c r="D487" s="211">
        <f>SUM(D479:D486)</f>
        <v>0</v>
      </c>
      <c r="F487" s="179">
        <f>SUM(F479:F486)</f>
        <v>1</v>
      </c>
      <c r="G487" s="179">
        <f>SUM(G479:G486)</f>
        <v>0</v>
      </c>
    </row>
    <row r="488" spans="1:7" outlineLevel="1" x14ac:dyDescent="0.3">
      <c r="A488" s="328" t="s">
        <v>2211</v>
      </c>
      <c r="B488" s="162" t="s">
        <v>707</v>
      </c>
      <c r="C488" s="395">
        <f>dataB!E488</f>
        <v>15</v>
      </c>
      <c r="D488" s="399" t="s">
        <v>1207</v>
      </c>
      <c r="F488" s="207">
        <f t="shared" ref="F488:F493" si="24">IF($C$487=0,"",IF(C488="[for completion]","",C488/$C$487))</f>
        <v>1.9096117122851687E-4</v>
      </c>
      <c r="G488" s="207" t="str">
        <f t="shared" ref="G488:G493" si="25">IF($D$487=0,"",IF(D488="[for completion]","",D488/$D$487))</f>
        <v/>
      </c>
    </row>
    <row r="489" spans="1:7" outlineLevel="1" x14ac:dyDescent="0.3">
      <c r="A489" s="328" t="s">
        <v>2212</v>
      </c>
      <c r="B489" s="162" t="s">
        <v>709</v>
      </c>
      <c r="C489" s="395">
        <f>dataB!E489</f>
        <v>6</v>
      </c>
      <c r="D489" s="399" t="s">
        <v>1207</v>
      </c>
      <c r="F489" s="207">
        <f t="shared" si="24"/>
        <v>7.6384468491406753E-5</v>
      </c>
      <c r="G489" s="207" t="str">
        <f t="shared" si="25"/>
        <v/>
      </c>
    </row>
    <row r="490" spans="1:7" outlineLevel="1" x14ac:dyDescent="0.3">
      <c r="A490" s="328" t="s">
        <v>2213</v>
      </c>
      <c r="B490" s="162" t="s">
        <v>711</v>
      </c>
      <c r="C490" s="395">
        <f>dataB!E490</f>
        <v>2</v>
      </c>
      <c r="D490" s="399" t="s">
        <v>1207</v>
      </c>
      <c r="F490" s="207">
        <f t="shared" si="24"/>
        <v>2.5461489497135583E-5</v>
      </c>
      <c r="G490" s="207" t="str">
        <f t="shared" si="25"/>
        <v/>
      </c>
    </row>
    <row r="491" spans="1:7" outlineLevel="1" x14ac:dyDescent="0.3">
      <c r="A491" s="328" t="s">
        <v>2214</v>
      </c>
      <c r="B491" s="162" t="s">
        <v>713</v>
      </c>
      <c r="C491" s="395">
        <f>dataB!E491</f>
        <v>1</v>
      </c>
      <c r="D491" s="399" t="s">
        <v>1207</v>
      </c>
      <c r="F491" s="207">
        <f t="shared" si="24"/>
        <v>1.2730744748567792E-5</v>
      </c>
      <c r="G491" s="207" t="str">
        <f t="shared" si="25"/>
        <v/>
      </c>
    </row>
    <row r="492" spans="1:7" outlineLevel="1" x14ac:dyDescent="0.3">
      <c r="A492" s="328" t="s">
        <v>2215</v>
      </c>
      <c r="B492" s="162" t="s">
        <v>715</v>
      </c>
      <c r="C492" s="395">
        <f>dataB!E492</f>
        <v>1</v>
      </c>
      <c r="D492" s="399" t="s">
        <v>1207</v>
      </c>
      <c r="F492" s="207">
        <f t="shared" si="24"/>
        <v>1.2730744748567792E-5</v>
      </c>
      <c r="G492" s="207" t="str">
        <f t="shared" si="25"/>
        <v/>
      </c>
    </row>
    <row r="493" spans="1:7" outlineLevel="1" x14ac:dyDescent="0.3">
      <c r="A493" s="328" t="s">
        <v>2216</v>
      </c>
      <c r="B493" s="162" t="s">
        <v>717</v>
      </c>
      <c r="C493" s="395">
        <f>dataB!E493</f>
        <v>4</v>
      </c>
      <c r="D493" s="399" t="s">
        <v>1207</v>
      </c>
      <c r="F493" s="207">
        <f t="shared" si="24"/>
        <v>5.0922978994271167E-5</v>
      </c>
      <c r="G493" s="207" t="str">
        <f t="shared" si="25"/>
        <v/>
      </c>
    </row>
    <row r="494" spans="1:7" outlineLevel="1" x14ac:dyDescent="0.3">
      <c r="A494" s="328" t="s">
        <v>2217</v>
      </c>
      <c r="B494" s="162"/>
      <c r="F494" s="207"/>
      <c r="G494" s="207"/>
    </row>
    <row r="495" spans="1:7" outlineLevel="1" x14ac:dyDescent="0.3">
      <c r="A495" s="328" t="s">
        <v>2218</v>
      </c>
      <c r="B495" s="162"/>
      <c r="F495" s="207"/>
      <c r="G495" s="207"/>
    </row>
    <row r="496" spans="1:7" outlineLevel="1" x14ac:dyDescent="0.3">
      <c r="A496" s="328" t="s">
        <v>2219</v>
      </c>
      <c r="B496" s="162"/>
      <c r="F496" s="207"/>
      <c r="G496" s="179"/>
    </row>
    <row r="497" spans="1:7" ht="15" customHeight="1" x14ac:dyDescent="0.3">
      <c r="A497" s="156"/>
      <c r="B497" s="156" t="s">
        <v>2427</v>
      </c>
      <c r="C497" s="156" t="s">
        <v>774</v>
      </c>
      <c r="D497" s="156"/>
      <c r="E497" s="156"/>
      <c r="F497" s="156"/>
      <c r="G497" s="158"/>
    </row>
    <row r="498" spans="1:7" x14ac:dyDescent="0.3">
      <c r="A498" s="328" t="s">
        <v>2485</v>
      </c>
      <c r="B498" s="166" t="s">
        <v>775</v>
      </c>
      <c r="C498" s="362" t="s">
        <v>1207</v>
      </c>
      <c r="G498" s="145"/>
    </row>
    <row r="499" spans="1:7" x14ac:dyDescent="0.3">
      <c r="A499" s="328" t="s">
        <v>2486</v>
      </c>
      <c r="B499" s="166" t="s">
        <v>776</v>
      </c>
      <c r="C499" s="362">
        <f>dataB!E499</f>
        <v>0.30849042337486238</v>
      </c>
      <c r="G499" s="145"/>
    </row>
    <row r="500" spans="1:7" x14ac:dyDescent="0.3">
      <c r="A500" s="328" t="s">
        <v>2487</v>
      </c>
      <c r="B500" s="166" t="s">
        <v>777</v>
      </c>
      <c r="C500" s="362">
        <f>dataB!E500</f>
        <v>8.3817994952708849E-2</v>
      </c>
      <c r="G500" s="145"/>
    </row>
    <row r="501" spans="1:7" x14ac:dyDescent="0.3">
      <c r="A501" s="328" t="s">
        <v>2488</v>
      </c>
      <c r="B501" s="166" t="s">
        <v>778</v>
      </c>
      <c r="C501" s="362">
        <f>dataB!E501</f>
        <v>5.9005106485271481E-3</v>
      </c>
      <c r="G501" s="145"/>
    </row>
    <row r="502" spans="1:7" x14ac:dyDescent="0.3">
      <c r="A502" s="328" t="s">
        <v>2489</v>
      </c>
      <c r="B502" s="166" t="s">
        <v>779</v>
      </c>
      <c r="C502" s="362">
        <f>dataB!E502</f>
        <v>0.1487820954109105</v>
      </c>
      <c r="G502" s="145"/>
    </row>
    <row r="503" spans="1:7" x14ac:dyDescent="0.3">
      <c r="A503" s="328" t="s">
        <v>2490</v>
      </c>
      <c r="B503" s="166" t="s">
        <v>780</v>
      </c>
      <c r="C503" s="362">
        <f>dataB!E503</f>
        <v>0.4318892866089612</v>
      </c>
      <c r="G503" s="145"/>
    </row>
    <row r="504" spans="1:7" x14ac:dyDescent="0.3">
      <c r="A504" s="328" t="s">
        <v>2491</v>
      </c>
      <c r="B504" s="166" t="s">
        <v>781</v>
      </c>
      <c r="C504" s="362" t="s">
        <v>1207</v>
      </c>
      <c r="G504" s="145"/>
    </row>
    <row r="505" spans="1:7" s="262" customFormat="1" x14ac:dyDescent="0.3">
      <c r="A505" s="328" t="s">
        <v>2492</v>
      </c>
      <c r="B505" s="234" t="s">
        <v>2234</v>
      </c>
      <c r="C505" s="362" t="s">
        <v>1207</v>
      </c>
      <c r="D505" s="263"/>
      <c r="E505" s="263"/>
      <c r="F505" s="263"/>
      <c r="G505" s="263"/>
    </row>
    <row r="506" spans="1:7" s="262" customFormat="1" x14ac:dyDescent="0.3">
      <c r="A506" s="328" t="s">
        <v>2493</v>
      </c>
      <c r="B506" s="234" t="s">
        <v>2235</v>
      </c>
      <c r="C506" s="362" t="s">
        <v>1207</v>
      </c>
      <c r="D506" s="263"/>
      <c r="E506" s="263"/>
      <c r="F506" s="263"/>
      <c r="G506" s="263"/>
    </row>
    <row r="507" spans="1:7" s="262" customFormat="1" x14ac:dyDescent="0.3">
      <c r="A507" s="328" t="s">
        <v>2494</v>
      </c>
      <c r="B507" s="234" t="s">
        <v>2236</v>
      </c>
      <c r="C507" s="362" t="s">
        <v>1207</v>
      </c>
      <c r="D507" s="263"/>
      <c r="E507" s="263"/>
      <c r="F507" s="263"/>
      <c r="G507" s="263"/>
    </row>
    <row r="508" spans="1:7" x14ac:dyDescent="0.3">
      <c r="A508" s="328" t="s">
        <v>2495</v>
      </c>
      <c r="B508" s="234" t="s">
        <v>782</v>
      </c>
      <c r="C508" s="362">
        <f>dataB!E508</f>
        <v>2.3347226851415915E-3</v>
      </c>
      <c r="G508" s="145"/>
    </row>
    <row r="509" spans="1:7" x14ac:dyDescent="0.3">
      <c r="A509" s="328" t="s">
        <v>2496</v>
      </c>
      <c r="B509" s="234" t="s">
        <v>783</v>
      </c>
      <c r="C509" s="362" t="s">
        <v>1207</v>
      </c>
      <c r="G509" s="145"/>
    </row>
    <row r="510" spans="1:7" x14ac:dyDescent="0.3">
      <c r="A510" s="328" t="s">
        <v>2497</v>
      </c>
      <c r="B510" s="234" t="s">
        <v>142</v>
      </c>
      <c r="C510" s="362">
        <f>dataB!E510</f>
        <v>1.8784966324041929E-2</v>
      </c>
      <c r="G510" s="145"/>
    </row>
    <row r="511" spans="1:7" outlineLevel="1" x14ac:dyDescent="0.3">
      <c r="A511" s="328" t="s">
        <v>2498</v>
      </c>
      <c r="B511" s="231" t="s">
        <v>2237</v>
      </c>
      <c r="C511" s="362" t="s">
        <v>1207</v>
      </c>
      <c r="G511" s="145"/>
    </row>
    <row r="512" spans="1:7" outlineLevel="1" x14ac:dyDescent="0.3">
      <c r="A512" s="328" t="s">
        <v>2499</v>
      </c>
      <c r="B512" s="231"/>
      <c r="C512" s="179"/>
      <c r="G512" s="145"/>
    </row>
    <row r="513" spans="1:7" outlineLevel="1" x14ac:dyDescent="0.3">
      <c r="A513" s="328" t="s">
        <v>2500</v>
      </c>
      <c r="B513" s="162"/>
      <c r="C513" s="179"/>
      <c r="G513" s="145"/>
    </row>
    <row r="514" spans="1:7" outlineLevel="1" x14ac:dyDescent="0.3">
      <c r="A514" s="328" t="s">
        <v>2501</v>
      </c>
      <c r="B514" s="162"/>
      <c r="C514" s="179"/>
      <c r="G514" s="145"/>
    </row>
    <row r="515" spans="1:7" outlineLevel="1" x14ac:dyDescent="0.3">
      <c r="A515" s="328" t="s">
        <v>2502</v>
      </c>
      <c r="B515" s="162"/>
      <c r="C515" s="179"/>
      <c r="G515" s="145"/>
    </row>
    <row r="516" spans="1:7" outlineLevel="1" x14ac:dyDescent="0.3">
      <c r="A516" s="328" t="s">
        <v>2503</v>
      </c>
      <c r="B516" s="162"/>
      <c r="C516" s="179"/>
      <c r="G516" s="145"/>
    </row>
    <row r="517" spans="1:7" outlineLevel="1" x14ac:dyDescent="0.3">
      <c r="A517" s="328" t="s">
        <v>2504</v>
      </c>
      <c r="B517" s="162"/>
      <c r="C517" s="179"/>
      <c r="G517" s="145"/>
    </row>
    <row r="518" spans="1:7" outlineLevel="1" x14ac:dyDescent="0.3">
      <c r="A518" s="328" t="s">
        <v>2505</v>
      </c>
      <c r="B518" s="162"/>
      <c r="C518" s="179"/>
      <c r="G518" s="145"/>
    </row>
    <row r="519" spans="1:7" outlineLevel="1" x14ac:dyDescent="0.3">
      <c r="A519" s="328" t="s">
        <v>2506</v>
      </c>
      <c r="B519" s="162"/>
      <c r="C519" s="179"/>
      <c r="G519" s="145"/>
    </row>
    <row r="520" spans="1:7" outlineLevel="1" x14ac:dyDescent="0.3">
      <c r="A520" s="328" t="s">
        <v>2507</v>
      </c>
      <c r="B520" s="162"/>
      <c r="C520" s="179"/>
      <c r="G520" s="145"/>
    </row>
    <row r="521" spans="1:7" outlineLevel="1" x14ac:dyDescent="0.3">
      <c r="A521" s="328" t="s">
        <v>2508</v>
      </c>
      <c r="B521" s="162"/>
      <c r="C521" s="179"/>
      <c r="G521" s="145"/>
    </row>
    <row r="522" spans="1:7" outlineLevel="1" x14ac:dyDescent="0.3">
      <c r="A522" s="328" t="s">
        <v>2509</v>
      </c>
      <c r="B522" s="162"/>
      <c r="C522" s="179"/>
    </row>
    <row r="523" spans="1:7" outlineLevel="1" x14ac:dyDescent="0.3">
      <c r="A523" s="328" t="s">
        <v>2510</v>
      </c>
      <c r="B523" s="162"/>
      <c r="C523" s="179"/>
    </row>
    <row r="524" spans="1:7" outlineLevel="1" x14ac:dyDescent="0.3">
      <c r="A524" s="328" t="s">
        <v>2511</v>
      </c>
      <c r="B524" s="162"/>
      <c r="C524" s="179"/>
    </row>
    <row r="525" spans="1:7" s="215" customFormat="1" x14ac:dyDescent="0.3">
      <c r="A525" s="192"/>
      <c r="B525" s="192" t="s">
        <v>2512</v>
      </c>
      <c r="C525" s="156" t="s">
        <v>111</v>
      </c>
      <c r="D525" s="156" t="s">
        <v>1667</v>
      </c>
      <c r="E525" s="156"/>
      <c r="F525" s="156" t="s">
        <v>485</v>
      </c>
      <c r="G525" s="156" t="s">
        <v>1976</v>
      </c>
    </row>
    <row r="526" spans="1:7" s="215" customFormat="1" x14ac:dyDescent="0.3">
      <c r="A526" s="328" t="s">
        <v>2578</v>
      </c>
      <c r="B526" s="329" t="s">
        <v>2835</v>
      </c>
      <c r="C526" s="395">
        <f>dataB!E526</f>
        <v>8274.2583440549424</v>
      </c>
      <c r="D526" s="395">
        <f>dataB!F526</f>
        <v>469.99999999999994</v>
      </c>
      <c r="E526" s="252"/>
      <c r="F526" s="256">
        <f>IF($C$544=0,"",IF(C526="[for completion]","",IF(C526="","",C526/$C$544)))</f>
        <v>0.10533584913925316</v>
      </c>
      <c r="G526" s="256">
        <f>IF($D$544=0,"",IF(D526="[for completion]","",IF(D526="","",D526/$D$544)))</f>
        <v>2.7718801604151813E-2</v>
      </c>
    </row>
    <row r="527" spans="1:7" s="215" customFormat="1" x14ac:dyDescent="0.3">
      <c r="A527" s="328" t="s">
        <v>2579</v>
      </c>
      <c r="B527" s="251" t="s">
        <v>2836</v>
      </c>
      <c r="C527" s="395">
        <f>dataB!E527</f>
        <v>1723.7507082121065</v>
      </c>
      <c r="D527" s="395">
        <f>dataB!F527</f>
        <v>163.00000000000003</v>
      </c>
      <c r="E527" s="252"/>
      <c r="F527" s="256">
        <f t="shared" ref="F527:F543" si="26">IF($C$544=0,"",IF(C527="[for completion]","",IF(C527="","",C527/$C$544)))</f>
        <v>2.1944292407109978E-2</v>
      </c>
      <c r="G527" s="256">
        <f t="shared" ref="G527:G543" si="27">IF($D$544=0,"",IF(D527="[for completion]","",IF(D527="","",D527/$D$544)))</f>
        <v>9.6131163010143555E-3</v>
      </c>
    </row>
    <row r="528" spans="1:7" s="215" customFormat="1" x14ac:dyDescent="0.3">
      <c r="A528" s="328" t="s">
        <v>2580</v>
      </c>
      <c r="B528" s="251" t="s">
        <v>2837</v>
      </c>
      <c r="C528" s="395">
        <f>dataB!E528</f>
        <v>7614.9102064757217</v>
      </c>
      <c r="D528" s="395">
        <f>dataB!F528</f>
        <v>910.00000000000034</v>
      </c>
      <c r="E528" s="252"/>
      <c r="F528" s="256">
        <f t="shared" si="26"/>
        <v>9.6941985536940778E-2</v>
      </c>
      <c r="G528" s="256">
        <f t="shared" si="27"/>
        <v>5.3668317999528002E-2</v>
      </c>
    </row>
    <row r="529" spans="1:7" s="215" customFormat="1" x14ac:dyDescent="0.3">
      <c r="A529" s="328" t="s">
        <v>2581</v>
      </c>
      <c r="B529" s="251" t="s">
        <v>2838</v>
      </c>
      <c r="C529" s="395">
        <f>dataB!E529</f>
        <v>4524.7468738801872</v>
      </c>
      <c r="D529" s="395">
        <f>dataB!F529</f>
        <v>836.99999999999932</v>
      </c>
      <c r="E529" s="252"/>
      <c r="F529" s="256">
        <f t="shared" si="26"/>
        <v>5.7602510615685693E-2</v>
      </c>
      <c r="G529" s="256">
        <f t="shared" si="27"/>
        <v>4.9363057324840531E-2</v>
      </c>
    </row>
    <row r="530" spans="1:7" s="215" customFormat="1" x14ac:dyDescent="0.3">
      <c r="A530" s="328" t="s">
        <v>2582</v>
      </c>
      <c r="B530" s="269" t="s">
        <v>2839</v>
      </c>
      <c r="C530" s="395">
        <f>dataB!E530</f>
        <v>2982.2984805961096</v>
      </c>
      <c r="D530" s="395">
        <f>dataB!F530</f>
        <v>528.99999999999977</v>
      </c>
      <c r="E530" s="252"/>
      <c r="F530" s="256">
        <f t="shared" si="26"/>
        <v>3.7966296165505585E-2</v>
      </c>
      <c r="G530" s="256">
        <f t="shared" si="27"/>
        <v>3.1198395848077244E-2</v>
      </c>
    </row>
    <row r="531" spans="1:7" s="215" customFormat="1" x14ac:dyDescent="0.3">
      <c r="A531" s="328" t="s">
        <v>2583</v>
      </c>
      <c r="B531" s="251" t="s">
        <v>2840</v>
      </c>
      <c r="C531" s="395">
        <f>dataB!E531</f>
        <v>1430.0625224470955</v>
      </c>
      <c r="D531" s="395">
        <f>dataB!F531</f>
        <v>301.99999999999989</v>
      </c>
      <c r="E531" s="252"/>
      <c r="F531" s="256">
        <f t="shared" si="26"/>
        <v>1.8205480643763042E-2</v>
      </c>
      <c r="G531" s="256">
        <f t="shared" si="27"/>
        <v>1.7810804435008182E-2</v>
      </c>
    </row>
    <row r="532" spans="1:7" s="215" customFormat="1" x14ac:dyDescent="0.3">
      <c r="A532" s="328" t="s">
        <v>2584</v>
      </c>
      <c r="B532" s="251" t="s">
        <v>2841</v>
      </c>
      <c r="C532" s="395">
        <f>dataB!E532</f>
        <v>899.43512286158852</v>
      </c>
      <c r="D532" s="395">
        <f>dataB!F532</f>
        <v>346</v>
      </c>
      <c r="E532" s="252"/>
      <c r="F532" s="256">
        <f t="shared" si="26"/>
        <v>1.1450302670373669E-2</v>
      </c>
      <c r="G532" s="256">
        <f t="shared" si="27"/>
        <v>2.0405756074545804E-2</v>
      </c>
    </row>
    <row r="533" spans="1:7" s="215" customFormat="1" x14ac:dyDescent="0.3">
      <c r="A533" s="328" t="s">
        <v>2585</v>
      </c>
      <c r="B533" s="251" t="s">
        <v>2842</v>
      </c>
      <c r="C533" s="395">
        <f>dataB!E533</f>
        <v>3235.2327556176524</v>
      </c>
      <c r="D533" s="395">
        <f>dataB!F533</f>
        <v>689.36828768378882</v>
      </c>
      <c r="E533" s="252"/>
      <c r="F533" s="256">
        <f t="shared" si="26"/>
        <v>4.1186288281772857E-2</v>
      </c>
      <c r="G533" s="256">
        <f t="shared" si="27"/>
        <v>4.0656303826597441E-2</v>
      </c>
    </row>
    <row r="534" spans="1:7" s="215" customFormat="1" x14ac:dyDescent="0.3">
      <c r="A534" s="328" t="s">
        <v>2586</v>
      </c>
      <c r="B534" s="251" t="s">
        <v>2843</v>
      </c>
      <c r="C534" s="395">
        <f>dataB!E534</f>
        <v>2183.4057876418929</v>
      </c>
      <c r="D534" s="395">
        <f>dataB!F534</f>
        <v>412.43625793183901</v>
      </c>
      <c r="E534" s="252"/>
      <c r="F534" s="256">
        <f t="shared" si="26"/>
        <v>2.7795953799541105E-2</v>
      </c>
      <c r="G534" s="256">
        <f t="shared" si="27"/>
        <v>2.4323912357386023E-2</v>
      </c>
    </row>
    <row r="535" spans="1:7" s="215" customFormat="1" x14ac:dyDescent="0.3">
      <c r="A535" s="328" t="s">
        <v>2587</v>
      </c>
      <c r="B535" s="269" t="s">
        <v>2844</v>
      </c>
      <c r="C535" s="395">
        <f>dataB!E535</f>
        <v>7807.3224955993956</v>
      </c>
      <c r="D535" s="395">
        <f>dataB!F535</f>
        <v>1801.2235399817969</v>
      </c>
      <c r="E535" s="252"/>
      <c r="F535" s="256">
        <f t="shared" si="26"/>
        <v>9.9391499561872348E-2</v>
      </c>
      <c r="G535" s="256">
        <f t="shared" si="27"/>
        <v>0.1062292722329435</v>
      </c>
    </row>
    <row r="536" spans="1:7" s="215" customFormat="1" x14ac:dyDescent="0.3">
      <c r="A536" s="328" t="s">
        <v>2588</v>
      </c>
      <c r="B536" s="251" t="s">
        <v>2845</v>
      </c>
      <c r="C536" s="395">
        <f>dataB!E536</f>
        <v>10564.237859394014</v>
      </c>
      <c r="D536" s="395">
        <f>dataB!F536</f>
        <v>2443.2563450998491</v>
      </c>
      <c r="E536" s="252"/>
      <c r="F536" s="256">
        <f t="shared" si="26"/>
        <v>0.13448854497368418</v>
      </c>
      <c r="G536" s="256">
        <f t="shared" si="27"/>
        <v>0.14409391042108041</v>
      </c>
    </row>
    <row r="537" spans="1:7" s="215" customFormat="1" x14ac:dyDescent="0.3">
      <c r="A537" s="328" t="s">
        <v>2589</v>
      </c>
      <c r="B537" s="251" t="s">
        <v>2846</v>
      </c>
      <c r="C537" s="395">
        <f>dataB!E537</f>
        <v>7498.5482028404786</v>
      </c>
      <c r="D537" s="395">
        <f>dataB!F537</f>
        <v>1666.9698884239226</v>
      </c>
      <c r="E537" s="252"/>
      <c r="F537" s="256">
        <f t="shared" si="26"/>
        <v>9.546063337813733E-2</v>
      </c>
      <c r="G537" s="256">
        <f t="shared" si="27"/>
        <v>9.8311505568761282E-2</v>
      </c>
    </row>
    <row r="538" spans="1:7" s="215" customFormat="1" x14ac:dyDescent="0.3">
      <c r="A538" s="328" t="s">
        <v>2590</v>
      </c>
      <c r="B538" s="251" t="s">
        <v>2847</v>
      </c>
      <c r="C538" s="395">
        <f>dataB!E538</f>
        <v>4450.0206424880571</v>
      </c>
      <c r="D538" s="395">
        <f>dataB!F538</f>
        <v>1108.1734870897019</v>
      </c>
      <c r="E538" s="252"/>
      <c r="F538" s="256">
        <f t="shared" si="26"/>
        <v>5.6651204684765387E-2</v>
      </c>
      <c r="G538" s="256">
        <f t="shared" si="27"/>
        <v>6.5355831982171361E-2</v>
      </c>
    </row>
    <row r="539" spans="1:7" s="215" customFormat="1" x14ac:dyDescent="0.3">
      <c r="A539" s="328" t="s">
        <v>2591</v>
      </c>
      <c r="B539" s="251" t="s">
        <v>2848</v>
      </c>
      <c r="C539" s="395">
        <f>dataB!E539</f>
        <v>4463.58243995476</v>
      </c>
      <c r="D539" s="395">
        <f>dataB!F539</f>
        <v>1073.5721937891706</v>
      </c>
      <c r="E539" s="252"/>
      <c r="F539" s="256">
        <f t="shared" si="26"/>
        <v>5.6823853808422024E-2</v>
      </c>
      <c r="G539" s="256">
        <f t="shared" si="27"/>
        <v>6.3315180100800089E-2</v>
      </c>
    </row>
    <row r="540" spans="1:7" s="215" customFormat="1" x14ac:dyDescent="0.3">
      <c r="A540" s="328" t="s">
        <v>2592</v>
      </c>
      <c r="B540" s="251"/>
      <c r="C540" s="300"/>
      <c r="D540" s="310"/>
      <c r="E540" s="252"/>
      <c r="F540" s="256" t="str">
        <f t="shared" si="26"/>
        <v/>
      </c>
      <c r="G540" s="256" t="str">
        <f t="shared" si="27"/>
        <v/>
      </c>
    </row>
    <row r="541" spans="1:7" s="215" customFormat="1" x14ac:dyDescent="0.3">
      <c r="A541" s="328" t="s">
        <v>2593</v>
      </c>
      <c r="B541" s="251"/>
      <c r="C541" s="300"/>
      <c r="D541" s="310"/>
      <c r="E541" s="252"/>
      <c r="F541" s="256" t="str">
        <f t="shared" si="26"/>
        <v/>
      </c>
      <c r="G541" s="256" t="str">
        <f t="shared" si="27"/>
        <v/>
      </c>
    </row>
    <row r="542" spans="1:7" s="215" customFormat="1" x14ac:dyDescent="0.3">
      <c r="A542" s="328" t="s">
        <v>2594</v>
      </c>
      <c r="B542" s="251"/>
      <c r="C542" s="300"/>
      <c r="D542" s="310"/>
      <c r="E542" s="252"/>
      <c r="F542" s="256" t="str">
        <f t="shared" si="26"/>
        <v/>
      </c>
      <c r="G542" s="256" t="str">
        <f t="shared" si="27"/>
        <v/>
      </c>
    </row>
    <row r="543" spans="1:7" s="215" customFormat="1" x14ac:dyDescent="0.3">
      <c r="A543" s="328" t="s">
        <v>2595</v>
      </c>
      <c r="B543" s="251" t="s">
        <v>2059</v>
      </c>
      <c r="C543" s="395">
        <f>dataB!E543</f>
        <v>10899.396967340748</v>
      </c>
      <c r="D543" s="395">
        <f>dataB!F543</f>
        <v>4203.9999999999991</v>
      </c>
      <c r="E543" s="252"/>
      <c r="F543" s="256">
        <f t="shared" si="26"/>
        <v>0.13875530433317287</v>
      </c>
      <c r="G543" s="256">
        <f t="shared" si="27"/>
        <v>0.24793583392309407</v>
      </c>
    </row>
    <row r="544" spans="1:7" s="215" customFormat="1" x14ac:dyDescent="0.3">
      <c r="A544" s="328" t="s">
        <v>2596</v>
      </c>
      <c r="B544" s="251" t="s">
        <v>144</v>
      </c>
      <c r="C544" s="300">
        <f>SUM(C526:C543)</f>
        <v>78551.20940940475</v>
      </c>
      <c r="D544" s="310">
        <f>SUM(D526:D543)</f>
        <v>16956.000000000065</v>
      </c>
      <c r="E544" s="252"/>
      <c r="F544" s="264">
        <f>SUM(F526:F543)</f>
        <v>1</v>
      </c>
      <c r="G544" s="264">
        <f>SUM(G526:G543)</f>
        <v>1</v>
      </c>
    </row>
    <row r="545" spans="1:7" s="215" customFormat="1" x14ac:dyDescent="0.3">
      <c r="A545" s="328" t="s">
        <v>2597</v>
      </c>
      <c r="B545" s="251"/>
      <c r="C545" s="250"/>
      <c r="D545" s="250"/>
      <c r="E545" s="252"/>
      <c r="F545" s="252"/>
      <c r="G545" s="252"/>
    </row>
    <row r="546" spans="1:7" s="215" customFormat="1" x14ac:dyDescent="0.3">
      <c r="A546" s="328" t="s">
        <v>2598</v>
      </c>
      <c r="B546" s="251"/>
      <c r="C546" s="250"/>
      <c r="D546" s="250"/>
      <c r="E546" s="252"/>
      <c r="F546" s="252"/>
      <c r="G546" s="252"/>
    </row>
    <row r="547" spans="1:7" s="215" customFormat="1" x14ac:dyDescent="0.3">
      <c r="A547" s="328" t="s">
        <v>2599</v>
      </c>
      <c r="B547" s="251"/>
      <c r="C547" s="250"/>
      <c r="D547" s="250"/>
      <c r="E547" s="252"/>
      <c r="F547" s="252"/>
      <c r="G547" s="252"/>
    </row>
    <row r="548" spans="1:7" s="257" customFormat="1" x14ac:dyDescent="0.3">
      <c r="A548" s="192"/>
      <c r="B548" s="192" t="s">
        <v>2513</v>
      </c>
      <c r="C548" s="156" t="s">
        <v>111</v>
      </c>
      <c r="D548" s="156" t="s">
        <v>1667</v>
      </c>
      <c r="E548" s="156"/>
      <c r="F548" s="156" t="s">
        <v>485</v>
      </c>
      <c r="G548" s="156" t="s">
        <v>1976</v>
      </c>
    </row>
    <row r="549" spans="1:7" s="257" customFormat="1" x14ac:dyDescent="0.3">
      <c r="A549" s="328" t="s">
        <v>2600</v>
      </c>
      <c r="B549" s="269" t="s">
        <v>2849</v>
      </c>
      <c r="C549" s="395">
        <f>dataB!E549</f>
        <v>8274.2583440549424</v>
      </c>
      <c r="D549" s="395">
        <f>dataB!F549</f>
        <v>469.99999999999994</v>
      </c>
      <c r="E549" s="270"/>
      <c r="F549" s="256">
        <f>IF($C$567=0,"",IF(C549="[for completion]","",IF(C549="","",C549/$C$567)))</f>
        <v>0.10533584913925316</v>
      </c>
      <c r="G549" s="256">
        <f>IF($D$567=0,"",IF(D549="[for completion]","",IF(D549="","",D549/$D$567)))</f>
        <v>2.7718801604151813E-2</v>
      </c>
    </row>
    <row r="550" spans="1:7" s="257" customFormat="1" x14ac:dyDescent="0.3">
      <c r="A550" s="328" t="s">
        <v>2601</v>
      </c>
      <c r="B550" s="269" t="s">
        <v>2850</v>
      </c>
      <c r="C550" s="395">
        <f>dataB!E550</f>
        <v>1723.7507082121065</v>
      </c>
      <c r="D550" s="395">
        <f>dataB!F550</f>
        <v>163.00000000000003</v>
      </c>
      <c r="E550" s="270"/>
      <c r="F550" s="256">
        <f t="shared" ref="F550:F566" si="28">IF($C$567=0,"",IF(C550="[for completion]","",IF(C550="","",C550/$C$567)))</f>
        <v>2.1944292407109978E-2</v>
      </c>
      <c r="G550" s="256">
        <f t="shared" ref="G550:G566" si="29">IF($D$567=0,"",IF(D550="[for completion]","",IF(D550="","",D550/$D$567)))</f>
        <v>9.6131163010143555E-3</v>
      </c>
    </row>
    <row r="551" spans="1:7" s="257" customFormat="1" x14ac:dyDescent="0.3">
      <c r="A551" s="328" t="s">
        <v>2602</v>
      </c>
      <c r="B551" s="269" t="s">
        <v>2851</v>
      </c>
      <c r="C551" s="395">
        <f>dataB!E551</f>
        <v>7614.9102064757217</v>
      </c>
      <c r="D551" s="395">
        <f>dataB!F551</f>
        <v>910.00000000000034</v>
      </c>
      <c r="E551" s="270"/>
      <c r="F551" s="256">
        <f t="shared" si="28"/>
        <v>9.6941985536940778E-2</v>
      </c>
      <c r="G551" s="256">
        <f t="shared" si="29"/>
        <v>5.3668317999528002E-2</v>
      </c>
    </row>
    <row r="552" spans="1:7" s="257" customFormat="1" x14ac:dyDescent="0.3">
      <c r="A552" s="328" t="s">
        <v>2603</v>
      </c>
      <c r="B552" s="269" t="s">
        <v>2852</v>
      </c>
      <c r="C552" s="395">
        <f>dataB!E552</f>
        <v>4524.7468738801872</v>
      </c>
      <c r="D552" s="395">
        <f>dataB!F552</f>
        <v>836.99999999999932</v>
      </c>
      <c r="E552" s="270"/>
      <c r="F552" s="256">
        <f t="shared" si="28"/>
        <v>5.7602510615685693E-2</v>
      </c>
      <c r="G552" s="256">
        <f t="shared" si="29"/>
        <v>4.9363057324840531E-2</v>
      </c>
    </row>
    <row r="553" spans="1:7" s="257" customFormat="1" x14ac:dyDescent="0.3">
      <c r="A553" s="328" t="s">
        <v>2604</v>
      </c>
      <c r="B553" s="269" t="s">
        <v>2853</v>
      </c>
      <c r="C553" s="395">
        <f>dataB!E553</f>
        <v>2982.2984805961096</v>
      </c>
      <c r="D553" s="395">
        <f>dataB!F553</f>
        <v>528.99999999999977</v>
      </c>
      <c r="E553" s="270"/>
      <c r="F553" s="256">
        <f t="shared" si="28"/>
        <v>3.7966296165505585E-2</v>
      </c>
      <c r="G553" s="256">
        <f t="shared" si="29"/>
        <v>3.1198395848077244E-2</v>
      </c>
    </row>
    <row r="554" spans="1:7" s="257" customFormat="1" x14ac:dyDescent="0.3">
      <c r="A554" s="328" t="s">
        <v>2605</v>
      </c>
      <c r="B554" s="269" t="s">
        <v>2854</v>
      </c>
      <c r="C554" s="395">
        <f>dataB!E554</f>
        <v>1430.0625224470955</v>
      </c>
      <c r="D554" s="395">
        <f>dataB!F554</f>
        <v>301.99999999999989</v>
      </c>
      <c r="E554" s="270"/>
      <c r="F554" s="256">
        <f t="shared" si="28"/>
        <v>1.8205480643763042E-2</v>
      </c>
      <c r="G554" s="256">
        <f t="shared" si="29"/>
        <v>1.7810804435008182E-2</v>
      </c>
    </row>
    <row r="555" spans="1:7" s="257" customFormat="1" x14ac:dyDescent="0.3">
      <c r="A555" s="328" t="s">
        <v>2606</v>
      </c>
      <c r="B555" s="329" t="s">
        <v>2855</v>
      </c>
      <c r="C555" s="395">
        <f>dataB!E555</f>
        <v>899.43512286158852</v>
      </c>
      <c r="D555" s="395">
        <f>dataB!F555</f>
        <v>346</v>
      </c>
      <c r="E555" s="270"/>
      <c r="F555" s="256">
        <f t="shared" si="28"/>
        <v>1.1450302670373669E-2</v>
      </c>
      <c r="G555" s="256">
        <f t="shared" si="29"/>
        <v>2.0405756074545804E-2</v>
      </c>
    </row>
    <row r="556" spans="1:7" s="257" customFormat="1" x14ac:dyDescent="0.3">
      <c r="A556" s="328" t="s">
        <v>2607</v>
      </c>
      <c r="B556" s="269" t="s">
        <v>2856</v>
      </c>
      <c r="C556" s="395">
        <f>dataB!E556</f>
        <v>3235.2327556176524</v>
      </c>
      <c r="D556" s="395">
        <f>dataB!F556</f>
        <v>689.36828768378882</v>
      </c>
      <c r="E556" s="270"/>
      <c r="F556" s="256">
        <f t="shared" si="28"/>
        <v>4.1186288281772857E-2</v>
      </c>
      <c r="G556" s="256">
        <f t="shared" si="29"/>
        <v>4.0656303826597441E-2</v>
      </c>
    </row>
    <row r="557" spans="1:7" s="257" customFormat="1" x14ac:dyDescent="0.3">
      <c r="A557" s="328" t="s">
        <v>2608</v>
      </c>
      <c r="B557" s="269" t="s">
        <v>2857</v>
      </c>
      <c r="C557" s="395">
        <f>dataB!E557</f>
        <v>2183.4057876418929</v>
      </c>
      <c r="D557" s="395">
        <f>dataB!F557</f>
        <v>412.43625793183901</v>
      </c>
      <c r="E557" s="270"/>
      <c r="F557" s="256">
        <f t="shared" si="28"/>
        <v>2.7795953799541105E-2</v>
      </c>
      <c r="G557" s="256">
        <f t="shared" si="29"/>
        <v>2.4323912357386023E-2</v>
      </c>
    </row>
    <row r="558" spans="1:7" s="257" customFormat="1" x14ac:dyDescent="0.3">
      <c r="A558" s="328" t="s">
        <v>2609</v>
      </c>
      <c r="B558" s="269" t="s">
        <v>2858</v>
      </c>
      <c r="C558" s="395">
        <f>dataB!E558</f>
        <v>7807.3224955993956</v>
      </c>
      <c r="D558" s="395">
        <f>dataB!F558</f>
        <v>1801.2235399817969</v>
      </c>
      <c r="E558" s="270"/>
      <c r="F558" s="256">
        <f t="shared" si="28"/>
        <v>9.9391499561872348E-2</v>
      </c>
      <c r="G558" s="256">
        <f t="shared" si="29"/>
        <v>0.1062292722329435</v>
      </c>
    </row>
    <row r="559" spans="1:7" s="257" customFormat="1" x14ac:dyDescent="0.3">
      <c r="A559" s="328" t="s">
        <v>2610</v>
      </c>
      <c r="B559" s="269" t="s">
        <v>2859</v>
      </c>
      <c r="C559" s="395">
        <f>dataB!E559</f>
        <v>10564.237859394014</v>
      </c>
      <c r="D559" s="395">
        <f>dataB!F559</f>
        <v>2443.2563450998491</v>
      </c>
      <c r="E559" s="270"/>
      <c r="F559" s="256">
        <f t="shared" si="28"/>
        <v>0.13448854497368418</v>
      </c>
      <c r="G559" s="256">
        <f t="shared" si="29"/>
        <v>0.14409391042108041</v>
      </c>
    </row>
    <row r="560" spans="1:7" s="257" customFormat="1" x14ac:dyDescent="0.3">
      <c r="A560" s="328" t="s">
        <v>2611</v>
      </c>
      <c r="B560" s="269" t="s">
        <v>2860</v>
      </c>
      <c r="C560" s="395">
        <f>dataB!E560</f>
        <v>7498.5482028404786</v>
      </c>
      <c r="D560" s="395">
        <f>dataB!F560</f>
        <v>1666.9698884239226</v>
      </c>
      <c r="E560" s="270"/>
      <c r="F560" s="256">
        <f t="shared" si="28"/>
        <v>9.546063337813733E-2</v>
      </c>
      <c r="G560" s="256">
        <f t="shared" si="29"/>
        <v>9.8311505568761282E-2</v>
      </c>
    </row>
    <row r="561" spans="1:7" s="257" customFormat="1" x14ac:dyDescent="0.3">
      <c r="A561" s="328" t="s">
        <v>2612</v>
      </c>
      <c r="B561" s="269" t="s">
        <v>2861</v>
      </c>
      <c r="C561" s="395">
        <f>dataB!E561</f>
        <v>4450.0206424880571</v>
      </c>
      <c r="D561" s="395">
        <f>dataB!F561</f>
        <v>1108.1734870897019</v>
      </c>
      <c r="E561" s="270"/>
      <c r="F561" s="256">
        <f t="shared" si="28"/>
        <v>5.6651204684765387E-2</v>
      </c>
      <c r="G561" s="256">
        <f t="shared" si="29"/>
        <v>6.5355831982171361E-2</v>
      </c>
    </row>
    <row r="562" spans="1:7" s="257" customFormat="1" x14ac:dyDescent="0.3">
      <c r="A562" s="328" t="s">
        <v>2613</v>
      </c>
      <c r="B562" s="269" t="s">
        <v>2862</v>
      </c>
      <c r="C562" s="395">
        <f>dataB!E562</f>
        <v>4463.58243995476</v>
      </c>
      <c r="D562" s="395">
        <f>dataB!F562</f>
        <v>1073.5721937891706</v>
      </c>
      <c r="E562" s="270"/>
      <c r="F562" s="256">
        <f t="shared" si="28"/>
        <v>5.6823853808422024E-2</v>
      </c>
      <c r="G562" s="256">
        <f t="shared" si="29"/>
        <v>6.3315180100800089E-2</v>
      </c>
    </row>
    <row r="563" spans="1:7" s="257" customFormat="1" x14ac:dyDescent="0.3">
      <c r="A563" s="328" t="s">
        <v>2614</v>
      </c>
      <c r="B563" s="269"/>
      <c r="C563" s="300"/>
      <c r="D563" s="310"/>
      <c r="E563" s="270"/>
      <c r="F563" s="256" t="str">
        <f t="shared" si="28"/>
        <v/>
      </c>
      <c r="G563" s="256" t="str">
        <f t="shared" si="29"/>
        <v/>
      </c>
    </row>
    <row r="564" spans="1:7" s="257" customFormat="1" x14ac:dyDescent="0.3">
      <c r="A564" s="328" t="s">
        <v>2615</v>
      </c>
      <c r="B564" s="269"/>
      <c r="C564" s="300"/>
      <c r="D564" s="310"/>
      <c r="E564" s="270"/>
      <c r="F564" s="256" t="str">
        <f t="shared" si="28"/>
        <v/>
      </c>
      <c r="G564" s="256" t="str">
        <f t="shared" si="29"/>
        <v/>
      </c>
    </row>
    <row r="565" spans="1:7" s="257" customFormat="1" x14ac:dyDescent="0.3">
      <c r="A565" s="328" t="s">
        <v>2616</v>
      </c>
      <c r="B565" s="269"/>
      <c r="C565" s="300"/>
      <c r="D565" s="310"/>
      <c r="E565" s="270"/>
      <c r="F565" s="256" t="str">
        <f t="shared" si="28"/>
        <v/>
      </c>
      <c r="G565" s="256" t="str">
        <f t="shared" si="29"/>
        <v/>
      </c>
    </row>
    <row r="566" spans="1:7" s="257" customFormat="1" x14ac:dyDescent="0.3">
      <c r="A566" s="328" t="s">
        <v>2617</v>
      </c>
      <c r="B566" s="269" t="s">
        <v>2059</v>
      </c>
      <c r="C566" s="395">
        <f>dataB!E566</f>
        <v>10899.396967340748</v>
      </c>
      <c r="D566" s="395">
        <f>dataB!F566</f>
        <v>4203.9999999999991</v>
      </c>
      <c r="E566" s="270"/>
      <c r="F566" s="256">
        <f t="shared" si="28"/>
        <v>0.13875530433317287</v>
      </c>
      <c r="G566" s="256">
        <f t="shared" si="29"/>
        <v>0.24793583392309407</v>
      </c>
    </row>
    <row r="567" spans="1:7" s="257" customFormat="1" x14ac:dyDescent="0.3">
      <c r="A567" s="328" t="s">
        <v>2618</v>
      </c>
      <c r="B567" s="269" t="s">
        <v>144</v>
      </c>
      <c r="C567" s="300">
        <f>SUM(C549:C566)</f>
        <v>78551.20940940475</v>
      </c>
      <c r="D567" s="310">
        <f>SUM(D549:D566)</f>
        <v>16956.000000000065</v>
      </c>
      <c r="E567" s="270"/>
      <c r="F567" s="264">
        <f>SUM(F549:F566)</f>
        <v>1</v>
      </c>
      <c r="G567" s="264">
        <f>SUM(G549:G566)</f>
        <v>1</v>
      </c>
    </row>
    <row r="568" spans="1:7" s="257" customFormat="1" x14ac:dyDescent="0.3">
      <c r="A568" s="328" t="s">
        <v>2619</v>
      </c>
      <c r="B568" s="269"/>
      <c r="C568" s="267"/>
      <c r="D568" s="267"/>
      <c r="E568" s="270"/>
      <c r="F568" s="270"/>
      <c r="G568" s="270"/>
    </row>
    <row r="569" spans="1:7" s="257" customFormat="1" x14ac:dyDescent="0.3">
      <c r="A569" s="328" t="s">
        <v>2620</v>
      </c>
      <c r="B569" s="269"/>
      <c r="C569" s="267"/>
      <c r="D569" s="267"/>
      <c r="E569" s="270"/>
      <c r="F569" s="270"/>
      <c r="G569" s="270"/>
    </row>
    <row r="570" spans="1:7" s="257" customFormat="1" x14ac:dyDescent="0.3">
      <c r="A570" s="328" t="s">
        <v>2621</v>
      </c>
      <c r="B570" s="269"/>
      <c r="C570" s="267"/>
      <c r="D570" s="267"/>
      <c r="E570" s="270"/>
      <c r="F570" s="270"/>
      <c r="G570" s="270"/>
    </row>
    <row r="571" spans="1:7" s="215" customFormat="1" x14ac:dyDescent="0.3">
      <c r="A571" s="192"/>
      <c r="B571" s="192" t="s">
        <v>2514</v>
      </c>
      <c r="C571" s="156" t="s">
        <v>111</v>
      </c>
      <c r="D571" s="156" t="s">
        <v>1667</v>
      </c>
      <c r="E571" s="156"/>
      <c r="F571" s="156" t="s">
        <v>485</v>
      </c>
      <c r="G571" s="156" t="s">
        <v>1976</v>
      </c>
    </row>
    <row r="572" spans="1:7" s="215" customFormat="1" x14ac:dyDescent="0.3">
      <c r="A572" s="328" t="s">
        <v>2622</v>
      </c>
      <c r="B572" s="342" t="s">
        <v>1658</v>
      </c>
      <c r="C572" s="395">
        <f>dataB!E572</f>
        <v>30406.835403311143</v>
      </c>
      <c r="D572" s="395">
        <f>dataB!F572</f>
        <v>6797</v>
      </c>
      <c r="E572" s="252"/>
      <c r="F572" s="256">
        <f>IF($C$585=0,"",IF(C572="[for completion]","",IF(C572="","",C572/$C$585)))</f>
        <v>0.38709570014170441</v>
      </c>
      <c r="G572" s="256">
        <f>IF($D$585=0,"",IF(D572="[for completion]","",IF(D572="","",D572/$D$585)))</f>
        <v>0.4028806828285223</v>
      </c>
    </row>
    <row r="573" spans="1:7" s="215" customFormat="1" x14ac:dyDescent="0.3">
      <c r="A573" s="328" t="s">
        <v>2623</v>
      </c>
      <c r="B573" s="342" t="s">
        <v>1659</v>
      </c>
      <c r="C573" s="395">
        <f>dataB!E573</f>
        <v>7457.0622582248834</v>
      </c>
      <c r="D573" s="395">
        <f>dataB!F573</f>
        <v>2172</v>
      </c>
      <c r="E573" s="252"/>
      <c r="F573" s="256">
        <f>IF($C$585=0,"",IF(C573="[for completion]","",IF(C573="","",C573/$C$585)))</f>
        <v>9.4932494538169057E-2</v>
      </c>
      <c r="G573" s="256">
        <f>IF($D$585=0,"",IF(D573="[for completion]","",IF(D573="","",D573/$D$585)))</f>
        <v>0.12874162764507144</v>
      </c>
    </row>
    <row r="574" spans="1:7" s="215" customFormat="1" x14ac:dyDescent="0.3">
      <c r="A574" s="328" t="s">
        <v>2624</v>
      </c>
      <c r="B574" s="342" t="s">
        <v>2340</v>
      </c>
      <c r="C574" s="395">
        <f>dataB!E574</f>
        <v>3445.7094599501461</v>
      </c>
      <c r="D574" s="395">
        <f>dataB!F574</f>
        <v>911</v>
      </c>
      <c r="E574" s="252"/>
      <c r="F574" s="256">
        <f>IF($C$585=0,"",IF(C574="[for completion]","",IF(C574="","",C574/$C$585)))</f>
        <v>4.3865772224986298E-2</v>
      </c>
      <c r="G574" s="256">
        <f>IF($D$585=0,"",IF(D574="[for completion]","",IF(D574="","",D574/$D$585)))</f>
        <v>5.3997984707486221E-2</v>
      </c>
    </row>
    <row r="575" spans="1:7" s="215" customFormat="1" x14ac:dyDescent="0.3">
      <c r="A575" s="328" t="s">
        <v>2625</v>
      </c>
      <c r="B575" s="342" t="s">
        <v>1660</v>
      </c>
      <c r="C575" s="395">
        <f>dataB!E575</f>
        <v>7151.6520658802501</v>
      </c>
      <c r="D575" s="395">
        <f>dataB!F575</f>
        <v>1040</v>
      </c>
      <c r="E575" s="252"/>
      <c r="F575" s="256">
        <f>IF($C$585=0,"",IF(C575="[for completion]","",IF(C575="","",C575/$C$585)))</f>
        <v>9.1044455198725519E-2</v>
      </c>
      <c r="G575" s="256">
        <f>IF($D$585=0,"",IF(D575="[for completion]","",IF(D575="","",D575/$D$585)))</f>
        <v>6.1644241598008416E-2</v>
      </c>
    </row>
    <row r="576" spans="1:7" s="215" customFormat="1" x14ac:dyDescent="0.3">
      <c r="A576" s="328" t="s">
        <v>2626</v>
      </c>
      <c r="B576" s="342" t="s">
        <v>1661</v>
      </c>
      <c r="C576" s="395">
        <f>dataB!E576</f>
        <v>7600.8801804268005</v>
      </c>
      <c r="D576" s="395">
        <f>dataB!F576</f>
        <v>1032</v>
      </c>
      <c r="E576" s="252"/>
      <c r="F576" s="256">
        <f>IF($C$585=0,"",IF(C576="[for completion]","",IF(C576="","",C576/$C$585)))</f>
        <v>9.6763375606496671E-2</v>
      </c>
      <c r="G576" s="256">
        <f>IF($D$585=0,"",IF(D576="[for completion]","",IF(D576="","",D576/$D$585)))</f>
        <v>6.1170055124177586E-2</v>
      </c>
    </row>
    <row r="577" spans="1:7" s="215" customFormat="1" x14ac:dyDescent="0.3">
      <c r="A577" s="328" t="s">
        <v>2627</v>
      </c>
      <c r="B577" s="342" t="s">
        <v>1662</v>
      </c>
      <c r="C577" s="395">
        <f>dataB!E577</f>
        <v>3625.5554152639938</v>
      </c>
      <c r="D577" s="395">
        <f>dataB!F577</f>
        <v>701</v>
      </c>
      <c r="E577" s="252"/>
      <c r="F577" s="364">
        <f t="shared" ref="F577:F584" si="30">IF($C$585=0,"",IF(C577="[for completion]","",IF(C577="","",C577/$C$585)))</f>
        <v>4.615530992486435E-2</v>
      </c>
      <c r="G577" s="364">
        <f t="shared" ref="G577:G584" si="31">IF($D$585=0,"",IF(D577="[for completion]","",IF(D577="","",D577/$D$585)))</f>
        <v>4.1550589769426827E-2</v>
      </c>
    </row>
    <row r="578" spans="1:7" s="215" customFormat="1" x14ac:dyDescent="0.3">
      <c r="A578" s="328" t="s">
        <v>2628</v>
      </c>
      <c r="B578" s="342" t="s">
        <v>1663</v>
      </c>
      <c r="C578" s="395">
        <f>dataB!E578</f>
        <v>5075.8480473242917</v>
      </c>
      <c r="D578" s="395">
        <f>dataB!F578</f>
        <v>370</v>
      </c>
      <c r="E578" s="252"/>
      <c r="F578" s="364">
        <f t="shared" si="30"/>
        <v>6.4618330965080947E-2</v>
      </c>
      <c r="G578" s="364">
        <f t="shared" si="31"/>
        <v>2.1931124414676071E-2</v>
      </c>
    </row>
    <row r="579" spans="1:7" s="215" customFormat="1" x14ac:dyDescent="0.3">
      <c r="A579" s="328" t="s">
        <v>2629</v>
      </c>
      <c r="B579" s="342" t="s">
        <v>1664</v>
      </c>
      <c r="C579" s="395">
        <f>dataB!E579</f>
        <v>1479.8188402380636</v>
      </c>
      <c r="D579" s="395">
        <f>dataB!F579</f>
        <v>208</v>
      </c>
      <c r="E579" s="252"/>
      <c r="F579" s="364">
        <f t="shared" si="30"/>
        <v>1.8838905872541407E-2</v>
      </c>
      <c r="G579" s="364">
        <f t="shared" si="31"/>
        <v>1.2328848319601684E-2</v>
      </c>
    </row>
    <row r="580" spans="1:7" s="359" customFormat="1" x14ac:dyDescent="0.3">
      <c r="A580" s="365" t="s">
        <v>2630</v>
      </c>
      <c r="B580" s="366" t="s">
        <v>2716</v>
      </c>
      <c r="C580" s="395">
        <f>dataB!E580</f>
        <v>2648.7673163196368</v>
      </c>
      <c r="D580" s="395">
        <f>dataB!F580</f>
        <v>277</v>
      </c>
      <c r="E580" s="375"/>
      <c r="F580" s="346">
        <f t="shared" si="30"/>
        <v>3.372026142225773E-2</v>
      </c>
      <c r="G580" s="346">
        <f t="shared" si="31"/>
        <v>1.6418706656392626E-2</v>
      </c>
    </row>
    <row r="581" spans="1:7" s="359" customFormat="1" x14ac:dyDescent="0.3">
      <c r="A581" s="365" t="s">
        <v>2631</v>
      </c>
      <c r="B581" s="365" t="s">
        <v>2719</v>
      </c>
      <c r="C581" s="395">
        <f>dataB!E581</f>
        <v>805.72715889955862</v>
      </c>
      <c r="D581" s="395">
        <f>dataB!F581</f>
        <v>134</v>
      </c>
      <c r="E581" s="108"/>
      <c r="F581" s="346">
        <f t="shared" si="30"/>
        <v>1.0257348867795937E-2</v>
      </c>
      <c r="G581" s="346">
        <f t="shared" si="31"/>
        <v>7.9426234366664697E-3</v>
      </c>
    </row>
    <row r="582" spans="1:7" s="359" customFormat="1" x14ac:dyDescent="0.3">
      <c r="A582" s="365" t="s">
        <v>2632</v>
      </c>
      <c r="B582" s="365" t="s">
        <v>2717</v>
      </c>
      <c r="C582" s="395">
        <f>dataB!E582</f>
        <v>2846.8816910677156</v>
      </c>
      <c r="D582" s="395">
        <f>dataB!F582</f>
        <v>93</v>
      </c>
      <c r="E582" s="108"/>
      <c r="F582" s="346">
        <f t="shared" si="30"/>
        <v>3.6242366126152448E-2</v>
      </c>
      <c r="G582" s="346">
        <f t="shared" si="31"/>
        <v>5.5124177582834451E-3</v>
      </c>
    </row>
    <row r="583" spans="1:7" s="359" customFormat="1" x14ac:dyDescent="0.3">
      <c r="A583" s="365" t="s">
        <v>2728</v>
      </c>
      <c r="B583" s="366" t="s">
        <v>2718</v>
      </c>
      <c r="C583" s="395">
        <f>dataB!E583</f>
        <v>1931.4009940020276</v>
      </c>
      <c r="D583" s="395">
        <f>dataB!F583</f>
        <v>112</v>
      </c>
      <c r="E583" s="375"/>
      <c r="F583" s="346">
        <f t="shared" si="30"/>
        <v>2.4587794491306551E-2</v>
      </c>
      <c r="G583" s="346">
        <f t="shared" si="31"/>
        <v>6.6386106336316754E-3</v>
      </c>
    </row>
    <row r="584" spans="1:7" s="359" customFormat="1" x14ac:dyDescent="0.3">
      <c r="A584" s="365" t="s">
        <v>2729</v>
      </c>
      <c r="B584" s="365" t="s">
        <v>2059</v>
      </c>
      <c r="C584" s="395">
        <f>dataB!E584</f>
        <v>4075.0705784961619</v>
      </c>
      <c r="D584" s="395">
        <f>dataB!F584</f>
        <v>3024</v>
      </c>
      <c r="E584" s="375"/>
      <c r="F584" s="346">
        <f t="shared" si="30"/>
        <v>5.1877884619918622E-2</v>
      </c>
      <c r="G584" s="346">
        <f t="shared" si="31"/>
        <v>0.17924248710805524</v>
      </c>
    </row>
    <row r="585" spans="1:7" s="359" customFormat="1" x14ac:dyDescent="0.3">
      <c r="A585" s="365" t="s">
        <v>2730</v>
      </c>
      <c r="B585" s="366" t="s">
        <v>144</v>
      </c>
      <c r="C585" s="379">
        <f>SUM(C572:C584)</f>
        <v>78551.209409404677</v>
      </c>
      <c r="D585" s="380">
        <f>SUM(D572:D584)</f>
        <v>16871</v>
      </c>
      <c r="E585" s="375"/>
      <c r="F585" s="362">
        <f>SUM(F572:F584)</f>
        <v>0.99999999999999989</v>
      </c>
      <c r="G585" s="362">
        <f>SUM(G572:G584)</f>
        <v>1</v>
      </c>
    </row>
    <row r="586" spans="1:7" s="359" customFormat="1" x14ac:dyDescent="0.3">
      <c r="A586" s="365" t="s">
        <v>2633</v>
      </c>
      <c r="B586" s="366"/>
      <c r="C586" s="379"/>
      <c r="D586" s="380"/>
      <c r="E586" s="375"/>
      <c r="F586" s="346"/>
      <c r="G586" s="346"/>
    </row>
    <row r="587" spans="1:7" s="359" customFormat="1" x14ac:dyDescent="0.3">
      <c r="A587" s="365" t="s">
        <v>2731</v>
      </c>
      <c r="B587" s="366"/>
      <c r="C587" s="379"/>
      <c r="D587" s="380"/>
      <c r="E587" s="375"/>
      <c r="F587" s="346"/>
      <c r="G587" s="346"/>
    </row>
    <row r="588" spans="1:7" s="359" customFormat="1" x14ac:dyDescent="0.3">
      <c r="A588" s="365" t="s">
        <v>2732</v>
      </c>
      <c r="B588" s="366"/>
      <c r="C588" s="379"/>
      <c r="D588" s="380"/>
      <c r="E588" s="375"/>
      <c r="F588" s="346"/>
      <c r="G588" s="346"/>
    </row>
    <row r="589" spans="1:7" s="359" customFormat="1" x14ac:dyDescent="0.3">
      <c r="A589" s="365" t="s">
        <v>2733</v>
      </c>
      <c r="B589" s="366"/>
      <c r="C589" s="379"/>
      <c r="D589" s="380"/>
      <c r="E589" s="375"/>
      <c r="F589" s="346"/>
      <c r="G589" s="346"/>
    </row>
    <row r="590" spans="1:7" s="359" customFormat="1" x14ac:dyDescent="0.3">
      <c r="A590" s="365" t="s">
        <v>2734</v>
      </c>
      <c r="B590" s="366"/>
      <c r="C590" s="379"/>
      <c r="D590" s="380"/>
      <c r="E590" s="375"/>
      <c r="F590" s="346"/>
      <c r="G590" s="346"/>
    </row>
    <row r="591" spans="1:7" s="215" customFormat="1" x14ac:dyDescent="0.3">
      <c r="A591" s="365" t="s">
        <v>2735</v>
      </c>
      <c r="B591" s="366"/>
      <c r="C591" s="379"/>
      <c r="D591" s="380"/>
      <c r="E591" s="375"/>
      <c r="F591" s="346" t="str">
        <f>IF($C$585=0,"",IF(C591="[for completion]","",IF(C591="","",C591/$C$585)))</f>
        <v/>
      </c>
      <c r="G591" s="346" t="str">
        <f>IF($D$585=0,"",IF(D591="[for completion]","",IF(D591="","",D591/$D$585)))</f>
        <v/>
      </c>
    </row>
    <row r="592" spans="1:7" s="215" customFormat="1" x14ac:dyDescent="0.3">
      <c r="A592" s="365" t="s">
        <v>2736</v>
      </c>
      <c r="B592" s="108"/>
      <c r="C592" s="108"/>
      <c r="D592" s="108"/>
      <c r="E592" s="108"/>
      <c r="F592" s="108"/>
      <c r="G592" s="108"/>
    </row>
    <row r="593" spans="1:7" s="257" customFormat="1" x14ac:dyDescent="0.3">
      <c r="A593" s="365" t="s">
        <v>2737</v>
      </c>
      <c r="B593" s="108"/>
      <c r="C593" s="108"/>
      <c r="D593" s="108"/>
      <c r="E593" s="108"/>
      <c r="F593" s="108"/>
      <c r="G593" s="108"/>
    </row>
    <row r="594" spans="1:7" x14ac:dyDescent="0.3">
      <c r="A594" s="365" t="s">
        <v>2738</v>
      </c>
      <c r="B594" s="263"/>
      <c r="C594" s="263"/>
      <c r="D594" s="263"/>
      <c r="E594" s="263"/>
      <c r="F594" s="263"/>
      <c r="G594" s="261"/>
    </row>
    <row r="595" spans="1:7" s="361" customFormat="1" x14ac:dyDescent="0.3">
      <c r="A595" s="365" t="s">
        <v>2744</v>
      </c>
      <c r="B595" s="263"/>
      <c r="C595" s="263"/>
      <c r="D595" s="263"/>
      <c r="E595" s="263"/>
      <c r="F595" s="263"/>
      <c r="G595" s="261"/>
    </row>
    <row r="596" spans="1:7" x14ac:dyDescent="0.3">
      <c r="A596" s="192"/>
      <c r="B596" s="192" t="s">
        <v>2515</v>
      </c>
      <c r="C596" s="156" t="s">
        <v>111</v>
      </c>
      <c r="D596" s="156" t="s">
        <v>1665</v>
      </c>
      <c r="E596" s="156"/>
      <c r="F596" s="156" t="s">
        <v>484</v>
      </c>
      <c r="G596" s="156" t="s">
        <v>1976</v>
      </c>
    </row>
    <row r="597" spans="1:7" x14ac:dyDescent="0.3">
      <c r="A597" s="328" t="s">
        <v>2634</v>
      </c>
      <c r="B597" s="269" t="s">
        <v>2241</v>
      </c>
      <c r="C597" s="395">
        <f>dataB!E597</f>
        <v>4778.2826850697438</v>
      </c>
      <c r="D597" s="395">
        <f>dataB!F597</f>
        <v>205</v>
      </c>
      <c r="E597" s="270"/>
      <c r="F597" s="256">
        <f>IF($C$601=0,"",IF(C597="[for completion]","",IF(C597="","",C597/$C$601)))</f>
        <v>6.0830160617458835E-2</v>
      </c>
      <c r="G597" s="256">
        <f>IF($D$601=0,"",IF(D597="[for completion]","",IF(D597="","",D597/$D$601)))</f>
        <v>1.2151028391915121E-2</v>
      </c>
    </row>
    <row r="598" spans="1:7" x14ac:dyDescent="0.3">
      <c r="A598" s="328" t="s">
        <v>2635</v>
      </c>
      <c r="B598" s="265" t="s">
        <v>2242</v>
      </c>
      <c r="C598" s="395">
        <f>dataB!E598</f>
        <v>69697.856145838989</v>
      </c>
      <c r="D598" s="395">
        <f>dataB!F598</f>
        <v>13642</v>
      </c>
      <c r="E598" s="270"/>
      <c r="F598" s="256">
        <f>IF($C$601=0,"",IF(C598="[for completion]","",IF(C598="","",C598/$C$601)))</f>
        <v>0.88729195476262268</v>
      </c>
      <c r="G598" s="256">
        <f>IF($D$601=0,"",IF(D598="[for completion]","",IF(D598="","",D598/$D$601)))</f>
        <v>0.80860648450002959</v>
      </c>
    </row>
    <row r="599" spans="1:7" x14ac:dyDescent="0.3">
      <c r="A599" s="328" t="s">
        <v>2636</v>
      </c>
      <c r="B599" s="269" t="s">
        <v>1666</v>
      </c>
      <c r="C599" s="395">
        <f>dataB!E599</f>
        <v>0</v>
      </c>
      <c r="D599" s="395">
        <f>dataB!F599</f>
        <v>0</v>
      </c>
      <c r="E599" s="270"/>
      <c r="F599" s="256">
        <f>IF($C$601=0,"",IF(C599="[for completion]","",IF(C599="","",C599/$C$601)))</f>
        <v>0</v>
      </c>
      <c r="G599" s="256">
        <f>IF($D$601=0,"",IF(D599="[for completion]","",IF(D599="","",D599/$D$601)))</f>
        <v>0</v>
      </c>
    </row>
    <row r="600" spans="1:7" x14ac:dyDescent="0.3">
      <c r="A600" s="328" t="s">
        <v>2637</v>
      </c>
      <c r="B600" s="267" t="s">
        <v>2059</v>
      </c>
      <c r="C600" s="395">
        <f>dataB!E600</f>
        <v>4075.0705784961651</v>
      </c>
      <c r="D600" s="395">
        <f>dataB!F600</f>
        <v>3024</v>
      </c>
      <c r="E600" s="270"/>
      <c r="F600" s="256">
        <f>IF($C$601=0,"",IF(C600="[for completion]","",IF(C600="","",C600/$C$601)))</f>
        <v>5.1877884619918518E-2</v>
      </c>
      <c r="G600" s="256">
        <f>IF($D$601=0,"",IF(D600="[for completion]","",IF(D600="","",D600/$D$601)))</f>
        <v>0.17924248710805524</v>
      </c>
    </row>
    <row r="601" spans="1:7" x14ac:dyDescent="0.3">
      <c r="A601" s="328" t="s">
        <v>2638</v>
      </c>
      <c r="B601" s="269" t="s">
        <v>144</v>
      </c>
      <c r="C601" s="300">
        <f>SUM(C597:C600)</f>
        <v>78551.209409404895</v>
      </c>
      <c r="D601" s="310">
        <f>SUM(D597:D600)</f>
        <v>16871</v>
      </c>
      <c r="E601" s="270"/>
      <c r="F601" s="264">
        <f>SUM(F597:F600)</f>
        <v>1</v>
      </c>
      <c r="G601" s="264">
        <f>SUM(G597:G600)</f>
        <v>1</v>
      </c>
    </row>
    <row r="602" spans="1:7" x14ac:dyDescent="0.3">
      <c r="A602" s="267"/>
      <c r="B602" s="267"/>
      <c r="C602" s="267"/>
      <c r="D602" s="267"/>
      <c r="E602" s="267"/>
      <c r="F602" s="267"/>
      <c r="G602" s="266"/>
    </row>
    <row r="603" spans="1:7" x14ac:dyDescent="0.3">
      <c r="A603" s="192"/>
      <c r="B603" s="192" t="s">
        <v>2708</v>
      </c>
      <c r="C603" s="192" t="s">
        <v>2704</v>
      </c>
      <c r="D603" s="192" t="s">
        <v>2709</v>
      </c>
      <c r="E603" s="192"/>
      <c r="F603" s="192" t="s">
        <v>2706</v>
      </c>
      <c r="G603" s="192"/>
    </row>
    <row r="604" spans="1:7" x14ac:dyDescent="0.3">
      <c r="A604" s="365" t="s">
        <v>2641</v>
      </c>
      <c r="B604" s="386" t="s">
        <v>775</v>
      </c>
      <c r="C604" s="297">
        <f>dataB!E604</f>
        <v>0</v>
      </c>
      <c r="D604" s="297">
        <f>dataB!F604</f>
        <v>0</v>
      </c>
      <c r="E604" s="382"/>
      <c r="F604" s="297">
        <f>dataB!H604</f>
        <v>0</v>
      </c>
      <c r="G604" s="346" t="str">
        <f>IF($D$622=0,"",IF(D604="[for completion]","",IF(D604="","",D604/$D$622)))</f>
        <v/>
      </c>
    </row>
    <row r="605" spans="1:7" x14ac:dyDescent="0.3">
      <c r="A605" s="365" t="s">
        <v>2642</v>
      </c>
      <c r="B605" s="386" t="s">
        <v>776</v>
      </c>
      <c r="C605" s="297">
        <f>dataB!E605</f>
        <v>89571.546590634593</v>
      </c>
      <c r="D605" s="297">
        <f>dataB!F605</f>
        <v>34594.148097441401</v>
      </c>
      <c r="E605" s="382"/>
      <c r="F605" s="297">
        <f>dataB!H605</f>
        <v>15.360721108087805</v>
      </c>
      <c r="G605" s="346" t="str">
        <f t="shared" ref="G605:G622" si="32">IF($D$622=0,"",IF(D605="[for completion]","",IF(D605="","",D605/$D$622)))</f>
        <v/>
      </c>
    </row>
    <row r="606" spans="1:7" x14ac:dyDescent="0.3">
      <c r="A606" s="365" t="s">
        <v>2643</v>
      </c>
      <c r="B606" s="386" t="s">
        <v>777</v>
      </c>
      <c r="C606" s="297">
        <f>dataB!E606</f>
        <v>0</v>
      </c>
      <c r="D606" s="297">
        <f>dataB!F606</f>
        <v>0</v>
      </c>
      <c r="E606" s="382"/>
      <c r="F606" s="297">
        <f>dataB!H606</f>
        <v>0</v>
      </c>
      <c r="G606" s="346" t="str">
        <f t="shared" si="32"/>
        <v/>
      </c>
    </row>
    <row r="607" spans="1:7" x14ac:dyDescent="0.3">
      <c r="A607" s="365" t="s">
        <v>2644</v>
      </c>
      <c r="B607" s="386" t="s">
        <v>778</v>
      </c>
      <c r="C607" s="297">
        <f>dataB!E607</f>
        <v>0</v>
      </c>
      <c r="D607" s="297">
        <f>dataB!F607</f>
        <v>0</v>
      </c>
      <c r="E607" s="382"/>
      <c r="F607" s="297">
        <f>dataB!H607</f>
        <v>0</v>
      </c>
      <c r="G607" s="346" t="str">
        <f t="shared" si="32"/>
        <v/>
      </c>
    </row>
    <row r="608" spans="1:7" x14ac:dyDescent="0.3">
      <c r="A608" s="365" t="s">
        <v>2645</v>
      </c>
      <c r="B608" s="386" t="s">
        <v>779</v>
      </c>
      <c r="C608" s="297">
        <f>dataB!E608</f>
        <v>0</v>
      </c>
      <c r="D608" s="297">
        <f>dataB!F608</f>
        <v>0</v>
      </c>
      <c r="E608" s="382"/>
      <c r="F608" s="297">
        <f>dataB!H608</f>
        <v>0</v>
      </c>
      <c r="G608" s="346" t="str">
        <f t="shared" si="32"/>
        <v/>
      </c>
    </row>
    <row r="609" spans="1:7" x14ac:dyDescent="0.3">
      <c r="A609" s="365" t="s">
        <v>2646</v>
      </c>
      <c r="B609" s="386" t="s">
        <v>780</v>
      </c>
      <c r="C609" s="297">
        <f>dataB!E609</f>
        <v>0</v>
      </c>
      <c r="D609" s="297">
        <f>dataB!F609</f>
        <v>0</v>
      </c>
      <c r="E609" s="382"/>
      <c r="F609" s="297">
        <f>dataB!H609</f>
        <v>0</v>
      </c>
      <c r="G609" s="346" t="str">
        <f t="shared" si="32"/>
        <v/>
      </c>
    </row>
    <row r="610" spans="1:7" x14ac:dyDescent="0.3">
      <c r="A610" s="365" t="s">
        <v>2647</v>
      </c>
      <c r="B610" s="386" t="s">
        <v>781</v>
      </c>
      <c r="C610" s="297">
        <f>dataB!E610</f>
        <v>0</v>
      </c>
      <c r="D610" s="297">
        <f>dataB!F610</f>
        <v>0</v>
      </c>
      <c r="E610" s="382"/>
      <c r="F610" s="297">
        <f>dataB!H610</f>
        <v>0</v>
      </c>
      <c r="G610" s="346" t="str">
        <f t="shared" si="32"/>
        <v/>
      </c>
    </row>
    <row r="611" spans="1:7" x14ac:dyDescent="0.3">
      <c r="A611" s="365" t="s">
        <v>2648</v>
      </c>
      <c r="B611" s="386" t="s">
        <v>2234</v>
      </c>
      <c r="C611" s="297">
        <f>dataB!E611</f>
        <v>0</v>
      </c>
      <c r="D611" s="297">
        <f>dataB!F611</f>
        <v>0</v>
      </c>
      <c r="E611" s="382"/>
      <c r="F611" s="297">
        <f>dataB!H611</f>
        <v>0</v>
      </c>
      <c r="G611" s="346" t="str">
        <f t="shared" si="32"/>
        <v/>
      </c>
    </row>
    <row r="612" spans="1:7" x14ac:dyDescent="0.3">
      <c r="A612" s="365" t="s">
        <v>2649</v>
      </c>
      <c r="B612" s="386" t="s">
        <v>2235</v>
      </c>
      <c r="C612" s="297">
        <f>dataB!E612</f>
        <v>0</v>
      </c>
      <c r="D612" s="297">
        <f>dataB!F612</f>
        <v>0</v>
      </c>
      <c r="E612" s="382"/>
      <c r="F612" s="297">
        <f>dataB!H612</f>
        <v>0</v>
      </c>
      <c r="G612" s="346" t="str">
        <f t="shared" si="32"/>
        <v/>
      </c>
    </row>
    <row r="613" spans="1:7" x14ac:dyDescent="0.3">
      <c r="A613" s="365" t="s">
        <v>2650</v>
      </c>
      <c r="B613" s="386" t="s">
        <v>2236</v>
      </c>
      <c r="C613" s="297">
        <f>dataB!E613</f>
        <v>6995.693281051962</v>
      </c>
      <c r="D613" s="297">
        <f>dataB!F613</f>
        <v>2319.4136323211455</v>
      </c>
      <c r="E613" s="382"/>
      <c r="F613" s="297">
        <f>dataB!H613</f>
        <v>14.556669693792124</v>
      </c>
      <c r="G613" s="346" t="str">
        <f t="shared" si="32"/>
        <v/>
      </c>
    </row>
    <row r="614" spans="1:7" x14ac:dyDescent="0.3">
      <c r="A614" s="365" t="s">
        <v>2651</v>
      </c>
      <c r="B614" s="386" t="s">
        <v>782</v>
      </c>
      <c r="C614" s="297">
        <f>dataB!E614</f>
        <v>0</v>
      </c>
      <c r="D614" s="297">
        <f>dataB!F614</f>
        <v>0</v>
      </c>
      <c r="E614" s="382"/>
      <c r="F614" s="297">
        <f>dataB!H614</f>
        <v>0</v>
      </c>
      <c r="G614" s="346" t="str">
        <f t="shared" si="32"/>
        <v/>
      </c>
    </row>
    <row r="615" spans="1:7" x14ac:dyDescent="0.3">
      <c r="A615" s="365" t="s">
        <v>2652</v>
      </c>
      <c r="B615" s="386" t="s">
        <v>783</v>
      </c>
      <c r="C615" s="297">
        <f>dataB!E615</f>
        <v>0</v>
      </c>
      <c r="D615" s="297">
        <f>dataB!F615</f>
        <v>0</v>
      </c>
      <c r="E615" s="382"/>
      <c r="F615" s="297">
        <f>dataB!H615</f>
        <v>0</v>
      </c>
      <c r="G615" s="346" t="str">
        <f t="shared" si="32"/>
        <v/>
      </c>
    </row>
    <row r="616" spans="1:7" x14ac:dyDescent="0.3">
      <c r="A616" s="365" t="s">
        <v>2653</v>
      </c>
      <c r="B616" s="386" t="s">
        <v>142</v>
      </c>
      <c r="C616" s="297">
        <f>dataB!E616</f>
        <v>0</v>
      </c>
      <c r="D616" s="297">
        <f>dataB!F616</f>
        <v>0</v>
      </c>
      <c r="E616" s="382"/>
      <c r="F616" s="297">
        <f>dataB!H616</f>
        <v>0</v>
      </c>
      <c r="G616" s="346" t="str">
        <f t="shared" si="32"/>
        <v/>
      </c>
    </row>
    <row r="617" spans="1:7" x14ac:dyDescent="0.3">
      <c r="A617" s="365" t="s">
        <v>2654</v>
      </c>
      <c r="B617" s="386" t="s">
        <v>2059</v>
      </c>
      <c r="C617" s="297">
        <f>dataB!E617</f>
        <v>0</v>
      </c>
      <c r="D617" s="297">
        <f>dataB!F617</f>
        <v>0</v>
      </c>
      <c r="E617" s="382"/>
      <c r="F617" s="297">
        <f>dataB!H617</f>
        <v>0</v>
      </c>
      <c r="G617" s="346" t="str">
        <f t="shared" si="32"/>
        <v/>
      </c>
    </row>
    <row r="618" spans="1:7" x14ac:dyDescent="0.3">
      <c r="A618" s="365" t="s">
        <v>2655</v>
      </c>
      <c r="B618" s="386" t="s">
        <v>144</v>
      </c>
      <c r="C618" s="379">
        <f>SUM(C604:C617)</f>
        <v>96567.239871686557</v>
      </c>
      <c r="D618" s="401">
        <f>SUM(D604:D617)</f>
        <v>36913.561729762543</v>
      </c>
      <c r="E618" s="343"/>
      <c r="F618" s="379"/>
      <c r="G618" s="346" t="str">
        <f t="shared" si="32"/>
        <v/>
      </c>
    </row>
    <row r="619" spans="1:7" x14ac:dyDescent="0.3">
      <c r="A619" s="365" t="s">
        <v>2656</v>
      </c>
      <c r="B619" s="263" t="s">
        <v>2703</v>
      </c>
      <c r="C619" s="108"/>
      <c r="D619" s="108"/>
      <c r="E619" s="108"/>
      <c r="F619" s="297">
        <f>dataB!H619</f>
        <v>11.922535819077504</v>
      </c>
      <c r="G619" s="346" t="str">
        <f t="shared" si="32"/>
        <v/>
      </c>
    </row>
    <row r="620" spans="1:7" x14ac:dyDescent="0.3">
      <c r="A620" s="328" t="s">
        <v>2657</v>
      </c>
      <c r="B620" s="342"/>
      <c r="C620" s="300"/>
      <c r="D620" s="310"/>
      <c r="E620" s="343"/>
      <c r="F620" s="346"/>
      <c r="G620" s="346" t="str">
        <f t="shared" si="32"/>
        <v/>
      </c>
    </row>
    <row r="621" spans="1:7" x14ac:dyDescent="0.3">
      <c r="A621" s="328" t="s">
        <v>2658</v>
      </c>
      <c r="B621" s="342"/>
      <c r="C621" s="300"/>
      <c r="D621" s="310"/>
      <c r="E621" s="343"/>
      <c r="F621" s="346"/>
      <c r="G621" s="346" t="str">
        <f t="shared" si="32"/>
        <v/>
      </c>
    </row>
    <row r="622" spans="1:7" x14ac:dyDescent="0.3">
      <c r="A622" s="328" t="s">
        <v>2659</v>
      </c>
      <c r="B622" s="342"/>
      <c r="C622" s="300"/>
      <c r="D622" s="310"/>
      <c r="E622" s="343"/>
      <c r="F622" s="346"/>
      <c r="G622" s="346"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conditionalFormatting sqref="C12:C13">
    <cfRule type="cellIs" dxfId="91" priority="104" operator="equal">
      <formula>"[For completion]"</formula>
    </cfRule>
  </conditionalFormatting>
  <conditionalFormatting sqref="C16:C25">
    <cfRule type="cellIs" dxfId="90" priority="103" operator="equal">
      <formula>"[For completion]"</formula>
    </cfRule>
  </conditionalFormatting>
  <conditionalFormatting sqref="B16:B25">
    <cfRule type="cellIs" dxfId="89" priority="102" operator="equal">
      <formula>"[For completion]"</formula>
    </cfRule>
  </conditionalFormatting>
  <conditionalFormatting sqref="C28">
    <cfRule type="cellIs" dxfId="88" priority="101" operator="equal">
      <formula>"[For completion]"</formula>
    </cfRule>
  </conditionalFormatting>
  <conditionalFormatting sqref="D28">
    <cfRule type="cellIs" dxfId="87" priority="100" operator="equal">
      <formula>"[For completion]"</formula>
    </cfRule>
  </conditionalFormatting>
  <conditionalFormatting sqref="C36">
    <cfRule type="cellIs" dxfId="86" priority="99" operator="equal">
      <formula>"[For completion]"</formula>
    </cfRule>
  </conditionalFormatting>
  <conditionalFormatting sqref="D36">
    <cfRule type="cellIs" dxfId="85" priority="98" operator="equal">
      <formula>"[For completion]"</formula>
    </cfRule>
  </conditionalFormatting>
  <conditionalFormatting sqref="F36">
    <cfRule type="cellIs" dxfId="84" priority="97" operator="equal">
      <formula>"[For completion]"</formula>
    </cfRule>
  </conditionalFormatting>
  <conditionalFormatting sqref="C99:C103">
    <cfRule type="cellIs" dxfId="83" priority="96" operator="equal">
      <formula>"[For completion]"</formula>
    </cfRule>
  </conditionalFormatting>
  <conditionalFormatting sqref="D99:D103">
    <cfRule type="cellIs" dxfId="82" priority="95" operator="equal">
      <formula>"[For completion]"</formula>
    </cfRule>
  </conditionalFormatting>
  <conditionalFormatting sqref="C150:C151">
    <cfRule type="cellIs" dxfId="81" priority="94" operator="equal">
      <formula>"[For completion]"</formula>
    </cfRule>
  </conditionalFormatting>
  <conditionalFormatting sqref="D150:D151">
    <cfRule type="cellIs" dxfId="80" priority="93" operator="equal">
      <formula>"[For completion]"</formula>
    </cfRule>
  </conditionalFormatting>
  <conditionalFormatting sqref="F150:F151">
    <cfRule type="cellIs" dxfId="79" priority="92" operator="equal">
      <formula>"[For completion]"</formula>
    </cfRule>
  </conditionalFormatting>
  <conditionalFormatting sqref="C160:C161">
    <cfRule type="cellIs" dxfId="78" priority="91" operator="equal">
      <formula>"[For completion]"</formula>
    </cfRule>
  </conditionalFormatting>
  <conditionalFormatting sqref="D160:D161">
    <cfRule type="cellIs" dxfId="77" priority="90" operator="equal">
      <formula>"[For completion]"</formula>
    </cfRule>
  </conditionalFormatting>
  <conditionalFormatting sqref="F160:F161">
    <cfRule type="cellIs" dxfId="76" priority="89" operator="equal">
      <formula>"[For completion]"</formula>
    </cfRule>
  </conditionalFormatting>
  <conditionalFormatting sqref="C170:C174">
    <cfRule type="cellIs" dxfId="75" priority="88" operator="equal">
      <formula>"[For completion]"</formula>
    </cfRule>
  </conditionalFormatting>
  <conditionalFormatting sqref="D170:D174">
    <cfRule type="cellIs" dxfId="74" priority="87" operator="equal">
      <formula>"[For completion]"</formula>
    </cfRule>
  </conditionalFormatting>
  <conditionalFormatting sqref="F170:F174">
    <cfRule type="cellIs" dxfId="73" priority="86" operator="equal">
      <formula>"[For completion]"</formula>
    </cfRule>
  </conditionalFormatting>
  <conditionalFormatting sqref="C180">
    <cfRule type="cellIs" dxfId="72" priority="85" operator="equal">
      <formula>"[For completion]"</formula>
    </cfRule>
  </conditionalFormatting>
  <conditionalFormatting sqref="D180">
    <cfRule type="cellIs" dxfId="71" priority="84" operator="equal">
      <formula>"[For completion]"</formula>
    </cfRule>
  </conditionalFormatting>
  <conditionalFormatting sqref="C181">
    <cfRule type="cellIs" dxfId="70" priority="83" operator="equal">
      <formula>"[For completion]"</formula>
    </cfRule>
  </conditionalFormatting>
  <conditionalFormatting sqref="D181">
    <cfRule type="cellIs" dxfId="69" priority="82" operator="equal">
      <formula>"[For completion]"</formula>
    </cfRule>
  </conditionalFormatting>
  <conditionalFormatting sqref="F180">
    <cfRule type="cellIs" dxfId="68" priority="81" operator="equal">
      <formula>"[For completion]"</formula>
    </cfRule>
  </conditionalFormatting>
  <conditionalFormatting sqref="F181">
    <cfRule type="cellIs" dxfId="67" priority="80" operator="equal">
      <formula>"[For completion]"</formula>
    </cfRule>
  </conditionalFormatting>
  <conditionalFormatting sqref="C190:C195">
    <cfRule type="cellIs" dxfId="66" priority="79" operator="equal">
      <formula>"[For completion]"</formula>
    </cfRule>
  </conditionalFormatting>
  <conditionalFormatting sqref="D190:D195">
    <cfRule type="cellIs" dxfId="65" priority="78" operator="equal">
      <formula>"[For completion]"</formula>
    </cfRule>
  </conditionalFormatting>
  <conditionalFormatting sqref="C238">
    <cfRule type="cellIs" dxfId="64" priority="77" operator="equal">
      <formula>"[For completion]"</formula>
    </cfRule>
  </conditionalFormatting>
  <conditionalFormatting sqref="C241:C248">
    <cfRule type="cellIs" dxfId="63" priority="76" operator="equal">
      <formula>"[For completion]"</formula>
    </cfRule>
  </conditionalFormatting>
  <conditionalFormatting sqref="C250:C255">
    <cfRule type="cellIs" dxfId="62" priority="75" operator="equal">
      <formula>"[For completion]"</formula>
    </cfRule>
  </conditionalFormatting>
  <conditionalFormatting sqref="C260:C261">
    <cfRule type="cellIs" dxfId="61" priority="74" operator="equal">
      <formula>"[For completion]"</formula>
    </cfRule>
  </conditionalFormatting>
  <conditionalFormatting sqref="C266">
    <cfRule type="cellIs" dxfId="60" priority="73" operator="equal">
      <formula>"[For completion]"</formula>
    </cfRule>
  </conditionalFormatting>
  <conditionalFormatting sqref="C267:C269">
    <cfRule type="cellIs" dxfId="59" priority="72" operator="equal">
      <formula>"[For completion]"</formula>
    </cfRule>
  </conditionalFormatting>
  <conditionalFormatting sqref="C270">
    <cfRule type="cellIs" dxfId="58" priority="71" operator="equal">
      <formula>"[For completion]"</formula>
    </cfRule>
  </conditionalFormatting>
  <conditionalFormatting sqref="C425">
    <cfRule type="cellIs" dxfId="57" priority="70" operator="equal">
      <formula>"[For completion]"</formula>
    </cfRule>
  </conditionalFormatting>
  <conditionalFormatting sqref="C428:D433">
    <cfRule type="cellIs" dxfId="56" priority="69" operator="equal">
      <formula>"[For completion]"</formula>
    </cfRule>
  </conditionalFormatting>
  <conditionalFormatting sqref="C476">
    <cfRule type="cellIs" dxfId="55" priority="68" operator="equal">
      <formula>"[For completion]"</formula>
    </cfRule>
  </conditionalFormatting>
  <conditionalFormatting sqref="C479:C486">
    <cfRule type="cellIs" dxfId="54" priority="67" operator="equal">
      <formula>"[For completion]"</formula>
    </cfRule>
  </conditionalFormatting>
  <conditionalFormatting sqref="C488:C493">
    <cfRule type="cellIs" dxfId="53" priority="66" operator="equal">
      <formula>"[For completion]"</formula>
    </cfRule>
  </conditionalFormatting>
  <conditionalFormatting sqref="D479:D486">
    <cfRule type="cellIs" dxfId="52" priority="65" operator="equal">
      <formula>"[For completion]"</formula>
    </cfRule>
  </conditionalFormatting>
  <conditionalFormatting sqref="D488:D493">
    <cfRule type="cellIs" dxfId="51" priority="64" operator="equal">
      <formula>"[For completion]"</formula>
    </cfRule>
  </conditionalFormatting>
  <conditionalFormatting sqref="C265">
    <cfRule type="cellIs" dxfId="50" priority="63" operator="equal">
      <formula>"[For completion]"</formula>
    </cfRule>
  </conditionalFormatting>
  <conditionalFormatting sqref="C498:C503">
    <cfRule type="cellIs" dxfId="49" priority="62" operator="equal">
      <formula>"[For completion]"</formula>
    </cfRule>
  </conditionalFormatting>
  <conditionalFormatting sqref="C508">
    <cfRule type="cellIs" dxfId="48" priority="61" operator="equal">
      <formula>"[For completion]"</formula>
    </cfRule>
  </conditionalFormatting>
  <conditionalFormatting sqref="C510">
    <cfRule type="cellIs" dxfId="47" priority="60" operator="equal">
      <formula>"[For completion]"</formula>
    </cfRule>
  </conditionalFormatting>
  <conditionalFormatting sqref="C550:D562 D549">
    <cfRule type="cellIs" dxfId="46" priority="51" operator="equal">
      <formula>"[For completion]"</formula>
    </cfRule>
  </conditionalFormatting>
  <conditionalFormatting sqref="C310:C324">
    <cfRule type="cellIs" dxfId="45" priority="35" operator="equal">
      <formula>"[For completion]"</formula>
    </cfRule>
  </conditionalFormatting>
  <conditionalFormatting sqref="D310:D323">
    <cfRule type="cellIs" dxfId="44" priority="34" operator="equal">
      <formula>"[For completion]"</formula>
    </cfRule>
  </conditionalFormatting>
  <conditionalFormatting sqref="C327:D327">
    <cfRule type="cellIs" dxfId="43" priority="33" operator="equal">
      <formula>"[For completion]"</formula>
    </cfRule>
  </conditionalFormatting>
  <conditionalFormatting sqref="C358:D359">
    <cfRule type="cellIs" dxfId="42" priority="31" operator="equal">
      <formula>"[For completion]"</formula>
    </cfRule>
  </conditionalFormatting>
  <conditionalFormatting sqref="C362:D362">
    <cfRule type="cellIs" dxfId="41" priority="30" operator="equal">
      <formula>"[For completion]"</formula>
    </cfRule>
  </conditionalFormatting>
  <conditionalFormatting sqref="C368:D369">
    <cfRule type="cellIs" dxfId="40" priority="29" operator="equal">
      <formula>"[For completion]"</formula>
    </cfRule>
  </conditionalFormatting>
  <conditionalFormatting sqref="C371:D371">
    <cfRule type="cellIs" dxfId="39" priority="28" operator="equal">
      <formula>"[For completion]"</formula>
    </cfRule>
  </conditionalFormatting>
  <conditionalFormatting sqref="C375:D376">
    <cfRule type="cellIs" dxfId="38" priority="27" operator="equal">
      <formula>"[For completion]"</formula>
    </cfRule>
  </conditionalFormatting>
  <conditionalFormatting sqref="F375:F376">
    <cfRule type="cellIs" dxfId="37" priority="26" operator="equal">
      <formula>"[For completion]"</formula>
    </cfRule>
  </conditionalFormatting>
  <conditionalFormatting sqref="C379:D379">
    <cfRule type="cellIs" dxfId="36" priority="25" operator="equal">
      <formula>"[For completion]"</formula>
    </cfRule>
  </conditionalFormatting>
  <conditionalFormatting sqref="F379">
    <cfRule type="cellIs" dxfId="35" priority="24" operator="equal">
      <formula>"[For completion]"</formula>
    </cfRule>
  </conditionalFormatting>
  <conditionalFormatting sqref="C382:D382">
    <cfRule type="cellIs" dxfId="34" priority="23" operator="equal">
      <formula>"[For completion]"</formula>
    </cfRule>
  </conditionalFormatting>
  <conditionalFormatting sqref="F382">
    <cfRule type="cellIs" dxfId="33" priority="22" operator="equal">
      <formula>"[For completion]"</formula>
    </cfRule>
  </conditionalFormatting>
  <conditionalFormatting sqref="F384">
    <cfRule type="cellIs" dxfId="32" priority="21" operator="equal">
      <formula>"[For completion]"</formula>
    </cfRule>
  </conditionalFormatting>
  <conditionalFormatting sqref="C549:D562">
    <cfRule type="cellIs" dxfId="31" priority="20" operator="equal">
      <formula>"[For completion]"</formula>
    </cfRule>
  </conditionalFormatting>
  <conditionalFormatting sqref="C566:D566">
    <cfRule type="cellIs" dxfId="30" priority="19" operator="equal">
      <formula>"[For completion]"</formula>
    </cfRule>
  </conditionalFormatting>
  <conditionalFormatting sqref="C566:D566">
    <cfRule type="cellIs" dxfId="29" priority="18" operator="equal">
      <formula>"[For completion]"</formula>
    </cfRule>
  </conditionalFormatting>
  <conditionalFormatting sqref="C572:D584">
    <cfRule type="cellIs" dxfId="28" priority="17" operator="equal">
      <formula>"[For completion]"</formula>
    </cfRule>
  </conditionalFormatting>
  <conditionalFormatting sqref="C572:D584">
    <cfRule type="cellIs" dxfId="27" priority="16" operator="equal">
      <formula>"[For completion]"</formula>
    </cfRule>
  </conditionalFormatting>
  <conditionalFormatting sqref="C597:D600">
    <cfRule type="cellIs" dxfId="26" priority="15" operator="equal">
      <formula>"[For completion]"</formula>
    </cfRule>
  </conditionalFormatting>
  <conditionalFormatting sqref="C597:D600">
    <cfRule type="cellIs" dxfId="25" priority="14" operator="equal">
      <formula>"[For completion]"</formula>
    </cfRule>
  </conditionalFormatting>
  <conditionalFormatting sqref="C526:D539">
    <cfRule type="cellIs" dxfId="24" priority="13" operator="equal">
      <formula>"[For completion]"</formula>
    </cfRule>
  </conditionalFormatting>
  <conditionalFormatting sqref="C543:D543">
    <cfRule type="cellIs" dxfId="23" priority="12" operator="equal">
      <formula>"[For completion]"</formula>
    </cfRule>
  </conditionalFormatting>
  <conditionalFormatting sqref="D604:D617">
    <cfRule type="cellIs" dxfId="22" priority="11" operator="equal">
      <formula>"[For completion]"</formula>
    </cfRule>
  </conditionalFormatting>
  <conditionalFormatting sqref="D604:D617">
    <cfRule type="cellIs" dxfId="21" priority="10" operator="equal">
      <formula>"[For completion]"</formula>
    </cfRule>
  </conditionalFormatting>
  <conditionalFormatting sqref="C604:C617">
    <cfRule type="cellIs" dxfId="20" priority="9" operator="equal">
      <formula>"[For completion]"</formula>
    </cfRule>
  </conditionalFormatting>
  <conditionalFormatting sqref="C604:C617">
    <cfRule type="cellIs" dxfId="19" priority="8" operator="equal">
      <formula>"[For completion]"</formula>
    </cfRule>
  </conditionalFormatting>
  <conditionalFormatting sqref="C287">
    <cfRule type="cellIs" dxfId="18" priority="7" operator="equal">
      <formula>"[For completion]"</formula>
    </cfRule>
  </conditionalFormatting>
  <conditionalFormatting sqref="C288:C300">
    <cfRule type="cellIs" dxfId="17" priority="6" operator="equal">
      <formula>"[For completion]"</formula>
    </cfRule>
  </conditionalFormatting>
  <conditionalFormatting sqref="D287:D300">
    <cfRule type="cellIs" dxfId="16" priority="5" operator="equal">
      <formula>"[For completion]"</formula>
    </cfRule>
  </conditionalFormatting>
  <conditionalFormatting sqref="C304:D304">
    <cfRule type="cellIs" dxfId="15" priority="4" operator="equal">
      <formula>"[For completion]"</formula>
    </cfRule>
  </conditionalFormatting>
  <conditionalFormatting sqref="C333:D346">
    <cfRule type="cellIs" dxfId="14" priority="3" operator="equal">
      <formula>"[For completion]"</formula>
    </cfRule>
  </conditionalFormatting>
  <conditionalFormatting sqref="F604:F617">
    <cfRule type="cellIs" dxfId="13" priority="2" operator="equal">
      <formula>"[For completion]"</formula>
    </cfRule>
  </conditionalFormatting>
  <conditionalFormatting sqref="F619">
    <cfRule type="cellIs" dxfId="12"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14" fitToHeight="0" orientation="landscape" r:id="rId1"/>
  <headerFooter>
    <oddHeader>&amp;R&amp;G</oddHeader>
  </headerFooter>
  <rowBreaks count="5" manualBreakCount="5">
    <brk id="97" max="6" man="1"/>
    <brk id="184" max="6" man="1"/>
    <brk id="308" max="6" man="1"/>
    <brk id="422" max="6" man="1"/>
    <brk id="524"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4" t="s">
        <v>784</v>
      </c>
      <c r="B1" s="184"/>
      <c r="C1" s="64"/>
      <c r="D1" s="64"/>
      <c r="E1" s="64"/>
      <c r="F1" s="367" t="s">
        <v>2794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785</v>
      </c>
      <c r="C5" s="70"/>
      <c r="E5" s="72"/>
      <c r="F5" s="72"/>
      <c r="H5"/>
      <c r="L5" s="64"/>
      <c r="M5" s="64"/>
    </row>
    <row r="6" spans="1:14" ht="15" thickBot="1" x14ac:dyDescent="0.35">
      <c r="B6" s="75" t="s">
        <v>786</v>
      </c>
      <c r="H6"/>
      <c r="L6" s="64"/>
      <c r="M6" s="64"/>
    </row>
    <row r="7" spans="1:14" s="113" customFormat="1" x14ac:dyDescent="0.3">
      <c r="A7" s="66"/>
      <c r="B7" s="90"/>
      <c r="C7" s="66"/>
      <c r="D7" s="66"/>
      <c r="E7" s="66"/>
      <c r="F7" s="66"/>
      <c r="G7" s="64"/>
      <c r="H7"/>
      <c r="I7" s="66"/>
      <c r="J7" s="66"/>
      <c r="K7" s="66"/>
      <c r="L7" s="64"/>
      <c r="M7" s="64"/>
      <c r="N7" s="64"/>
    </row>
    <row r="8" spans="1:14" ht="36" x14ac:dyDescent="0.3">
      <c r="A8" s="77" t="s">
        <v>80</v>
      </c>
      <c r="B8" s="77" t="s">
        <v>786</v>
      </c>
      <c r="C8" s="78"/>
      <c r="D8" s="78"/>
      <c r="E8" s="78"/>
      <c r="F8" s="78"/>
      <c r="G8" s="79"/>
      <c r="H8"/>
      <c r="I8" s="83"/>
      <c r="J8" s="72"/>
      <c r="K8" s="72"/>
      <c r="L8" s="72"/>
      <c r="M8" s="72"/>
    </row>
    <row r="9" spans="1:14" ht="15" customHeight="1" x14ac:dyDescent="0.3">
      <c r="A9" s="85"/>
      <c r="B9" s="86" t="s">
        <v>787</v>
      </c>
      <c r="C9" s="85"/>
      <c r="D9" s="85"/>
      <c r="E9" s="85"/>
      <c r="F9" s="88"/>
      <c r="G9" s="88"/>
      <c r="H9"/>
      <c r="I9" s="83"/>
      <c r="J9" s="80"/>
      <c r="K9" s="80"/>
      <c r="L9" s="80"/>
      <c r="M9" s="99"/>
      <c r="N9" s="99"/>
    </row>
    <row r="10" spans="1:14" x14ac:dyDescent="0.3">
      <c r="A10" s="66" t="s">
        <v>788</v>
      </c>
      <c r="B10" s="66" t="s">
        <v>789</v>
      </c>
      <c r="C10" s="188" t="s">
        <v>82</v>
      </c>
      <c r="E10" s="83"/>
      <c r="F10" s="83"/>
      <c r="H10"/>
      <c r="I10" s="83"/>
      <c r="L10" s="83"/>
      <c r="M10" s="83"/>
    </row>
    <row r="11" spans="1:14" outlineLevel="1" x14ac:dyDescent="0.3">
      <c r="A11" s="66" t="s">
        <v>790</v>
      </c>
      <c r="B11" s="95" t="s">
        <v>478</v>
      </c>
      <c r="C11" s="188"/>
      <c r="E11" s="83"/>
      <c r="F11" s="83"/>
      <c r="H11"/>
      <c r="I11" s="83"/>
      <c r="L11" s="83"/>
      <c r="M11" s="83"/>
    </row>
    <row r="12" spans="1:14" outlineLevel="1" x14ac:dyDescent="0.3">
      <c r="A12" s="66" t="s">
        <v>791</v>
      </c>
      <c r="B12" s="95" t="s">
        <v>480</v>
      </c>
      <c r="C12" s="188"/>
      <c r="E12" s="83"/>
      <c r="F12" s="83"/>
      <c r="H12"/>
      <c r="I12" s="83"/>
      <c r="L12" s="83"/>
      <c r="M12" s="83"/>
    </row>
    <row r="13" spans="1:14" outlineLevel="1" x14ac:dyDescent="0.3">
      <c r="A13" s="66" t="s">
        <v>792</v>
      </c>
      <c r="E13" s="83"/>
      <c r="F13" s="83"/>
      <c r="H13"/>
      <c r="I13" s="83"/>
      <c r="L13" s="83"/>
      <c r="M13" s="83"/>
    </row>
    <row r="14" spans="1:14" outlineLevel="1" x14ac:dyDescent="0.3">
      <c r="A14" s="66" t="s">
        <v>793</v>
      </c>
      <c r="E14" s="83"/>
      <c r="F14" s="83"/>
      <c r="H14"/>
      <c r="I14" s="83"/>
      <c r="L14" s="83"/>
      <c r="M14" s="83"/>
    </row>
    <row r="15" spans="1:14" outlineLevel="1" x14ac:dyDescent="0.3">
      <c r="A15" s="66" t="s">
        <v>794</v>
      </c>
      <c r="E15" s="83"/>
      <c r="F15" s="83"/>
      <c r="H15"/>
      <c r="I15" s="83"/>
      <c r="L15" s="83"/>
      <c r="M15" s="83"/>
    </row>
    <row r="16" spans="1:14" outlineLevel="1" x14ac:dyDescent="0.3">
      <c r="A16" s="66" t="s">
        <v>795</v>
      </c>
      <c r="E16" s="83"/>
      <c r="F16" s="83"/>
      <c r="H16"/>
      <c r="I16" s="83"/>
      <c r="L16" s="83"/>
      <c r="M16" s="83"/>
    </row>
    <row r="17" spans="1:14" outlineLevel="1" x14ac:dyDescent="0.3">
      <c r="A17" s="66" t="s">
        <v>796</v>
      </c>
      <c r="E17" s="83"/>
      <c r="F17" s="83"/>
      <c r="H17"/>
      <c r="I17" s="83"/>
      <c r="L17" s="83"/>
      <c r="M17" s="83"/>
    </row>
    <row r="18" spans="1:14" x14ac:dyDescent="0.3">
      <c r="A18" s="85"/>
      <c r="B18" s="85" t="s">
        <v>797</v>
      </c>
      <c r="C18" s="85" t="s">
        <v>654</v>
      </c>
      <c r="D18" s="85" t="s">
        <v>798</v>
      </c>
      <c r="E18" s="85"/>
      <c r="F18" s="85" t="s">
        <v>799</v>
      </c>
      <c r="G18" s="85" t="s">
        <v>800</v>
      </c>
      <c r="H18"/>
      <c r="I18" s="112"/>
      <c r="J18" s="80"/>
      <c r="K18" s="80"/>
      <c r="L18" s="72"/>
      <c r="M18" s="80"/>
      <c r="N18" s="80"/>
    </row>
    <row r="19" spans="1:14" x14ac:dyDescent="0.3">
      <c r="A19" s="66" t="s">
        <v>801</v>
      </c>
      <c r="B19" s="66" t="s">
        <v>802</v>
      </c>
      <c r="C19" s="187" t="s">
        <v>82</v>
      </c>
      <c r="D19" s="80"/>
      <c r="E19" s="80"/>
      <c r="F19" s="99"/>
      <c r="G19" s="99"/>
      <c r="H19"/>
      <c r="I19" s="83"/>
      <c r="L19" s="80"/>
      <c r="M19" s="99"/>
      <c r="N19" s="99"/>
    </row>
    <row r="20" spans="1:14" x14ac:dyDescent="0.3">
      <c r="A20" s="80"/>
      <c r="B20" s="112"/>
      <c r="C20" s="80"/>
      <c r="D20" s="80"/>
      <c r="E20" s="80"/>
      <c r="F20" s="99"/>
      <c r="G20" s="99"/>
      <c r="H20"/>
      <c r="I20" s="112"/>
      <c r="J20" s="80"/>
      <c r="K20" s="80"/>
      <c r="L20" s="80"/>
      <c r="M20" s="99"/>
      <c r="N20" s="99"/>
    </row>
    <row r="21" spans="1:14" x14ac:dyDescent="0.3">
      <c r="B21" s="66" t="s">
        <v>659</v>
      </c>
      <c r="C21" s="80"/>
      <c r="D21" s="80"/>
      <c r="E21" s="80"/>
      <c r="F21" s="99"/>
      <c r="G21" s="99"/>
      <c r="H21"/>
      <c r="I21" s="83"/>
      <c r="J21" s="80"/>
      <c r="K21" s="80"/>
      <c r="L21" s="80"/>
      <c r="M21" s="99"/>
      <c r="N21" s="99"/>
    </row>
    <row r="22" spans="1:14" x14ac:dyDescent="0.3">
      <c r="A22" s="66" t="s">
        <v>803</v>
      </c>
      <c r="B22" s="83" t="s">
        <v>577</v>
      </c>
      <c r="C22" s="187" t="s">
        <v>82</v>
      </c>
      <c r="D22" s="188" t="s">
        <v>82</v>
      </c>
      <c r="E22" s="83"/>
      <c r="F22" s="199" t="str">
        <f>IF($C$37=0,"",IF(C22="[for completion]","",C22/$C$37))</f>
        <v/>
      </c>
      <c r="G22" s="199" t="str">
        <f>IF($D$37=0,"",IF(D22="[for completion]","",D22/$D$37))</f>
        <v/>
      </c>
      <c r="H22"/>
      <c r="I22" s="83"/>
      <c r="L22" s="83"/>
      <c r="M22" s="92"/>
      <c r="N22" s="92"/>
    </row>
    <row r="23" spans="1:14" x14ac:dyDescent="0.3">
      <c r="A23" s="66" t="s">
        <v>804</v>
      </c>
      <c r="B23" s="83" t="s">
        <v>577</v>
      </c>
      <c r="C23" s="187" t="s">
        <v>82</v>
      </c>
      <c r="D23" s="188" t="s">
        <v>82</v>
      </c>
      <c r="E23" s="83"/>
      <c r="F23" s="199" t="str">
        <f t="shared" ref="F23:F36" si="0">IF($C$37=0,"",IF(C23="[for completion]","",C23/$C$37))</f>
        <v/>
      </c>
      <c r="G23" s="199" t="str">
        <f t="shared" ref="G23:G36" si="1">IF($D$37=0,"",IF(D23="[for completion]","",D23/$D$37))</f>
        <v/>
      </c>
      <c r="H23"/>
      <c r="I23" s="83"/>
      <c r="L23" s="83"/>
      <c r="M23" s="92"/>
      <c r="N23" s="92"/>
    </row>
    <row r="24" spans="1:14" x14ac:dyDescent="0.3">
      <c r="A24" s="66" t="s">
        <v>805</v>
      </c>
      <c r="B24" s="83" t="s">
        <v>577</v>
      </c>
      <c r="C24" s="187" t="s">
        <v>82</v>
      </c>
      <c r="D24" s="188" t="s">
        <v>82</v>
      </c>
      <c r="F24" s="199" t="str">
        <f t="shared" si="0"/>
        <v/>
      </c>
      <c r="G24" s="199" t="str">
        <f t="shared" si="1"/>
        <v/>
      </c>
      <c r="H24"/>
      <c r="I24" s="83"/>
      <c r="M24" s="92"/>
      <c r="N24" s="92"/>
    </row>
    <row r="25" spans="1:14" x14ac:dyDescent="0.3">
      <c r="A25" s="66" t="s">
        <v>806</v>
      </c>
      <c r="B25" s="83" t="s">
        <v>577</v>
      </c>
      <c r="C25" s="187" t="s">
        <v>82</v>
      </c>
      <c r="D25" s="188" t="s">
        <v>82</v>
      </c>
      <c r="E25" s="103"/>
      <c r="F25" s="199" t="str">
        <f t="shared" si="0"/>
        <v/>
      </c>
      <c r="G25" s="199" t="str">
        <f t="shared" si="1"/>
        <v/>
      </c>
      <c r="H25"/>
      <c r="I25" s="83"/>
      <c r="L25" s="103"/>
      <c r="M25" s="92"/>
      <c r="N25" s="92"/>
    </row>
    <row r="26" spans="1:14" x14ac:dyDescent="0.3">
      <c r="A26" s="66" t="s">
        <v>807</v>
      </c>
      <c r="B26" s="83" t="s">
        <v>577</v>
      </c>
      <c r="C26" s="187" t="s">
        <v>82</v>
      </c>
      <c r="D26" s="188" t="s">
        <v>82</v>
      </c>
      <c r="E26" s="103"/>
      <c r="F26" s="199" t="str">
        <f t="shared" si="0"/>
        <v/>
      </c>
      <c r="G26" s="199" t="str">
        <f t="shared" si="1"/>
        <v/>
      </c>
      <c r="H26"/>
      <c r="I26" s="83"/>
      <c r="L26" s="103"/>
      <c r="M26" s="92"/>
      <c r="N26" s="92"/>
    </row>
    <row r="27" spans="1:14" x14ac:dyDescent="0.3">
      <c r="A27" s="66" t="s">
        <v>808</v>
      </c>
      <c r="B27" s="83" t="s">
        <v>577</v>
      </c>
      <c r="C27" s="187" t="s">
        <v>82</v>
      </c>
      <c r="D27" s="188" t="s">
        <v>82</v>
      </c>
      <c r="E27" s="103"/>
      <c r="F27" s="199" t="str">
        <f t="shared" si="0"/>
        <v/>
      </c>
      <c r="G27" s="199" t="str">
        <f t="shared" si="1"/>
        <v/>
      </c>
      <c r="H27"/>
      <c r="I27" s="83"/>
      <c r="L27" s="103"/>
      <c r="M27" s="92"/>
      <c r="N27" s="92"/>
    </row>
    <row r="28" spans="1:14" x14ac:dyDescent="0.3">
      <c r="A28" s="66" t="s">
        <v>809</v>
      </c>
      <c r="B28" s="83" t="s">
        <v>577</v>
      </c>
      <c r="C28" s="187" t="s">
        <v>82</v>
      </c>
      <c r="D28" s="188" t="s">
        <v>82</v>
      </c>
      <c r="E28" s="103"/>
      <c r="F28" s="199" t="str">
        <f t="shared" si="0"/>
        <v/>
      </c>
      <c r="G28" s="199" t="str">
        <f t="shared" si="1"/>
        <v/>
      </c>
      <c r="H28"/>
      <c r="I28" s="83"/>
      <c r="L28" s="103"/>
      <c r="M28" s="92"/>
      <c r="N28" s="92"/>
    </row>
    <row r="29" spans="1:14" x14ac:dyDescent="0.3">
      <c r="A29" s="66" t="s">
        <v>810</v>
      </c>
      <c r="B29" s="83" t="s">
        <v>577</v>
      </c>
      <c r="C29" s="187" t="s">
        <v>82</v>
      </c>
      <c r="D29" s="188" t="s">
        <v>82</v>
      </c>
      <c r="E29" s="103"/>
      <c r="F29" s="199" t="str">
        <f t="shared" si="0"/>
        <v/>
      </c>
      <c r="G29" s="199" t="str">
        <f t="shared" si="1"/>
        <v/>
      </c>
      <c r="H29"/>
      <c r="I29" s="83"/>
      <c r="L29" s="103"/>
      <c r="M29" s="92"/>
      <c r="N29" s="92"/>
    </row>
    <row r="30" spans="1:14" x14ac:dyDescent="0.3">
      <c r="A30" s="66" t="s">
        <v>811</v>
      </c>
      <c r="B30" s="83" t="s">
        <v>577</v>
      </c>
      <c r="C30" s="187" t="s">
        <v>82</v>
      </c>
      <c r="D30" s="188" t="s">
        <v>82</v>
      </c>
      <c r="E30" s="103"/>
      <c r="F30" s="199" t="str">
        <f t="shared" si="0"/>
        <v/>
      </c>
      <c r="G30" s="199" t="str">
        <f t="shared" si="1"/>
        <v/>
      </c>
      <c r="H30"/>
      <c r="I30" s="83"/>
      <c r="L30" s="103"/>
      <c r="M30" s="92"/>
      <c r="N30" s="92"/>
    </row>
    <row r="31" spans="1:14" x14ac:dyDescent="0.3">
      <c r="A31" s="66" t="s">
        <v>812</v>
      </c>
      <c r="B31" s="83" t="s">
        <v>577</v>
      </c>
      <c r="C31" s="187" t="s">
        <v>82</v>
      </c>
      <c r="D31" s="188" t="s">
        <v>82</v>
      </c>
      <c r="E31" s="103"/>
      <c r="F31" s="199" t="str">
        <f t="shared" si="0"/>
        <v/>
      </c>
      <c r="G31" s="199" t="str">
        <f t="shared" si="1"/>
        <v/>
      </c>
      <c r="H31"/>
      <c r="I31" s="83"/>
      <c r="L31" s="103"/>
      <c r="M31" s="92"/>
      <c r="N31" s="92"/>
    </row>
    <row r="32" spans="1:14" x14ac:dyDescent="0.3">
      <c r="A32" s="66" t="s">
        <v>813</v>
      </c>
      <c r="B32" s="83" t="s">
        <v>577</v>
      </c>
      <c r="C32" s="187" t="s">
        <v>82</v>
      </c>
      <c r="D32" s="188" t="s">
        <v>82</v>
      </c>
      <c r="E32" s="103"/>
      <c r="F32" s="199" t="str">
        <f t="shared" si="0"/>
        <v/>
      </c>
      <c r="G32" s="199" t="str">
        <f t="shared" si="1"/>
        <v/>
      </c>
      <c r="H32"/>
      <c r="I32" s="83"/>
      <c r="L32" s="103"/>
      <c r="M32" s="92"/>
      <c r="N32" s="92"/>
    </row>
    <row r="33" spans="1:14" x14ac:dyDescent="0.3">
      <c r="A33" s="66" t="s">
        <v>814</v>
      </c>
      <c r="B33" s="83" t="s">
        <v>577</v>
      </c>
      <c r="C33" s="187" t="s">
        <v>82</v>
      </c>
      <c r="D33" s="188" t="s">
        <v>82</v>
      </c>
      <c r="E33" s="103"/>
      <c r="F33" s="199" t="str">
        <f t="shared" si="0"/>
        <v/>
      </c>
      <c r="G33" s="199" t="str">
        <f t="shared" si="1"/>
        <v/>
      </c>
      <c r="H33"/>
      <c r="I33" s="83"/>
      <c r="L33" s="103"/>
      <c r="M33" s="92"/>
      <c r="N33" s="92"/>
    </row>
    <row r="34" spans="1:14" x14ac:dyDescent="0.3">
      <c r="A34" s="66" t="s">
        <v>815</v>
      </c>
      <c r="B34" s="83" t="s">
        <v>577</v>
      </c>
      <c r="C34" s="187" t="s">
        <v>82</v>
      </c>
      <c r="D34" s="188" t="s">
        <v>82</v>
      </c>
      <c r="E34" s="103"/>
      <c r="F34" s="199" t="str">
        <f t="shared" si="0"/>
        <v/>
      </c>
      <c r="G34" s="199" t="str">
        <f t="shared" si="1"/>
        <v/>
      </c>
      <c r="H34"/>
      <c r="I34" s="83"/>
      <c r="L34" s="103"/>
      <c r="M34" s="92"/>
      <c r="N34" s="92"/>
    </row>
    <row r="35" spans="1:14" x14ac:dyDescent="0.3">
      <c r="A35" s="66" t="s">
        <v>816</v>
      </c>
      <c r="B35" s="83" t="s">
        <v>577</v>
      </c>
      <c r="C35" s="187" t="s">
        <v>82</v>
      </c>
      <c r="D35" s="188" t="s">
        <v>82</v>
      </c>
      <c r="E35" s="103"/>
      <c r="F35" s="199" t="str">
        <f t="shared" si="0"/>
        <v/>
      </c>
      <c r="G35" s="199" t="str">
        <f t="shared" si="1"/>
        <v/>
      </c>
      <c r="H35"/>
      <c r="I35" s="83"/>
      <c r="L35" s="103"/>
      <c r="M35" s="92"/>
      <c r="N35" s="92"/>
    </row>
    <row r="36" spans="1:14" x14ac:dyDescent="0.3">
      <c r="A36" s="66" t="s">
        <v>817</v>
      </c>
      <c r="B36" s="83" t="s">
        <v>577</v>
      </c>
      <c r="C36" s="187" t="s">
        <v>82</v>
      </c>
      <c r="D36" s="188" t="s">
        <v>82</v>
      </c>
      <c r="E36" s="103"/>
      <c r="F36" s="199" t="str">
        <f t="shared" si="0"/>
        <v/>
      </c>
      <c r="G36" s="199" t="str">
        <f t="shared" si="1"/>
        <v/>
      </c>
      <c r="H36"/>
      <c r="I36" s="83"/>
      <c r="L36" s="103"/>
      <c r="M36" s="92"/>
      <c r="N36" s="92"/>
    </row>
    <row r="37" spans="1:14" x14ac:dyDescent="0.3">
      <c r="A37" s="66" t="s">
        <v>818</v>
      </c>
      <c r="B37" s="93" t="s">
        <v>144</v>
      </c>
      <c r="C37" s="189">
        <f>SUM(C22:C36)</f>
        <v>0</v>
      </c>
      <c r="D37" s="91">
        <f>SUM(D22:D36)</f>
        <v>0</v>
      </c>
      <c r="E37" s="103"/>
      <c r="F37" s="200">
        <f>SUM(F22:F36)</f>
        <v>0</v>
      </c>
      <c r="G37" s="200">
        <f>SUM(G22:G36)</f>
        <v>0</v>
      </c>
      <c r="H37"/>
      <c r="I37" s="93"/>
      <c r="J37" s="83"/>
      <c r="K37" s="83"/>
      <c r="L37" s="103"/>
      <c r="M37" s="94"/>
      <c r="N37" s="94"/>
    </row>
    <row r="38" spans="1:14" x14ac:dyDescent="0.3">
      <c r="A38" s="85"/>
      <c r="B38" s="86" t="s">
        <v>819</v>
      </c>
      <c r="C38" s="85" t="s">
        <v>111</v>
      </c>
      <c r="D38" s="85"/>
      <c r="E38" s="87"/>
      <c r="F38" s="85" t="s">
        <v>799</v>
      </c>
      <c r="G38" s="85"/>
      <c r="H38"/>
      <c r="I38" s="112"/>
      <c r="J38" s="80"/>
      <c r="K38" s="80"/>
      <c r="L38" s="72"/>
      <c r="M38" s="80"/>
      <c r="N38" s="80"/>
    </row>
    <row r="39" spans="1:14" x14ac:dyDescent="0.3">
      <c r="A39" s="66" t="s">
        <v>820</v>
      </c>
      <c r="B39" s="83" t="s">
        <v>821</v>
      </c>
      <c r="C39" s="187" t="s">
        <v>82</v>
      </c>
      <c r="E39" s="114"/>
      <c r="F39" s="199" t="str">
        <f>IF($C$42=0,"",IF(C39="[for completion]","",C39/$C$42))</f>
        <v/>
      </c>
      <c r="G39" s="91"/>
      <c r="H39"/>
      <c r="I39" s="83"/>
      <c r="L39" s="114"/>
      <c r="M39" s="92"/>
      <c r="N39" s="91"/>
    </row>
    <row r="40" spans="1:14" x14ac:dyDescent="0.3">
      <c r="A40" s="66" t="s">
        <v>822</v>
      </c>
      <c r="B40" s="83" t="s">
        <v>823</v>
      </c>
      <c r="C40" s="187" t="s">
        <v>82</v>
      </c>
      <c r="E40" s="114"/>
      <c r="F40" s="199" t="str">
        <f>IF($C$42=0,"",IF(C40="[for completion]","",C40/$C$42))</f>
        <v/>
      </c>
      <c r="G40" s="91"/>
      <c r="H40"/>
      <c r="I40" s="83"/>
      <c r="L40" s="114"/>
      <c r="M40" s="92"/>
      <c r="N40" s="91"/>
    </row>
    <row r="41" spans="1:14" x14ac:dyDescent="0.3">
      <c r="A41" s="66" t="s">
        <v>824</v>
      </c>
      <c r="B41" s="83" t="s">
        <v>142</v>
      </c>
      <c r="C41" s="187" t="s">
        <v>82</v>
      </c>
      <c r="E41" s="103"/>
      <c r="F41" s="199" t="str">
        <f>IF($C$42=0,"",IF(C41="[for completion]","",C41/$C$42))</f>
        <v/>
      </c>
      <c r="G41" s="91"/>
      <c r="H41"/>
      <c r="I41" s="83"/>
      <c r="L41" s="103"/>
      <c r="M41" s="92"/>
      <c r="N41" s="91"/>
    </row>
    <row r="42" spans="1:14" x14ac:dyDescent="0.3">
      <c r="A42" s="66" t="s">
        <v>825</v>
      </c>
      <c r="B42" s="93" t="s">
        <v>144</v>
      </c>
      <c r="C42" s="189">
        <f>SUM(C39:C41)</f>
        <v>0</v>
      </c>
      <c r="D42" s="83"/>
      <c r="E42" s="103"/>
      <c r="F42" s="200">
        <f>SUM(F39:F41)</f>
        <v>0</v>
      </c>
      <c r="G42" s="91"/>
      <c r="H42"/>
      <c r="I42" s="83"/>
      <c r="L42" s="103"/>
      <c r="M42" s="92"/>
      <c r="N42" s="91"/>
    </row>
    <row r="43" spans="1:14" outlineLevel="1" x14ac:dyDescent="0.3">
      <c r="A43" s="66" t="s">
        <v>826</v>
      </c>
      <c r="B43" s="93"/>
      <c r="C43" s="83"/>
      <c r="D43" s="83"/>
      <c r="E43" s="103"/>
      <c r="F43" s="94"/>
      <c r="G43" s="91"/>
      <c r="H43"/>
      <c r="I43" s="83"/>
      <c r="L43" s="103"/>
      <c r="M43" s="92"/>
      <c r="N43" s="91"/>
    </row>
    <row r="44" spans="1:14" outlineLevel="1" x14ac:dyDescent="0.3">
      <c r="A44" s="66" t="s">
        <v>827</v>
      </c>
      <c r="B44" s="93"/>
      <c r="C44" s="83"/>
      <c r="D44" s="83"/>
      <c r="E44" s="103"/>
      <c r="F44" s="94"/>
      <c r="G44" s="91"/>
      <c r="H44"/>
      <c r="I44" s="83"/>
      <c r="L44" s="103"/>
      <c r="M44" s="92"/>
      <c r="N44" s="91"/>
    </row>
    <row r="45" spans="1:14" outlineLevel="1" x14ac:dyDescent="0.3">
      <c r="A45" s="66" t="s">
        <v>828</v>
      </c>
      <c r="B45" s="83"/>
      <c r="E45" s="103"/>
      <c r="F45" s="92"/>
      <c r="G45" s="91"/>
      <c r="H45"/>
      <c r="I45" s="83"/>
      <c r="L45" s="103"/>
      <c r="M45" s="92"/>
      <c r="N45" s="91"/>
    </row>
    <row r="46" spans="1:14" outlineLevel="1" x14ac:dyDescent="0.3">
      <c r="A46" s="66" t="s">
        <v>829</v>
      </c>
      <c r="B46" s="83"/>
      <c r="E46" s="103"/>
      <c r="F46" s="92"/>
      <c r="G46" s="91"/>
      <c r="H46"/>
      <c r="I46" s="83"/>
      <c r="L46" s="103"/>
      <c r="M46" s="92"/>
      <c r="N46" s="91"/>
    </row>
    <row r="47" spans="1:14" outlineLevel="1" x14ac:dyDescent="0.3">
      <c r="A47" s="66" t="s">
        <v>830</v>
      </c>
      <c r="B47" s="83"/>
      <c r="E47" s="103"/>
      <c r="F47" s="92"/>
      <c r="G47" s="91"/>
      <c r="H47"/>
      <c r="I47" s="83"/>
      <c r="L47" s="103"/>
      <c r="M47" s="92"/>
      <c r="N47" s="91"/>
    </row>
    <row r="48" spans="1:14" ht="15" customHeight="1" x14ac:dyDescent="0.3">
      <c r="A48" s="85"/>
      <c r="B48" s="86" t="s">
        <v>494</v>
      </c>
      <c r="C48" s="85" t="s">
        <v>799</v>
      </c>
      <c r="D48" s="85"/>
      <c r="E48" s="87"/>
      <c r="F48" s="88"/>
      <c r="G48" s="88"/>
      <c r="H48"/>
      <c r="I48" s="112"/>
      <c r="J48" s="80"/>
      <c r="K48" s="80"/>
      <c r="L48" s="72"/>
      <c r="M48" s="99"/>
      <c r="N48" s="99"/>
    </row>
    <row r="49" spans="1:14" x14ac:dyDescent="0.3">
      <c r="A49" s="66" t="s">
        <v>831</v>
      </c>
      <c r="B49" s="111" t="s">
        <v>496</v>
      </c>
      <c r="C49" s="181">
        <f>SUM(C50:C76)</f>
        <v>0</v>
      </c>
      <c r="G49" s="66"/>
      <c r="H49"/>
      <c r="I49" s="72"/>
      <c r="N49" s="66"/>
    </row>
    <row r="50" spans="1:14" x14ac:dyDescent="0.3">
      <c r="A50" s="66" t="s">
        <v>832</v>
      </c>
      <c r="B50" s="66" t="s">
        <v>498</v>
      </c>
      <c r="C50" s="181" t="s">
        <v>82</v>
      </c>
      <c r="G50" s="66"/>
      <c r="H50"/>
      <c r="N50" s="66"/>
    </row>
    <row r="51" spans="1:14" x14ac:dyDescent="0.3">
      <c r="A51" s="66" t="s">
        <v>833</v>
      </c>
      <c r="B51" s="66" t="s">
        <v>500</v>
      </c>
      <c r="C51" s="181" t="s">
        <v>82</v>
      </c>
      <c r="G51" s="66"/>
      <c r="H51"/>
      <c r="N51" s="66"/>
    </row>
    <row r="52" spans="1:14" x14ac:dyDescent="0.3">
      <c r="A52" s="66" t="s">
        <v>834</v>
      </c>
      <c r="B52" s="66" t="s">
        <v>502</v>
      </c>
      <c r="C52" s="181" t="s">
        <v>82</v>
      </c>
      <c r="G52" s="66"/>
      <c r="H52"/>
      <c r="N52" s="66"/>
    </row>
    <row r="53" spans="1:14" x14ac:dyDescent="0.3">
      <c r="A53" s="66" t="s">
        <v>835</v>
      </c>
      <c r="B53" s="66" t="s">
        <v>504</v>
      </c>
      <c r="C53" s="181" t="s">
        <v>82</v>
      </c>
      <c r="G53" s="66"/>
      <c r="H53"/>
      <c r="N53" s="66"/>
    </row>
    <row r="54" spans="1:14" x14ac:dyDescent="0.3">
      <c r="A54" s="66" t="s">
        <v>836</v>
      </c>
      <c r="B54" s="66" t="s">
        <v>506</v>
      </c>
      <c r="C54" s="181" t="s">
        <v>82</v>
      </c>
      <c r="G54" s="66"/>
      <c r="H54"/>
      <c r="N54" s="66"/>
    </row>
    <row r="55" spans="1:14" x14ac:dyDescent="0.3">
      <c r="A55" s="66" t="s">
        <v>837</v>
      </c>
      <c r="B55" s="66" t="s">
        <v>2319</v>
      </c>
      <c r="C55" s="181" t="s">
        <v>82</v>
      </c>
      <c r="G55" s="66"/>
      <c r="H55"/>
      <c r="N55" s="66"/>
    </row>
    <row r="56" spans="1:14" x14ac:dyDescent="0.3">
      <c r="A56" s="66" t="s">
        <v>838</v>
      </c>
      <c r="B56" s="66" t="s">
        <v>509</v>
      </c>
      <c r="C56" s="181" t="s">
        <v>82</v>
      </c>
      <c r="G56" s="66"/>
      <c r="H56"/>
      <c r="N56" s="66"/>
    </row>
    <row r="57" spans="1:14" x14ac:dyDescent="0.3">
      <c r="A57" s="66" t="s">
        <v>839</v>
      </c>
      <c r="B57" s="66" t="s">
        <v>511</v>
      </c>
      <c r="C57" s="181" t="s">
        <v>82</v>
      </c>
      <c r="G57" s="66"/>
      <c r="H57"/>
      <c r="N57" s="66"/>
    </row>
    <row r="58" spans="1:14" x14ac:dyDescent="0.3">
      <c r="A58" s="66" t="s">
        <v>840</v>
      </c>
      <c r="B58" s="66" t="s">
        <v>513</v>
      </c>
      <c r="C58" s="181" t="s">
        <v>82</v>
      </c>
      <c r="G58" s="66"/>
      <c r="H58"/>
      <c r="N58" s="66"/>
    </row>
    <row r="59" spans="1:14" x14ac:dyDescent="0.3">
      <c r="A59" s="66" t="s">
        <v>841</v>
      </c>
      <c r="B59" s="66" t="s">
        <v>515</v>
      </c>
      <c r="C59" s="181" t="s">
        <v>82</v>
      </c>
      <c r="G59" s="66"/>
      <c r="H59"/>
      <c r="N59" s="66"/>
    </row>
    <row r="60" spans="1:14" x14ac:dyDescent="0.3">
      <c r="A60" s="66" t="s">
        <v>842</v>
      </c>
      <c r="B60" s="66" t="s">
        <v>517</v>
      </c>
      <c r="C60" s="181" t="s">
        <v>82</v>
      </c>
      <c r="G60" s="66"/>
      <c r="H60"/>
      <c r="N60" s="66"/>
    </row>
    <row r="61" spans="1:14" x14ac:dyDescent="0.3">
      <c r="A61" s="66" t="s">
        <v>843</v>
      </c>
      <c r="B61" s="66" t="s">
        <v>519</v>
      </c>
      <c r="C61" s="181" t="s">
        <v>82</v>
      </c>
      <c r="G61" s="66"/>
      <c r="H61"/>
      <c r="N61" s="66"/>
    </row>
    <row r="62" spans="1:14" x14ac:dyDescent="0.3">
      <c r="A62" s="66" t="s">
        <v>844</v>
      </c>
      <c r="B62" s="66" t="s">
        <v>521</v>
      </c>
      <c r="C62" s="181" t="s">
        <v>82</v>
      </c>
      <c r="G62" s="66"/>
      <c r="H62"/>
      <c r="N62" s="66"/>
    </row>
    <row r="63" spans="1:14" x14ac:dyDescent="0.3">
      <c r="A63" s="66" t="s">
        <v>845</v>
      </c>
      <c r="B63" s="66" t="s">
        <v>523</v>
      </c>
      <c r="C63" s="181" t="s">
        <v>82</v>
      </c>
      <c r="G63" s="66"/>
      <c r="H63"/>
      <c r="N63" s="66"/>
    </row>
    <row r="64" spans="1:14" x14ac:dyDescent="0.3">
      <c r="A64" s="66" t="s">
        <v>846</v>
      </c>
      <c r="B64" s="66" t="s">
        <v>525</v>
      </c>
      <c r="C64" s="181" t="s">
        <v>82</v>
      </c>
      <c r="G64" s="66"/>
      <c r="H64"/>
      <c r="N64" s="66"/>
    </row>
    <row r="65" spans="1:14" x14ac:dyDescent="0.3">
      <c r="A65" s="66" t="s">
        <v>847</v>
      </c>
      <c r="B65" s="66" t="s">
        <v>3</v>
      </c>
      <c r="C65" s="181" t="s">
        <v>82</v>
      </c>
      <c r="G65" s="66"/>
      <c r="H65"/>
      <c r="N65" s="66"/>
    </row>
    <row r="66" spans="1:14" x14ac:dyDescent="0.3">
      <c r="A66" s="66" t="s">
        <v>848</v>
      </c>
      <c r="B66" s="66" t="s">
        <v>528</v>
      </c>
      <c r="C66" s="181" t="s">
        <v>82</v>
      </c>
      <c r="G66" s="66"/>
      <c r="H66"/>
      <c r="N66" s="66"/>
    </row>
    <row r="67" spans="1:14" x14ac:dyDescent="0.3">
      <c r="A67" s="66" t="s">
        <v>849</v>
      </c>
      <c r="B67" s="66" t="s">
        <v>530</v>
      </c>
      <c r="C67" s="181" t="s">
        <v>82</v>
      </c>
      <c r="G67" s="66"/>
      <c r="H67"/>
      <c r="N67" s="66"/>
    </row>
    <row r="68" spans="1:14" x14ac:dyDescent="0.3">
      <c r="A68" s="66" t="s">
        <v>850</v>
      </c>
      <c r="B68" s="66" t="s">
        <v>532</v>
      </c>
      <c r="C68" s="181" t="s">
        <v>82</v>
      </c>
      <c r="G68" s="66"/>
      <c r="H68"/>
      <c r="N68" s="66"/>
    </row>
    <row r="69" spans="1:14" x14ac:dyDescent="0.3">
      <c r="A69" s="274" t="s">
        <v>851</v>
      </c>
      <c r="B69" s="66" t="s">
        <v>534</v>
      </c>
      <c r="C69" s="181" t="s">
        <v>82</v>
      </c>
      <c r="G69" s="66"/>
      <c r="H69"/>
      <c r="N69" s="66"/>
    </row>
    <row r="70" spans="1:14" x14ac:dyDescent="0.3">
      <c r="A70" s="274" t="s">
        <v>852</v>
      </c>
      <c r="B70" s="66" t="s">
        <v>536</v>
      </c>
      <c r="C70" s="181" t="s">
        <v>82</v>
      </c>
      <c r="G70" s="66"/>
      <c r="H70"/>
      <c r="N70" s="66"/>
    </row>
    <row r="71" spans="1:14" x14ac:dyDescent="0.3">
      <c r="A71" s="274" t="s">
        <v>853</v>
      </c>
      <c r="B71" s="66" t="s">
        <v>538</v>
      </c>
      <c r="C71" s="181" t="s">
        <v>82</v>
      </c>
      <c r="G71" s="66"/>
      <c r="H71"/>
      <c r="N71" s="66"/>
    </row>
    <row r="72" spans="1:14" x14ac:dyDescent="0.3">
      <c r="A72" s="274" t="s">
        <v>854</v>
      </c>
      <c r="B72" s="66" t="s">
        <v>540</v>
      </c>
      <c r="C72" s="181" t="s">
        <v>82</v>
      </c>
      <c r="G72" s="66"/>
      <c r="H72"/>
      <c r="N72" s="66"/>
    </row>
    <row r="73" spans="1:14" x14ac:dyDescent="0.3">
      <c r="A73" s="274" t="s">
        <v>855</v>
      </c>
      <c r="B73" s="66" t="s">
        <v>542</v>
      </c>
      <c r="C73" s="181" t="s">
        <v>82</v>
      </c>
      <c r="G73" s="66"/>
      <c r="H73"/>
      <c r="N73" s="66"/>
    </row>
    <row r="74" spans="1:14" x14ac:dyDescent="0.3">
      <c r="A74" s="274" t="s">
        <v>856</v>
      </c>
      <c r="B74" s="66" t="s">
        <v>544</v>
      </c>
      <c r="C74" s="181" t="s">
        <v>82</v>
      </c>
      <c r="G74" s="66"/>
      <c r="H74"/>
      <c r="N74" s="66"/>
    </row>
    <row r="75" spans="1:14" x14ac:dyDescent="0.3">
      <c r="A75" s="274" t="s">
        <v>857</v>
      </c>
      <c r="B75" s="66" t="s">
        <v>546</v>
      </c>
      <c r="C75" s="181" t="s">
        <v>82</v>
      </c>
      <c r="G75" s="66"/>
      <c r="H75"/>
      <c r="N75" s="66"/>
    </row>
    <row r="76" spans="1:14" x14ac:dyDescent="0.3">
      <c r="A76" s="274" t="s">
        <v>858</v>
      </c>
      <c r="B76" s="66" t="s">
        <v>6</v>
      </c>
      <c r="C76" s="181" t="s">
        <v>82</v>
      </c>
      <c r="G76" s="66"/>
      <c r="H76"/>
      <c r="N76" s="66"/>
    </row>
    <row r="77" spans="1:14" x14ac:dyDescent="0.3">
      <c r="A77" s="274" t="s">
        <v>859</v>
      </c>
      <c r="B77" s="111" t="s">
        <v>312</v>
      </c>
      <c r="C77" s="181">
        <f>SUM(C78:C80)</f>
        <v>0</v>
      </c>
      <c r="G77" s="66"/>
      <c r="H77"/>
      <c r="I77" s="72"/>
      <c r="N77" s="66"/>
    </row>
    <row r="78" spans="1:14" x14ac:dyDescent="0.3">
      <c r="A78" s="274" t="s">
        <v>860</v>
      </c>
      <c r="B78" s="66" t="s">
        <v>552</v>
      </c>
      <c r="C78" s="181" t="s">
        <v>82</v>
      </c>
      <c r="G78" s="66"/>
      <c r="H78"/>
      <c r="N78" s="66"/>
    </row>
    <row r="79" spans="1:14" x14ac:dyDescent="0.3">
      <c r="A79" s="274" t="s">
        <v>861</v>
      </c>
      <c r="B79" s="66" t="s">
        <v>554</v>
      </c>
      <c r="C79" s="181" t="s">
        <v>82</v>
      </c>
      <c r="G79" s="66"/>
      <c r="H79"/>
      <c r="N79" s="66"/>
    </row>
    <row r="80" spans="1:14" x14ac:dyDescent="0.3">
      <c r="A80" s="274" t="s">
        <v>862</v>
      </c>
      <c r="B80" s="66" t="s">
        <v>2</v>
      </c>
      <c r="C80" s="181" t="s">
        <v>82</v>
      </c>
      <c r="G80" s="66"/>
      <c r="H80"/>
      <c r="N80" s="66"/>
    </row>
    <row r="81" spans="1:14" x14ac:dyDescent="0.3">
      <c r="A81" s="274" t="s">
        <v>863</v>
      </c>
      <c r="B81" s="111" t="s">
        <v>142</v>
      </c>
      <c r="C81" s="181">
        <f>SUM(C82:C92)</f>
        <v>0</v>
      </c>
      <c r="G81" s="66"/>
      <c r="H81"/>
      <c r="I81" s="72"/>
      <c r="N81" s="66"/>
    </row>
    <row r="82" spans="1:14" x14ac:dyDescent="0.3">
      <c r="A82" s="274" t="s">
        <v>864</v>
      </c>
      <c r="B82" s="83" t="s">
        <v>314</v>
      </c>
      <c r="C82" s="181" t="s">
        <v>82</v>
      </c>
      <c r="G82" s="66"/>
      <c r="H82"/>
      <c r="I82" s="83"/>
      <c r="N82" s="66"/>
    </row>
    <row r="83" spans="1:14" x14ac:dyDescent="0.3">
      <c r="A83" s="274" t="s">
        <v>865</v>
      </c>
      <c r="B83" s="274" t="s">
        <v>549</v>
      </c>
      <c r="C83" s="181" t="s">
        <v>82</v>
      </c>
      <c r="D83" s="274"/>
      <c r="E83" s="274"/>
      <c r="F83" s="274"/>
      <c r="G83" s="274"/>
      <c r="H83" s="257"/>
      <c r="I83" s="260"/>
      <c r="J83" s="274"/>
      <c r="K83" s="274"/>
      <c r="L83" s="274"/>
      <c r="M83" s="274"/>
      <c r="N83" s="274"/>
    </row>
    <row r="84" spans="1:14" x14ac:dyDescent="0.3">
      <c r="A84" s="274" t="s">
        <v>866</v>
      </c>
      <c r="B84" s="83" t="s">
        <v>316</v>
      </c>
      <c r="C84" s="181" t="s">
        <v>82</v>
      </c>
      <c r="G84" s="66"/>
      <c r="H84"/>
      <c r="I84" s="83"/>
      <c r="N84" s="66"/>
    </row>
    <row r="85" spans="1:14" x14ac:dyDescent="0.3">
      <c r="A85" s="274" t="s">
        <v>867</v>
      </c>
      <c r="B85" s="83" t="s">
        <v>318</v>
      </c>
      <c r="C85" s="181" t="s">
        <v>82</v>
      </c>
      <c r="G85" s="66"/>
      <c r="H85"/>
      <c r="I85" s="83"/>
      <c r="N85" s="66"/>
    </row>
    <row r="86" spans="1:14" x14ac:dyDescent="0.3">
      <c r="A86" s="274" t="s">
        <v>868</v>
      </c>
      <c r="B86" s="83" t="s">
        <v>12</v>
      </c>
      <c r="C86" s="181" t="s">
        <v>82</v>
      </c>
      <c r="G86" s="66"/>
      <c r="H86"/>
      <c r="I86" s="83"/>
      <c r="N86" s="66"/>
    </row>
    <row r="87" spans="1:14" x14ac:dyDescent="0.3">
      <c r="A87" s="274" t="s">
        <v>869</v>
      </c>
      <c r="B87" s="83" t="s">
        <v>321</v>
      </c>
      <c r="C87" s="181" t="s">
        <v>82</v>
      </c>
      <c r="G87" s="66"/>
      <c r="H87"/>
      <c r="I87" s="83"/>
      <c r="N87" s="66"/>
    </row>
    <row r="88" spans="1:14" x14ac:dyDescent="0.3">
      <c r="A88" s="274" t="s">
        <v>870</v>
      </c>
      <c r="B88" s="83" t="s">
        <v>323</v>
      </c>
      <c r="C88" s="181" t="s">
        <v>82</v>
      </c>
      <c r="G88" s="66"/>
      <c r="H88"/>
      <c r="I88" s="83"/>
      <c r="N88" s="66"/>
    </row>
    <row r="89" spans="1:14" x14ac:dyDescent="0.3">
      <c r="A89" s="274" t="s">
        <v>871</v>
      </c>
      <c r="B89" s="83" t="s">
        <v>325</v>
      </c>
      <c r="C89" s="181" t="s">
        <v>82</v>
      </c>
      <c r="G89" s="66"/>
      <c r="H89"/>
      <c r="I89" s="83"/>
      <c r="N89" s="66"/>
    </row>
    <row r="90" spans="1:14" x14ac:dyDescent="0.3">
      <c r="A90" s="274" t="s">
        <v>872</v>
      </c>
      <c r="B90" s="83" t="s">
        <v>327</v>
      </c>
      <c r="C90" s="181" t="s">
        <v>82</v>
      </c>
      <c r="G90" s="66"/>
      <c r="H90"/>
      <c r="I90" s="83"/>
      <c r="N90" s="66"/>
    </row>
    <row r="91" spans="1:14" x14ac:dyDescent="0.3">
      <c r="A91" s="274" t="s">
        <v>873</v>
      </c>
      <c r="B91" s="83" t="s">
        <v>329</v>
      </c>
      <c r="C91" s="181" t="s">
        <v>82</v>
      </c>
      <c r="G91" s="66"/>
      <c r="H91"/>
      <c r="I91" s="83"/>
      <c r="N91" s="66"/>
    </row>
    <row r="92" spans="1:14" x14ac:dyDescent="0.3">
      <c r="A92" s="274" t="s">
        <v>874</v>
      </c>
      <c r="B92" s="83" t="s">
        <v>142</v>
      </c>
      <c r="C92" s="181" t="s">
        <v>82</v>
      </c>
      <c r="G92" s="66"/>
      <c r="H92"/>
      <c r="I92" s="83"/>
      <c r="N92" s="66"/>
    </row>
    <row r="93" spans="1:14" outlineLevel="1" x14ac:dyDescent="0.3">
      <c r="A93" s="66" t="s">
        <v>875</v>
      </c>
      <c r="B93" s="95" t="s">
        <v>146</v>
      </c>
      <c r="C93" s="181"/>
      <c r="G93" s="66"/>
      <c r="H93"/>
      <c r="I93" s="83"/>
      <c r="N93" s="66"/>
    </row>
    <row r="94" spans="1:14" outlineLevel="1" x14ac:dyDescent="0.3">
      <c r="A94" s="66" t="s">
        <v>876</v>
      </c>
      <c r="B94" s="95" t="s">
        <v>146</v>
      </c>
      <c r="C94" s="181"/>
      <c r="G94" s="66"/>
      <c r="H94"/>
      <c r="I94" s="83"/>
      <c r="N94" s="66"/>
    </row>
    <row r="95" spans="1:14" outlineLevel="1" x14ac:dyDescent="0.3">
      <c r="A95" s="66" t="s">
        <v>877</v>
      </c>
      <c r="B95" s="95" t="s">
        <v>146</v>
      </c>
      <c r="C95" s="181"/>
      <c r="G95" s="66"/>
      <c r="H95"/>
      <c r="I95" s="83"/>
      <c r="N95" s="66"/>
    </row>
    <row r="96" spans="1:14" outlineLevel="1" x14ac:dyDescent="0.3">
      <c r="A96" s="66" t="s">
        <v>878</v>
      </c>
      <c r="B96" s="95" t="s">
        <v>146</v>
      </c>
      <c r="C96" s="181"/>
      <c r="G96" s="66"/>
      <c r="H96"/>
      <c r="I96" s="83"/>
      <c r="N96" s="66"/>
    </row>
    <row r="97" spans="1:14" outlineLevel="1" x14ac:dyDescent="0.3">
      <c r="A97" s="66" t="s">
        <v>879</v>
      </c>
      <c r="B97" s="95" t="s">
        <v>146</v>
      </c>
      <c r="C97" s="181"/>
      <c r="G97" s="66"/>
      <c r="H97"/>
      <c r="I97" s="83"/>
      <c r="N97" s="66"/>
    </row>
    <row r="98" spans="1:14" outlineLevel="1" x14ac:dyDescent="0.3">
      <c r="A98" s="66" t="s">
        <v>880</v>
      </c>
      <c r="B98" s="95" t="s">
        <v>146</v>
      </c>
      <c r="C98" s="181"/>
      <c r="G98" s="66"/>
      <c r="H98"/>
      <c r="I98" s="83"/>
      <c r="N98" s="66"/>
    </row>
    <row r="99" spans="1:14" outlineLevel="1" x14ac:dyDescent="0.3">
      <c r="A99" s="66" t="s">
        <v>881</v>
      </c>
      <c r="B99" s="95" t="s">
        <v>146</v>
      </c>
      <c r="C99" s="181"/>
      <c r="G99" s="66"/>
      <c r="H99"/>
      <c r="I99" s="83"/>
      <c r="N99" s="66"/>
    </row>
    <row r="100" spans="1:14" outlineLevel="1" x14ac:dyDescent="0.3">
      <c r="A100" s="66" t="s">
        <v>882</v>
      </c>
      <c r="B100" s="95" t="s">
        <v>146</v>
      </c>
      <c r="C100" s="181"/>
      <c r="G100" s="66"/>
      <c r="H100"/>
      <c r="I100" s="83"/>
      <c r="N100" s="66"/>
    </row>
    <row r="101" spans="1:14" outlineLevel="1" x14ac:dyDescent="0.3">
      <c r="A101" s="66" t="s">
        <v>883</v>
      </c>
      <c r="B101" s="95" t="s">
        <v>146</v>
      </c>
      <c r="C101" s="181"/>
      <c r="G101" s="66"/>
      <c r="H101"/>
      <c r="I101" s="83"/>
      <c r="N101" s="66"/>
    </row>
    <row r="102" spans="1:14" outlineLevel="1" x14ac:dyDescent="0.3">
      <c r="A102" s="66" t="s">
        <v>884</v>
      </c>
      <c r="B102" s="95" t="s">
        <v>146</v>
      </c>
      <c r="C102" s="181"/>
      <c r="G102" s="66"/>
      <c r="H102"/>
      <c r="I102" s="83"/>
      <c r="N102" s="66"/>
    </row>
    <row r="103" spans="1:14" ht="15" customHeight="1" x14ac:dyDescent="0.3">
      <c r="A103" s="85"/>
      <c r="B103" s="193" t="s">
        <v>1573</v>
      </c>
      <c r="C103" s="182" t="s">
        <v>799</v>
      </c>
      <c r="D103" s="85"/>
      <c r="E103" s="87"/>
      <c r="F103" s="85"/>
      <c r="G103" s="88"/>
      <c r="H103"/>
      <c r="I103" s="112"/>
      <c r="J103" s="80"/>
      <c r="K103" s="80"/>
      <c r="L103" s="72"/>
      <c r="M103" s="80"/>
      <c r="N103" s="99"/>
    </row>
    <row r="104" spans="1:14" x14ac:dyDescent="0.3">
      <c r="A104" s="66" t="s">
        <v>885</v>
      </c>
      <c r="B104" s="83" t="s">
        <v>577</v>
      </c>
      <c r="C104" s="181" t="s">
        <v>82</v>
      </c>
      <c r="G104" s="66"/>
      <c r="H104"/>
      <c r="I104" s="83"/>
      <c r="N104" s="66"/>
    </row>
    <row r="105" spans="1:14" x14ac:dyDescent="0.3">
      <c r="A105" s="66" t="s">
        <v>886</v>
      </c>
      <c r="B105" s="83" t="s">
        <v>577</v>
      </c>
      <c r="C105" s="181" t="s">
        <v>82</v>
      </c>
      <c r="G105" s="66"/>
      <c r="H105"/>
      <c r="I105" s="83"/>
      <c r="N105" s="66"/>
    </row>
    <row r="106" spans="1:14" x14ac:dyDescent="0.3">
      <c r="A106" s="66" t="s">
        <v>887</v>
      </c>
      <c r="B106" s="83" t="s">
        <v>577</v>
      </c>
      <c r="C106" s="181" t="s">
        <v>82</v>
      </c>
      <c r="G106" s="66"/>
      <c r="H106"/>
      <c r="I106" s="83"/>
      <c r="N106" s="66"/>
    </row>
    <row r="107" spans="1:14" x14ac:dyDescent="0.3">
      <c r="A107" s="66" t="s">
        <v>888</v>
      </c>
      <c r="B107" s="83" t="s">
        <v>577</v>
      </c>
      <c r="C107" s="181" t="s">
        <v>82</v>
      </c>
      <c r="G107" s="66"/>
      <c r="H107"/>
      <c r="I107" s="83"/>
      <c r="N107" s="66"/>
    </row>
    <row r="108" spans="1:14" x14ac:dyDescent="0.3">
      <c r="A108" s="66" t="s">
        <v>889</v>
      </c>
      <c r="B108" s="83" t="s">
        <v>577</v>
      </c>
      <c r="C108" s="181" t="s">
        <v>82</v>
      </c>
      <c r="G108" s="66"/>
      <c r="H108"/>
      <c r="I108" s="83"/>
      <c r="N108" s="66"/>
    </row>
    <row r="109" spans="1:14" x14ac:dyDescent="0.3">
      <c r="A109" s="66" t="s">
        <v>890</v>
      </c>
      <c r="B109" s="83" t="s">
        <v>577</v>
      </c>
      <c r="C109" s="181" t="s">
        <v>82</v>
      </c>
      <c r="G109" s="66"/>
      <c r="H109"/>
      <c r="I109" s="83"/>
      <c r="N109" s="66"/>
    </row>
    <row r="110" spans="1:14" x14ac:dyDescent="0.3">
      <c r="A110" s="66" t="s">
        <v>891</v>
      </c>
      <c r="B110" s="83" t="s">
        <v>577</v>
      </c>
      <c r="C110" s="181" t="s">
        <v>82</v>
      </c>
      <c r="G110" s="66"/>
      <c r="H110"/>
      <c r="I110" s="83"/>
      <c r="N110" s="66"/>
    </row>
    <row r="111" spans="1:14" x14ac:dyDescent="0.3">
      <c r="A111" s="66" t="s">
        <v>892</v>
      </c>
      <c r="B111" s="83" t="s">
        <v>577</v>
      </c>
      <c r="C111" s="181" t="s">
        <v>82</v>
      </c>
      <c r="G111" s="66"/>
      <c r="H111"/>
      <c r="I111" s="83"/>
      <c r="N111" s="66"/>
    </row>
    <row r="112" spans="1:14" x14ac:dyDescent="0.3">
      <c r="A112" s="66" t="s">
        <v>893</v>
      </c>
      <c r="B112" s="83" t="s">
        <v>577</v>
      </c>
      <c r="C112" s="181" t="s">
        <v>82</v>
      </c>
      <c r="G112" s="66"/>
      <c r="H112"/>
      <c r="I112" s="83"/>
      <c r="N112" s="66"/>
    </row>
    <row r="113" spans="1:14" x14ac:dyDescent="0.3">
      <c r="A113" s="66" t="s">
        <v>894</v>
      </c>
      <c r="B113" s="83" t="s">
        <v>577</v>
      </c>
      <c r="C113" s="181" t="s">
        <v>82</v>
      </c>
      <c r="G113" s="66"/>
      <c r="H113"/>
      <c r="I113" s="83"/>
      <c r="N113" s="66"/>
    </row>
    <row r="114" spans="1:14" x14ac:dyDescent="0.3">
      <c r="A114" s="66" t="s">
        <v>895</v>
      </c>
      <c r="B114" s="83" t="s">
        <v>577</v>
      </c>
      <c r="C114" s="181" t="s">
        <v>82</v>
      </c>
      <c r="G114" s="66"/>
      <c r="H114"/>
      <c r="I114" s="83"/>
      <c r="N114" s="66"/>
    </row>
    <row r="115" spans="1:14" x14ac:dyDescent="0.3">
      <c r="A115" s="66" t="s">
        <v>896</v>
      </c>
      <c r="B115" s="83" t="s">
        <v>577</v>
      </c>
      <c r="C115" s="181" t="s">
        <v>82</v>
      </c>
      <c r="G115" s="66"/>
      <c r="H115"/>
      <c r="I115" s="83"/>
      <c r="N115" s="66"/>
    </row>
    <row r="116" spans="1:14" x14ac:dyDescent="0.3">
      <c r="A116" s="66" t="s">
        <v>897</v>
      </c>
      <c r="B116" s="83" t="s">
        <v>577</v>
      </c>
      <c r="C116" s="181" t="s">
        <v>82</v>
      </c>
      <c r="G116" s="66"/>
      <c r="H116"/>
      <c r="I116" s="83"/>
      <c r="N116" s="66"/>
    </row>
    <row r="117" spans="1:14" x14ac:dyDescent="0.3">
      <c r="A117" s="66" t="s">
        <v>898</v>
      </c>
      <c r="B117" s="83" t="s">
        <v>577</v>
      </c>
      <c r="C117" s="181" t="s">
        <v>82</v>
      </c>
      <c r="G117" s="66"/>
      <c r="H117"/>
      <c r="I117" s="83"/>
      <c r="N117" s="66"/>
    </row>
    <row r="118" spans="1:14" x14ac:dyDescent="0.3">
      <c r="A118" s="66" t="s">
        <v>899</v>
      </c>
      <c r="B118" s="83" t="s">
        <v>577</v>
      </c>
      <c r="C118" s="181" t="s">
        <v>82</v>
      </c>
      <c r="G118" s="66"/>
      <c r="H118"/>
      <c r="I118" s="83"/>
      <c r="N118" s="66"/>
    </row>
    <row r="119" spans="1:14" x14ac:dyDescent="0.3">
      <c r="A119" s="66" t="s">
        <v>900</v>
      </c>
      <c r="B119" s="83" t="s">
        <v>577</v>
      </c>
      <c r="C119" s="181" t="s">
        <v>82</v>
      </c>
      <c r="G119" s="66"/>
      <c r="H119"/>
      <c r="I119" s="83"/>
      <c r="N119" s="66"/>
    </row>
    <row r="120" spans="1:14" x14ac:dyDescent="0.3">
      <c r="A120" s="66" t="s">
        <v>901</v>
      </c>
      <c r="B120" s="83" t="s">
        <v>577</v>
      </c>
      <c r="C120" s="181" t="s">
        <v>82</v>
      </c>
      <c r="G120" s="66"/>
      <c r="H120"/>
      <c r="I120" s="83"/>
      <c r="N120" s="66"/>
    </row>
    <row r="121" spans="1:14" x14ac:dyDescent="0.3">
      <c r="A121" s="66" t="s">
        <v>902</v>
      </c>
      <c r="B121" s="83" t="s">
        <v>577</v>
      </c>
      <c r="C121" s="181" t="s">
        <v>82</v>
      </c>
      <c r="G121" s="66"/>
      <c r="H121"/>
      <c r="I121" s="83"/>
      <c r="N121" s="66"/>
    </row>
    <row r="122" spans="1:14" x14ac:dyDescent="0.3">
      <c r="A122" s="66" t="s">
        <v>903</v>
      </c>
      <c r="B122" s="83" t="s">
        <v>577</v>
      </c>
      <c r="C122" s="181" t="s">
        <v>82</v>
      </c>
      <c r="G122" s="66"/>
      <c r="H122"/>
      <c r="I122" s="83"/>
      <c r="N122" s="66"/>
    </row>
    <row r="123" spans="1:14" x14ac:dyDescent="0.3">
      <c r="A123" s="66" t="s">
        <v>904</v>
      </c>
      <c r="B123" s="83" t="s">
        <v>577</v>
      </c>
      <c r="C123" s="181" t="s">
        <v>82</v>
      </c>
      <c r="G123" s="66"/>
      <c r="H123"/>
      <c r="I123" s="83"/>
      <c r="N123" s="66"/>
    </row>
    <row r="124" spans="1:14" x14ac:dyDescent="0.3">
      <c r="A124" s="66" t="s">
        <v>905</v>
      </c>
      <c r="B124" s="83" t="s">
        <v>577</v>
      </c>
      <c r="C124" s="181" t="s">
        <v>82</v>
      </c>
      <c r="G124" s="66"/>
      <c r="H124"/>
      <c r="I124" s="83"/>
      <c r="N124" s="66"/>
    </row>
    <row r="125" spans="1:14" x14ac:dyDescent="0.3">
      <c r="A125" s="66" t="s">
        <v>906</v>
      </c>
      <c r="B125" s="83" t="s">
        <v>577</v>
      </c>
      <c r="C125" s="181" t="s">
        <v>82</v>
      </c>
      <c r="G125" s="66"/>
      <c r="H125"/>
      <c r="I125" s="83"/>
      <c r="N125" s="66"/>
    </row>
    <row r="126" spans="1:14" x14ac:dyDescent="0.3">
      <c r="A126" s="66" t="s">
        <v>907</v>
      </c>
      <c r="B126" s="83" t="s">
        <v>577</v>
      </c>
      <c r="C126" s="181" t="s">
        <v>82</v>
      </c>
      <c r="G126" s="66"/>
      <c r="H126"/>
      <c r="I126" s="83"/>
      <c r="N126" s="66"/>
    </row>
    <row r="127" spans="1:14" x14ac:dyDescent="0.3">
      <c r="A127" s="66" t="s">
        <v>908</v>
      </c>
      <c r="B127" s="83" t="s">
        <v>577</v>
      </c>
      <c r="C127" s="181" t="s">
        <v>82</v>
      </c>
      <c r="G127" s="66"/>
      <c r="H127"/>
      <c r="I127" s="83"/>
      <c r="N127" s="66"/>
    </row>
    <row r="128" spans="1:14" x14ac:dyDescent="0.3">
      <c r="A128" s="66" t="s">
        <v>909</v>
      </c>
      <c r="B128" s="83" t="s">
        <v>577</v>
      </c>
      <c r="C128" s="66" t="s">
        <v>82</v>
      </c>
      <c r="G128" s="66"/>
      <c r="H128"/>
      <c r="I128" s="83"/>
      <c r="N128" s="66"/>
    </row>
    <row r="129" spans="1:14" x14ac:dyDescent="0.3">
      <c r="A129" s="85"/>
      <c r="B129" s="86" t="s">
        <v>608</v>
      </c>
      <c r="C129" s="85" t="s">
        <v>799</v>
      </c>
      <c r="D129" s="85"/>
      <c r="E129" s="85"/>
      <c r="F129" s="88"/>
      <c r="G129" s="88"/>
      <c r="H129"/>
      <c r="I129" s="112"/>
      <c r="J129" s="80"/>
      <c r="K129" s="80"/>
      <c r="L129" s="80"/>
      <c r="M129" s="99"/>
      <c r="N129" s="99"/>
    </row>
    <row r="130" spans="1:14" x14ac:dyDescent="0.3">
      <c r="A130" s="66" t="s">
        <v>910</v>
      </c>
      <c r="B130" s="66" t="s">
        <v>610</v>
      </c>
      <c r="C130" s="181" t="s">
        <v>82</v>
      </c>
      <c r="D130"/>
      <c r="E130"/>
      <c r="F130"/>
      <c r="G130"/>
      <c r="H130"/>
      <c r="K130" s="108"/>
      <c r="L130" s="108"/>
      <c r="M130" s="108"/>
      <c r="N130" s="108"/>
    </row>
    <row r="131" spans="1:14" x14ac:dyDescent="0.3">
      <c r="A131" s="66" t="s">
        <v>911</v>
      </c>
      <c r="B131" s="66" t="s">
        <v>612</v>
      </c>
      <c r="C131" s="181" t="s">
        <v>82</v>
      </c>
      <c r="D131"/>
      <c r="E131"/>
      <c r="F131"/>
      <c r="G131"/>
      <c r="H131"/>
      <c r="K131" s="108"/>
      <c r="L131" s="108"/>
      <c r="M131" s="108"/>
      <c r="N131" s="108"/>
    </row>
    <row r="132" spans="1:14" x14ac:dyDescent="0.3">
      <c r="A132" s="66" t="s">
        <v>912</v>
      </c>
      <c r="B132" s="66" t="s">
        <v>142</v>
      </c>
      <c r="C132" s="181" t="s">
        <v>82</v>
      </c>
      <c r="D132"/>
      <c r="E132"/>
      <c r="F132"/>
      <c r="G132"/>
      <c r="H132"/>
      <c r="K132" s="108"/>
      <c r="L132" s="108"/>
      <c r="M132" s="108"/>
      <c r="N132" s="108"/>
    </row>
    <row r="133" spans="1:14" outlineLevel="1" x14ac:dyDescent="0.3">
      <c r="A133" s="66" t="s">
        <v>913</v>
      </c>
      <c r="C133" s="181"/>
      <c r="D133"/>
      <c r="E133"/>
      <c r="F133"/>
      <c r="G133"/>
      <c r="H133"/>
      <c r="K133" s="108"/>
      <c r="L133" s="108"/>
      <c r="M133" s="108"/>
      <c r="N133" s="108"/>
    </row>
    <row r="134" spans="1:14" outlineLevel="1" x14ac:dyDescent="0.3">
      <c r="A134" s="66" t="s">
        <v>914</v>
      </c>
      <c r="C134" s="181"/>
      <c r="D134"/>
      <c r="E134"/>
      <c r="F134"/>
      <c r="G134"/>
      <c r="H134"/>
      <c r="K134" s="108"/>
      <c r="L134" s="108"/>
      <c r="M134" s="108"/>
      <c r="N134" s="108"/>
    </row>
    <row r="135" spans="1:14" outlineLevel="1" x14ac:dyDescent="0.3">
      <c r="A135" s="66" t="s">
        <v>915</v>
      </c>
      <c r="C135" s="181"/>
      <c r="D135"/>
      <c r="E135"/>
      <c r="F135"/>
      <c r="G135"/>
      <c r="H135"/>
      <c r="K135" s="108"/>
      <c r="L135" s="108"/>
      <c r="M135" s="108"/>
      <c r="N135" s="108"/>
    </row>
    <row r="136" spans="1:14" outlineLevel="1" x14ac:dyDescent="0.3">
      <c r="A136" s="66" t="s">
        <v>916</v>
      </c>
      <c r="C136" s="181"/>
      <c r="D136"/>
      <c r="E136"/>
      <c r="F136"/>
      <c r="G136"/>
      <c r="H136"/>
      <c r="K136" s="108"/>
      <c r="L136" s="108"/>
      <c r="M136" s="108"/>
      <c r="N136" s="108"/>
    </row>
    <row r="137" spans="1:14" x14ac:dyDescent="0.3">
      <c r="A137" s="85"/>
      <c r="B137" s="86" t="s">
        <v>620</v>
      </c>
      <c r="C137" s="85" t="s">
        <v>799</v>
      </c>
      <c r="D137" s="85"/>
      <c r="E137" s="85"/>
      <c r="F137" s="88"/>
      <c r="G137" s="88"/>
      <c r="H137"/>
      <c r="I137" s="112"/>
      <c r="J137" s="80"/>
      <c r="K137" s="80"/>
      <c r="L137" s="80"/>
      <c r="M137" s="99"/>
      <c r="N137" s="99"/>
    </row>
    <row r="138" spans="1:14" x14ac:dyDescent="0.3">
      <c r="A138" s="66" t="s">
        <v>917</v>
      </c>
      <c r="B138" s="66" t="s">
        <v>622</v>
      </c>
      <c r="C138" s="181" t="s">
        <v>82</v>
      </c>
      <c r="D138" s="114"/>
      <c r="E138" s="114"/>
      <c r="F138" s="103"/>
      <c r="G138" s="91"/>
      <c r="H138"/>
      <c r="K138" s="114"/>
      <c r="L138" s="114"/>
      <c r="M138" s="103"/>
      <c r="N138" s="91"/>
    </row>
    <row r="139" spans="1:14" x14ac:dyDescent="0.3">
      <c r="A139" s="66" t="s">
        <v>918</v>
      </c>
      <c r="B139" s="66" t="s">
        <v>624</v>
      </c>
      <c r="C139" s="181" t="s">
        <v>82</v>
      </c>
      <c r="D139" s="114"/>
      <c r="E139" s="114"/>
      <c r="F139" s="103"/>
      <c r="G139" s="91"/>
      <c r="H139"/>
      <c r="K139" s="114"/>
      <c r="L139" s="114"/>
      <c r="M139" s="103"/>
      <c r="N139" s="91"/>
    </row>
    <row r="140" spans="1:14" x14ac:dyDescent="0.3">
      <c r="A140" s="66" t="s">
        <v>919</v>
      </c>
      <c r="B140" s="66" t="s">
        <v>142</v>
      </c>
      <c r="C140" s="181" t="s">
        <v>82</v>
      </c>
      <c r="D140" s="114"/>
      <c r="E140" s="114"/>
      <c r="F140" s="103"/>
      <c r="G140" s="91"/>
      <c r="H140"/>
      <c r="K140" s="114"/>
      <c r="L140" s="114"/>
      <c r="M140" s="103"/>
      <c r="N140" s="91"/>
    </row>
    <row r="141" spans="1:14" outlineLevel="1" x14ac:dyDescent="0.3">
      <c r="A141" s="66" t="s">
        <v>920</v>
      </c>
      <c r="C141" s="181"/>
      <c r="D141" s="114"/>
      <c r="E141" s="114"/>
      <c r="F141" s="103"/>
      <c r="G141" s="91"/>
      <c r="H141"/>
      <c r="K141" s="114"/>
      <c r="L141" s="114"/>
      <c r="M141" s="103"/>
      <c r="N141" s="91"/>
    </row>
    <row r="142" spans="1:14" outlineLevel="1" x14ac:dyDescent="0.3">
      <c r="A142" s="66" t="s">
        <v>921</v>
      </c>
      <c r="C142" s="181"/>
      <c r="D142" s="114"/>
      <c r="E142" s="114"/>
      <c r="F142" s="103"/>
      <c r="G142" s="91"/>
      <c r="H142"/>
      <c r="K142" s="114"/>
      <c r="L142" s="114"/>
      <c r="M142" s="103"/>
      <c r="N142" s="91"/>
    </row>
    <row r="143" spans="1:14" outlineLevel="1" x14ac:dyDescent="0.3">
      <c r="A143" s="66" t="s">
        <v>922</v>
      </c>
      <c r="C143" s="181"/>
      <c r="D143" s="114"/>
      <c r="E143" s="114"/>
      <c r="F143" s="103"/>
      <c r="G143" s="91"/>
      <c r="H143"/>
      <c r="K143" s="114"/>
      <c r="L143" s="114"/>
      <c r="M143" s="103"/>
      <c r="N143" s="91"/>
    </row>
    <row r="144" spans="1:14" outlineLevel="1" x14ac:dyDescent="0.3">
      <c r="A144" s="66" t="s">
        <v>923</v>
      </c>
      <c r="C144" s="181"/>
      <c r="D144" s="114"/>
      <c r="E144" s="114"/>
      <c r="F144" s="103"/>
      <c r="G144" s="91"/>
      <c r="H144"/>
      <c r="K144" s="114"/>
      <c r="L144" s="114"/>
      <c r="M144" s="103"/>
      <c r="N144" s="91"/>
    </row>
    <row r="145" spans="1:14" outlineLevel="1" x14ac:dyDescent="0.3">
      <c r="A145" s="66" t="s">
        <v>924</v>
      </c>
      <c r="C145" s="181"/>
      <c r="D145" s="114"/>
      <c r="E145" s="114"/>
      <c r="F145" s="103"/>
      <c r="G145" s="91"/>
      <c r="H145"/>
      <c r="K145" s="114"/>
      <c r="L145" s="114"/>
      <c r="M145" s="103"/>
      <c r="N145" s="91"/>
    </row>
    <row r="146" spans="1:14" outlineLevel="1" x14ac:dyDescent="0.3">
      <c r="A146" s="66" t="s">
        <v>925</v>
      </c>
      <c r="C146" s="181"/>
      <c r="D146" s="114"/>
      <c r="E146" s="114"/>
      <c r="F146" s="103"/>
      <c r="G146" s="91"/>
      <c r="H146"/>
      <c r="K146" s="114"/>
      <c r="L146" s="114"/>
      <c r="M146" s="103"/>
      <c r="N146" s="91"/>
    </row>
    <row r="147" spans="1:14" x14ac:dyDescent="0.3">
      <c r="A147" s="85"/>
      <c r="B147" s="86" t="s">
        <v>926</v>
      </c>
      <c r="C147" s="85" t="s">
        <v>111</v>
      </c>
      <c r="D147" s="85"/>
      <c r="E147" s="85"/>
      <c r="F147" s="85" t="s">
        <v>799</v>
      </c>
      <c r="G147" s="88"/>
      <c r="H147"/>
      <c r="I147" s="112"/>
      <c r="J147" s="80"/>
      <c r="K147" s="80"/>
      <c r="L147" s="80"/>
      <c r="M147" s="80"/>
      <c r="N147" s="99"/>
    </row>
    <row r="148" spans="1:14" x14ac:dyDescent="0.3">
      <c r="A148" s="66" t="s">
        <v>927</v>
      </c>
      <c r="B148" s="83" t="s">
        <v>928</v>
      </c>
      <c r="C148" s="187" t="s">
        <v>82</v>
      </c>
      <c r="D148" s="114"/>
      <c r="E148" s="114"/>
      <c r="F148" s="199" t="str">
        <f>IF($C$152=0,"",IF(C148="[for completion]","",C148/$C$152))</f>
        <v/>
      </c>
      <c r="G148" s="91"/>
      <c r="H148"/>
      <c r="I148" s="83"/>
      <c r="K148" s="114"/>
      <c r="L148" s="114"/>
      <c r="M148" s="92"/>
      <c r="N148" s="91"/>
    </row>
    <row r="149" spans="1:14" x14ac:dyDescent="0.3">
      <c r="A149" s="66" t="s">
        <v>929</v>
      </c>
      <c r="B149" s="83" t="s">
        <v>930</v>
      </c>
      <c r="C149" s="187" t="s">
        <v>82</v>
      </c>
      <c r="D149" s="114"/>
      <c r="E149" s="114"/>
      <c r="F149" s="199" t="str">
        <f>IF($C$152=0,"",IF(C149="[for completion]","",C149/$C$152))</f>
        <v/>
      </c>
      <c r="G149" s="91"/>
      <c r="H149"/>
      <c r="I149" s="83"/>
      <c r="K149" s="114"/>
      <c r="L149" s="114"/>
      <c r="M149" s="92"/>
      <c r="N149" s="91"/>
    </row>
    <row r="150" spans="1:14" x14ac:dyDescent="0.3">
      <c r="A150" s="66" t="s">
        <v>931</v>
      </c>
      <c r="B150" s="83" t="s">
        <v>932</v>
      </c>
      <c r="C150" s="187" t="s">
        <v>82</v>
      </c>
      <c r="D150" s="114"/>
      <c r="E150" s="114"/>
      <c r="F150" s="199" t="str">
        <f>IF($C$152=0,"",IF(C150="[for completion]","",C150/$C$152))</f>
        <v/>
      </c>
      <c r="G150" s="91"/>
      <c r="H150"/>
      <c r="I150" s="83"/>
      <c r="K150" s="114"/>
      <c r="L150" s="114"/>
      <c r="M150" s="92"/>
      <c r="N150" s="91"/>
    </row>
    <row r="151" spans="1:14" ht="15" customHeight="1" x14ac:dyDescent="0.3">
      <c r="A151" s="66" t="s">
        <v>933</v>
      </c>
      <c r="B151" s="83" t="s">
        <v>934</v>
      </c>
      <c r="C151" s="187" t="s">
        <v>82</v>
      </c>
      <c r="D151" s="114"/>
      <c r="E151" s="114"/>
      <c r="F151" s="199" t="str">
        <f>IF($C$152=0,"",IF(C151="[for completion]","",C151/$C$152))</f>
        <v/>
      </c>
      <c r="G151" s="91"/>
      <c r="H151"/>
      <c r="I151" s="83"/>
      <c r="K151" s="114"/>
      <c r="L151" s="114"/>
      <c r="M151" s="92"/>
      <c r="N151" s="91"/>
    </row>
    <row r="152" spans="1:14" ht="15" customHeight="1" x14ac:dyDescent="0.3">
      <c r="A152" s="66" t="s">
        <v>935</v>
      </c>
      <c r="B152" s="93" t="s">
        <v>144</v>
      </c>
      <c r="C152" s="189">
        <f>SUM(C148:C151)</f>
        <v>0</v>
      </c>
      <c r="D152" s="114"/>
      <c r="E152" s="114"/>
      <c r="F152" s="181">
        <f>SUM(F148:F151)</f>
        <v>0</v>
      </c>
      <c r="G152" s="91"/>
      <c r="H152"/>
      <c r="I152" s="83"/>
      <c r="K152" s="114"/>
      <c r="L152" s="114"/>
      <c r="M152" s="92"/>
      <c r="N152" s="91"/>
    </row>
    <row r="153" spans="1:14" ht="15" customHeight="1" outlineLevel="1" x14ac:dyDescent="0.3">
      <c r="A153" s="66" t="s">
        <v>936</v>
      </c>
      <c r="B153" s="95" t="s">
        <v>937</v>
      </c>
      <c r="D153" s="114"/>
      <c r="E153" s="114"/>
      <c r="F153" s="199" t="str">
        <f>IF($C$152=0,"",IF(C153="[for completion]","",C153/$C$152))</f>
        <v/>
      </c>
      <c r="G153" s="91"/>
      <c r="H153"/>
      <c r="I153" s="83"/>
      <c r="K153" s="114"/>
      <c r="L153" s="114"/>
      <c r="M153" s="92"/>
      <c r="N153" s="91"/>
    </row>
    <row r="154" spans="1:14" ht="15" customHeight="1" outlineLevel="1" x14ac:dyDescent="0.3">
      <c r="A154" s="66" t="s">
        <v>938</v>
      </c>
      <c r="B154" s="95" t="s">
        <v>939</v>
      </c>
      <c r="D154" s="114"/>
      <c r="E154" s="114"/>
      <c r="F154" s="199" t="str">
        <f t="shared" ref="F154:F159" si="2">IF($C$152=0,"",IF(C154="[for completion]","",C154/$C$152))</f>
        <v/>
      </c>
      <c r="G154" s="91"/>
      <c r="H154"/>
      <c r="I154" s="83"/>
      <c r="K154" s="114"/>
      <c r="L154" s="114"/>
      <c r="M154" s="92"/>
      <c r="N154" s="91"/>
    </row>
    <row r="155" spans="1:14" ht="15" customHeight="1" outlineLevel="1" x14ac:dyDescent="0.3">
      <c r="A155" s="66" t="s">
        <v>940</v>
      </c>
      <c r="B155" s="95" t="s">
        <v>941</v>
      </c>
      <c r="D155" s="114"/>
      <c r="E155" s="114"/>
      <c r="F155" s="199" t="str">
        <f t="shared" si="2"/>
        <v/>
      </c>
      <c r="G155" s="91"/>
      <c r="H155"/>
      <c r="I155" s="83"/>
      <c r="K155" s="114"/>
      <c r="L155" s="114"/>
      <c r="M155" s="92"/>
      <c r="N155" s="91"/>
    </row>
    <row r="156" spans="1:14" ht="15" customHeight="1" outlineLevel="1" x14ac:dyDescent="0.3">
      <c r="A156" s="66" t="s">
        <v>942</v>
      </c>
      <c r="B156" s="95" t="s">
        <v>943</v>
      </c>
      <c r="D156" s="114"/>
      <c r="E156" s="114"/>
      <c r="F156" s="199" t="str">
        <f t="shared" si="2"/>
        <v/>
      </c>
      <c r="G156" s="91"/>
      <c r="H156"/>
      <c r="I156" s="83"/>
      <c r="K156" s="114"/>
      <c r="L156" s="114"/>
      <c r="M156" s="92"/>
      <c r="N156" s="91"/>
    </row>
    <row r="157" spans="1:14" ht="15" customHeight="1" outlineLevel="1" x14ac:dyDescent="0.3">
      <c r="A157" s="66" t="s">
        <v>944</v>
      </c>
      <c r="B157" s="95" t="s">
        <v>945</v>
      </c>
      <c r="D157" s="114"/>
      <c r="E157" s="114"/>
      <c r="F157" s="199" t="str">
        <f t="shared" si="2"/>
        <v/>
      </c>
      <c r="G157" s="91"/>
      <c r="H157"/>
      <c r="I157" s="83"/>
      <c r="K157" s="114"/>
      <c r="L157" s="114"/>
      <c r="M157" s="92"/>
      <c r="N157" s="91"/>
    </row>
    <row r="158" spans="1:14" ht="15" customHeight="1" outlineLevel="1" x14ac:dyDescent="0.3">
      <c r="A158" s="66" t="s">
        <v>946</v>
      </c>
      <c r="B158" s="95" t="s">
        <v>947</v>
      </c>
      <c r="D158" s="114"/>
      <c r="E158" s="114"/>
      <c r="F158" s="199" t="str">
        <f t="shared" si="2"/>
        <v/>
      </c>
      <c r="G158" s="91"/>
      <c r="H158"/>
      <c r="I158" s="83"/>
      <c r="K158" s="114"/>
      <c r="L158" s="114"/>
      <c r="M158" s="92"/>
      <c r="N158" s="91"/>
    </row>
    <row r="159" spans="1:14" ht="15" customHeight="1" outlineLevel="1" x14ac:dyDescent="0.3">
      <c r="A159" s="66" t="s">
        <v>948</v>
      </c>
      <c r="B159" s="95" t="s">
        <v>949</v>
      </c>
      <c r="D159" s="114"/>
      <c r="E159" s="114"/>
      <c r="F159" s="199" t="str">
        <f t="shared" si="2"/>
        <v/>
      </c>
      <c r="G159" s="91"/>
      <c r="H159"/>
      <c r="I159" s="83"/>
      <c r="K159" s="114"/>
      <c r="L159" s="114"/>
      <c r="M159" s="92"/>
      <c r="N159" s="91"/>
    </row>
    <row r="160" spans="1:14" ht="15" customHeight="1" outlineLevel="1" x14ac:dyDescent="0.3">
      <c r="A160" s="66" t="s">
        <v>950</v>
      </c>
      <c r="B160" s="95"/>
      <c r="D160" s="114"/>
      <c r="E160" s="114"/>
      <c r="F160" s="92"/>
      <c r="G160" s="91"/>
      <c r="H160"/>
      <c r="I160" s="83"/>
      <c r="K160" s="114"/>
      <c r="L160" s="114"/>
      <c r="M160" s="92"/>
      <c r="N160" s="91"/>
    </row>
    <row r="161" spans="1:14" ht="15" customHeight="1" outlineLevel="1" x14ac:dyDescent="0.3">
      <c r="A161" s="66" t="s">
        <v>951</v>
      </c>
      <c r="B161" s="95"/>
      <c r="D161" s="114"/>
      <c r="E161" s="114"/>
      <c r="F161" s="92"/>
      <c r="G161" s="91"/>
      <c r="H161"/>
      <c r="I161" s="83"/>
      <c r="K161" s="114"/>
      <c r="L161" s="114"/>
      <c r="M161" s="92"/>
      <c r="N161" s="91"/>
    </row>
    <row r="162" spans="1:14" ht="15" customHeight="1" outlineLevel="1" x14ac:dyDescent="0.3">
      <c r="A162" s="66" t="s">
        <v>952</v>
      </c>
      <c r="B162" s="95"/>
      <c r="D162" s="114"/>
      <c r="E162" s="114"/>
      <c r="F162" s="92"/>
      <c r="G162" s="91"/>
      <c r="H162"/>
      <c r="I162" s="83"/>
      <c r="K162" s="114"/>
      <c r="L162" s="114"/>
      <c r="M162" s="92"/>
      <c r="N162" s="91"/>
    </row>
    <row r="163" spans="1:14" ht="15" customHeight="1" outlineLevel="1" x14ac:dyDescent="0.3">
      <c r="A163" s="66" t="s">
        <v>953</v>
      </c>
      <c r="B163" s="95"/>
      <c r="D163" s="114"/>
      <c r="E163" s="114"/>
      <c r="F163" s="92"/>
      <c r="G163" s="91"/>
      <c r="H163"/>
      <c r="I163" s="83"/>
      <c r="K163" s="114"/>
      <c r="L163" s="114"/>
      <c r="M163" s="92"/>
      <c r="N163" s="91"/>
    </row>
    <row r="164" spans="1:14" ht="15" customHeight="1" outlineLevel="1" x14ac:dyDescent="0.3">
      <c r="A164" s="66" t="s">
        <v>954</v>
      </c>
      <c r="B164" s="83"/>
      <c r="D164" s="114"/>
      <c r="E164" s="114"/>
      <c r="F164" s="92"/>
      <c r="G164" s="91"/>
      <c r="H164"/>
      <c r="I164" s="83"/>
      <c r="K164" s="114"/>
      <c r="L164" s="114"/>
      <c r="M164" s="92"/>
      <c r="N164" s="91"/>
    </row>
    <row r="165" spans="1:14" outlineLevel="1" x14ac:dyDescent="0.3">
      <c r="A165" s="66" t="s">
        <v>955</v>
      </c>
      <c r="B165" s="96"/>
      <c r="C165" s="96"/>
      <c r="D165" s="96"/>
      <c r="E165" s="96"/>
      <c r="F165" s="92"/>
      <c r="G165" s="91"/>
      <c r="H165"/>
      <c r="I165" s="93"/>
      <c r="J165" s="83"/>
      <c r="K165" s="114"/>
      <c r="L165" s="114"/>
      <c r="M165" s="103"/>
      <c r="N165" s="91"/>
    </row>
    <row r="166" spans="1:14" ht="15" customHeight="1" x14ac:dyDescent="0.3">
      <c r="A166" s="85"/>
      <c r="B166" s="383" t="s">
        <v>956</v>
      </c>
      <c r="C166" s="85" t="s">
        <v>799</v>
      </c>
      <c r="D166" s="85"/>
      <c r="E166" s="85"/>
      <c r="F166" s="88"/>
      <c r="G166" s="88"/>
      <c r="H166"/>
      <c r="I166" s="112"/>
      <c r="J166" s="80"/>
      <c r="K166" s="80"/>
      <c r="L166" s="80"/>
      <c r="M166" s="99"/>
      <c r="N166" s="99"/>
    </row>
    <row r="167" spans="1:14" x14ac:dyDescent="0.3">
      <c r="A167" s="66" t="s">
        <v>957</v>
      </c>
      <c r="B167" s="360" t="s">
        <v>649</v>
      </c>
      <c r="C167" s="181" t="s">
        <v>82</v>
      </c>
      <c r="D167"/>
      <c r="E167" s="64"/>
      <c r="F167" s="64"/>
      <c r="G167"/>
      <c r="H167"/>
      <c r="K167" s="108"/>
      <c r="L167" s="64"/>
      <c r="M167" s="64"/>
      <c r="N167" s="108"/>
    </row>
    <row r="168" spans="1:14" outlineLevel="1" x14ac:dyDescent="0.3">
      <c r="A168" s="66" t="s">
        <v>958</v>
      </c>
      <c r="B168" s="230" t="s">
        <v>2692</v>
      </c>
      <c r="C168" s="362" t="s">
        <v>82</v>
      </c>
      <c r="D168"/>
      <c r="E168" s="64"/>
      <c r="F168" s="64"/>
      <c r="G168"/>
      <c r="H168"/>
      <c r="K168" s="108"/>
      <c r="L168" s="64"/>
      <c r="M168" s="64"/>
      <c r="N168" s="108"/>
    </row>
    <row r="169" spans="1:14" outlineLevel="1" x14ac:dyDescent="0.3">
      <c r="A169" s="66" t="s">
        <v>959</v>
      </c>
      <c r="D169"/>
      <c r="E169" s="64"/>
      <c r="F169" s="64"/>
      <c r="G169"/>
      <c r="H169"/>
      <c r="K169" s="108"/>
      <c r="L169" s="64"/>
      <c r="M169" s="64"/>
      <c r="N169" s="108"/>
    </row>
    <row r="170" spans="1:14" outlineLevel="1" x14ac:dyDescent="0.3">
      <c r="A170" s="66" t="s">
        <v>960</v>
      </c>
      <c r="D170"/>
      <c r="E170" s="64"/>
      <c r="F170" s="64"/>
      <c r="G170"/>
      <c r="H170"/>
      <c r="K170" s="108"/>
      <c r="L170" s="64"/>
      <c r="M170" s="64"/>
      <c r="N170" s="108"/>
    </row>
    <row r="171" spans="1:14" outlineLevel="1" x14ac:dyDescent="0.3">
      <c r="A171" s="66" t="s">
        <v>961</v>
      </c>
      <c r="D171"/>
      <c r="E171" s="64"/>
      <c r="F171" s="64"/>
      <c r="G171"/>
      <c r="H171"/>
      <c r="K171" s="108"/>
      <c r="L171" s="64"/>
      <c r="M171" s="64"/>
      <c r="N171" s="108"/>
    </row>
    <row r="172" spans="1:14" x14ac:dyDescent="0.3">
      <c r="A172" s="85"/>
      <c r="B172" s="86" t="s">
        <v>962</v>
      </c>
      <c r="C172" s="85" t="s">
        <v>799</v>
      </c>
      <c r="D172" s="85"/>
      <c r="E172" s="85"/>
      <c r="F172" s="88"/>
      <c r="G172" s="88"/>
      <c r="H172"/>
      <c r="I172" s="112"/>
      <c r="J172" s="80"/>
      <c r="K172" s="80"/>
      <c r="L172" s="80"/>
      <c r="M172" s="99"/>
      <c r="N172" s="99"/>
    </row>
    <row r="173" spans="1:14" ht="15" customHeight="1" x14ac:dyDescent="0.3">
      <c r="A173" s="66" t="s">
        <v>963</v>
      </c>
      <c r="B173" s="66" t="s">
        <v>964</v>
      </c>
      <c r="C173" s="181" t="s">
        <v>82</v>
      </c>
      <c r="D173"/>
      <c r="E173"/>
      <c r="F173"/>
      <c r="G173"/>
      <c r="H173"/>
      <c r="K173" s="108"/>
      <c r="L173" s="108"/>
      <c r="M173" s="108"/>
      <c r="N173" s="108"/>
    </row>
    <row r="174" spans="1:14" outlineLevel="1" x14ac:dyDescent="0.3">
      <c r="A174" s="66" t="s">
        <v>965</v>
      </c>
      <c r="D174"/>
      <c r="E174"/>
      <c r="F174"/>
      <c r="G174"/>
      <c r="H174"/>
      <c r="K174" s="108"/>
      <c r="L174" s="108"/>
      <c r="M174" s="108"/>
      <c r="N174" s="108"/>
    </row>
    <row r="175" spans="1:14" outlineLevel="1" x14ac:dyDescent="0.3">
      <c r="A175" s="66" t="s">
        <v>966</v>
      </c>
      <c r="D175"/>
      <c r="E175"/>
      <c r="F175"/>
      <c r="G175"/>
      <c r="H175"/>
      <c r="K175" s="108"/>
      <c r="L175" s="108"/>
      <c r="M175" s="108"/>
      <c r="N175" s="108"/>
    </row>
    <row r="176" spans="1:14" outlineLevel="1" x14ac:dyDescent="0.3">
      <c r="A176" s="66" t="s">
        <v>967</v>
      </c>
      <c r="D176"/>
      <c r="E176"/>
      <c r="F176"/>
      <c r="G176"/>
      <c r="H176"/>
      <c r="K176" s="108"/>
      <c r="L176" s="108"/>
      <c r="M176" s="108"/>
      <c r="N176" s="108"/>
    </row>
    <row r="177" spans="1:14" outlineLevel="1" x14ac:dyDescent="0.3">
      <c r="A177" s="66" t="s">
        <v>968</v>
      </c>
      <c r="D177"/>
      <c r="E177"/>
      <c r="F177"/>
      <c r="G177"/>
      <c r="H177"/>
      <c r="K177" s="108"/>
      <c r="L177" s="108"/>
      <c r="M177" s="108"/>
      <c r="N177" s="108"/>
    </row>
    <row r="178" spans="1:14" outlineLevel="1" x14ac:dyDescent="0.3">
      <c r="A178" s="66" t="s">
        <v>969</v>
      </c>
    </row>
    <row r="179" spans="1:14" outlineLevel="1" x14ac:dyDescent="0.3">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4" t="s">
        <v>971</v>
      </c>
      <c r="B1" s="184"/>
      <c r="C1" s="64"/>
      <c r="D1" s="64"/>
      <c r="E1" s="64"/>
      <c r="F1" s="367" t="s">
        <v>2794</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5" t="s">
        <v>972</v>
      </c>
      <c r="C5" s="70"/>
      <c r="E5" s="72"/>
      <c r="F5" s="72"/>
    </row>
    <row r="6" spans="1:7" ht="15" thickBot="1" x14ac:dyDescent="0.35">
      <c r="B6" s="116" t="s">
        <v>973</v>
      </c>
    </row>
    <row r="7" spans="1:7" x14ac:dyDescent="0.3">
      <c r="B7" s="76"/>
    </row>
    <row r="8" spans="1:7" ht="36" x14ac:dyDescent="0.3">
      <c r="A8" s="77" t="s">
        <v>80</v>
      </c>
      <c r="B8" s="77" t="s">
        <v>973</v>
      </c>
      <c r="C8" s="78"/>
      <c r="D8" s="78"/>
      <c r="E8" s="78"/>
      <c r="F8" s="78"/>
      <c r="G8" s="79"/>
    </row>
    <row r="9" spans="1:7" ht="15" customHeight="1" x14ac:dyDescent="0.3">
      <c r="A9" s="85"/>
      <c r="B9" s="86" t="s">
        <v>787</v>
      </c>
      <c r="C9" s="85" t="s">
        <v>974</v>
      </c>
      <c r="D9" s="85"/>
      <c r="E9" s="87"/>
      <c r="F9" s="85"/>
      <c r="G9" s="88"/>
    </row>
    <row r="10" spans="1:7" x14ac:dyDescent="0.3">
      <c r="A10" s="66" t="s">
        <v>975</v>
      </c>
      <c r="B10" s="66" t="s">
        <v>976</v>
      </c>
      <c r="C10" s="188" t="s">
        <v>82</v>
      </c>
    </row>
    <row r="11" spans="1:7" outlineLevel="1" x14ac:dyDescent="0.3">
      <c r="A11" s="66" t="s">
        <v>977</v>
      </c>
      <c r="B11" s="81" t="s">
        <v>478</v>
      </c>
      <c r="C11" s="188"/>
    </row>
    <row r="12" spans="1:7" outlineLevel="1" x14ac:dyDescent="0.3">
      <c r="A12" s="66" t="s">
        <v>978</v>
      </c>
      <c r="B12" s="81" t="s">
        <v>480</v>
      </c>
      <c r="C12" s="188"/>
    </row>
    <row r="13" spans="1:7" outlineLevel="1" x14ac:dyDescent="0.3">
      <c r="A13" s="66" t="s">
        <v>979</v>
      </c>
      <c r="B13" s="81"/>
    </row>
    <row r="14" spans="1:7" outlineLevel="1" x14ac:dyDescent="0.3">
      <c r="A14" s="66" t="s">
        <v>980</v>
      </c>
      <c r="B14" s="81"/>
    </row>
    <row r="15" spans="1:7" outlineLevel="1" x14ac:dyDescent="0.3">
      <c r="A15" s="66" t="s">
        <v>981</v>
      </c>
      <c r="B15" s="81"/>
    </row>
    <row r="16" spans="1:7" outlineLevel="1" x14ac:dyDescent="0.3">
      <c r="A16" s="66" t="s">
        <v>982</v>
      </c>
      <c r="B16" s="81"/>
    </row>
    <row r="17" spans="1:7" ht="15" customHeight="1" x14ac:dyDescent="0.3">
      <c r="A17" s="85"/>
      <c r="B17" s="86" t="s">
        <v>983</v>
      </c>
      <c r="C17" s="85" t="s">
        <v>984</v>
      </c>
      <c r="D17" s="85"/>
      <c r="E17" s="87"/>
      <c r="F17" s="88"/>
      <c r="G17" s="88"/>
    </row>
    <row r="18" spans="1:7" x14ac:dyDescent="0.3">
      <c r="A18" s="66" t="s">
        <v>985</v>
      </c>
      <c r="B18" s="66" t="s">
        <v>487</v>
      </c>
      <c r="C18" s="181" t="s">
        <v>82</v>
      </c>
    </row>
    <row r="19" spans="1:7" outlineLevel="1" x14ac:dyDescent="0.3">
      <c r="A19" s="66" t="s">
        <v>986</v>
      </c>
      <c r="C19" s="181"/>
    </row>
    <row r="20" spans="1:7" outlineLevel="1" x14ac:dyDescent="0.3">
      <c r="A20" s="66" t="s">
        <v>987</v>
      </c>
      <c r="C20" s="181"/>
    </row>
    <row r="21" spans="1:7" outlineLevel="1" x14ac:dyDescent="0.3">
      <c r="A21" s="66" t="s">
        <v>988</v>
      </c>
      <c r="C21" s="181"/>
    </row>
    <row r="22" spans="1:7" outlineLevel="1" x14ac:dyDescent="0.3">
      <c r="A22" s="66" t="s">
        <v>989</v>
      </c>
      <c r="C22" s="181"/>
    </row>
    <row r="23" spans="1:7" outlineLevel="1" x14ac:dyDescent="0.3">
      <c r="A23" s="66" t="s">
        <v>990</v>
      </c>
      <c r="C23" s="181"/>
    </row>
    <row r="24" spans="1:7" outlineLevel="1" x14ac:dyDescent="0.3">
      <c r="A24" s="66" t="s">
        <v>991</v>
      </c>
      <c r="C24" s="181"/>
    </row>
    <row r="25" spans="1:7" ht="15" customHeight="1" x14ac:dyDescent="0.3">
      <c r="A25" s="85"/>
      <c r="B25" s="86" t="s">
        <v>992</v>
      </c>
      <c r="C25" s="85" t="s">
        <v>984</v>
      </c>
      <c r="D25" s="85"/>
      <c r="E25" s="87"/>
      <c r="F25" s="88"/>
      <c r="G25" s="88"/>
    </row>
    <row r="26" spans="1:7" x14ac:dyDescent="0.3">
      <c r="A26" s="66" t="s">
        <v>993</v>
      </c>
      <c r="B26" s="111" t="s">
        <v>496</v>
      </c>
      <c r="C26" s="181">
        <f>SUM(C27:C53)</f>
        <v>0</v>
      </c>
      <c r="D26" s="111"/>
      <c r="F26" s="111"/>
      <c r="G26" s="66"/>
    </row>
    <row r="27" spans="1:7" x14ac:dyDescent="0.3">
      <c r="A27" s="66" t="s">
        <v>994</v>
      </c>
      <c r="B27" s="66" t="s">
        <v>498</v>
      </c>
      <c r="C27" s="181" t="s">
        <v>82</v>
      </c>
      <c r="D27" s="111"/>
      <c r="F27" s="111"/>
      <c r="G27" s="66"/>
    </row>
    <row r="28" spans="1:7" x14ac:dyDescent="0.3">
      <c r="A28" s="66" t="s">
        <v>995</v>
      </c>
      <c r="B28" s="66" t="s">
        <v>500</v>
      </c>
      <c r="C28" s="181" t="s">
        <v>82</v>
      </c>
      <c r="D28" s="111"/>
      <c r="F28" s="111"/>
      <c r="G28" s="66"/>
    </row>
    <row r="29" spans="1:7" x14ac:dyDescent="0.3">
      <c r="A29" s="66" t="s">
        <v>996</v>
      </c>
      <c r="B29" s="66" t="s">
        <v>502</v>
      </c>
      <c r="C29" s="181" t="s">
        <v>82</v>
      </c>
      <c r="D29" s="111"/>
      <c r="F29" s="111"/>
      <c r="G29" s="66"/>
    </row>
    <row r="30" spans="1:7" x14ac:dyDescent="0.3">
      <c r="A30" s="66" t="s">
        <v>997</v>
      </c>
      <c r="B30" s="66" t="s">
        <v>504</v>
      </c>
      <c r="C30" s="181" t="s">
        <v>82</v>
      </c>
      <c r="D30" s="111"/>
      <c r="F30" s="111"/>
      <c r="G30" s="66"/>
    </row>
    <row r="31" spans="1:7" x14ac:dyDescent="0.3">
      <c r="A31" s="66" t="s">
        <v>998</v>
      </c>
      <c r="B31" s="66" t="s">
        <v>506</v>
      </c>
      <c r="C31" s="181" t="s">
        <v>82</v>
      </c>
      <c r="D31" s="111"/>
      <c r="F31" s="111"/>
      <c r="G31" s="66"/>
    </row>
    <row r="32" spans="1:7" x14ac:dyDescent="0.3">
      <c r="A32" s="66" t="s">
        <v>999</v>
      </c>
      <c r="B32" s="66" t="s">
        <v>2319</v>
      </c>
      <c r="C32" s="181" t="s">
        <v>82</v>
      </c>
      <c r="D32" s="111"/>
      <c r="F32" s="111"/>
      <c r="G32" s="66"/>
    </row>
    <row r="33" spans="1:7" x14ac:dyDescent="0.3">
      <c r="A33" s="66" t="s">
        <v>1000</v>
      </c>
      <c r="B33" s="66" t="s">
        <v>509</v>
      </c>
      <c r="C33" s="181" t="s">
        <v>82</v>
      </c>
      <c r="D33" s="111"/>
      <c r="F33" s="111"/>
      <c r="G33" s="66"/>
    </row>
    <row r="34" spans="1:7" x14ac:dyDescent="0.3">
      <c r="A34" s="66" t="s">
        <v>1001</v>
      </c>
      <c r="B34" s="66" t="s">
        <v>511</v>
      </c>
      <c r="C34" s="181" t="s">
        <v>82</v>
      </c>
      <c r="D34" s="111"/>
      <c r="F34" s="111"/>
      <c r="G34" s="66"/>
    </row>
    <row r="35" spans="1:7" x14ac:dyDescent="0.3">
      <c r="A35" s="66" t="s">
        <v>1002</v>
      </c>
      <c r="B35" s="66" t="s">
        <v>513</v>
      </c>
      <c r="C35" s="181" t="s">
        <v>82</v>
      </c>
      <c r="D35" s="111"/>
      <c r="F35" s="111"/>
      <c r="G35" s="66"/>
    </row>
    <row r="36" spans="1:7" x14ac:dyDescent="0.3">
      <c r="A36" s="66" t="s">
        <v>1003</v>
      </c>
      <c r="B36" s="66" t="s">
        <v>515</v>
      </c>
      <c r="C36" s="181" t="s">
        <v>82</v>
      </c>
      <c r="D36" s="111"/>
      <c r="F36" s="111"/>
      <c r="G36" s="66"/>
    </row>
    <row r="37" spans="1:7" x14ac:dyDescent="0.3">
      <c r="A37" s="66" t="s">
        <v>1004</v>
      </c>
      <c r="B37" s="66" t="s">
        <v>517</v>
      </c>
      <c r="C37" s="181" t="s">
        <v>82</v>
      </c>
      <c r="D37" s="111"/>
      <c r="F37" s="111"/>
      <c r="G37" s="66"/>
    </row>
    <row r="38" spans="1:7" x14ac:dyDescent="0.3">
      <c r="A38" s="66" t="s">
        <v>1005</v>
      </c>
      <c r="B38" s="66" t="s">
        <v>519</v>
      </c>
      <c r="C38" s="181" t="s">
        <v>82</v>
      </c>
      <c r="D38" s="111"/>
      <c r="F38" s="111"/>
      <c r="G38" s="66"/>
    </row>
    <row r="39" spans="1:7" x14ac:dyDescent="0.3">
      <c r="A39" s="66" t="s">
        <v>1006</v>
      </c>
      <c r="B39" s="66" t="s">
        <v>521</v>
      </c>
      <c r="C39" s="181" t="s">
        <v>82</v>
      </c>
      <c r="D39" s="111"/>
      <c r="F39" s="111"/>
      <c r="G39" s="66"/>
    </row>
    <row r="40" spans="1:7" x14ac:dyDescent="0.3">
      <c r="A40" s="66" t="s">
        <v>1007</v>
      </c>
      <c r="B40" s="66" t="s">
        <v>523</v>
      </c>
      <c r="C40" s="181" t="s">
        <v>82</v>
      </c>
      <c r="D40" s="111"/>
      <c r="F40" s="111"/>
      <c r="G40" s="66"/>
    </row>
    <row r="41" spans="1:7" x14ac:dyDescent="0.3">
      <c r="A41" s="66" t="s">
        <v>1008</v>
      </c>
      <c r="B41" s="66" t="s">
        <v>525</v>
      </c>
      <c r="C41" s="181" t="s">
        <v>82</v>
      </c>
      <c r="D41" s="111"/>
      <c r="F41" s="111"/>
      <c r="G41" s="66"/>
    </row>
    <row r="42" spans="1:7" x14ac:dyDescent="0.3">
      <c r="A42" s="66" t="s">
        <v>1009</v>
      </c>
      <c r="B42" s="66" t="s">
        <v>3</v>
      </c>
      <c r="C42" s="181" t="s">
        <v>82</v>
      </c>
      <c r="D42" s="111"/>
      <c r="F42" s="111"/>
      <c r="G42" s="66"/>
    </row>
    <row r="43" spans="1:7" x14ac:dyDescent="0.3">
      <c r="A43" s="66" t="s">
        <v>1010</v>
      </c>
      <c r="B43" s="66" t="s">
        <v>528</v>
      </c>
      <c r="C43" s="181" t="s">
        <v>82</v>
      </c>
      <c r="D43" s="111"/>
      <c r="F43" s="111"/>
      <c r="G43" s="66"/>
    </row>
    <row r="44" spans="1:7" x14ac:dyDescent="0.3">
      <c r="A44" s="66" t="s">
        <v>1011</v>
      </c>
      <c r="B44" s="66" t="s">
        <v>530</v>
      </c>
      <c r="C44" s="181" t="s">
        <v>82</v>
      </c>
      <c r="D44" s="111"/>
      <c r="F44" s="111"/>
      <c r="G44" s="66"/>
    </row>
    <row r="45" spans="1:7" x14ac:dyDescent="0.3">
      <c r="A45" s="66" t="s">
        <v>1012</v>
      </c>
      <c r="B45" s="66" t="s">
        <v>532</v>
      </c>
      <c r="C45" s="181" t="s">
        <v>82</v>
      </c>
      <c r="D45" s="111"/>
      <c r="F45" s="111"/>
      <c r="G45" s="66"/>
    </row>
    <row r="46" spans="1:7" x14ac:dyDescent="0.3">
      <c r="A46" s="66" t="s">
        <v>1013</v>
      </c>
      <c r="B46" s="66" t="s">
        <v>534</v>
      </c>
      <c r="C46" s="181" t="s">
        <v>82</v>
      </c>
      <c r="D46" s="111"/>
      <c r="F46" s="111"/>
      <c r="G46" s="66"/>
    </row>
    <row r="47" spans="1:7" x14ac:dyDescent="0.3">
      <c r="A47" s="66" t="s">
        <v>1014</v>
      </c>
      <c r="B47" s="66" t="s">
        <v>536</v>
      </c>
      <c r="C47" s="181" t="s">
        <v>82</v>
      </c>
      <c r="D47" s="111"/>
      <c r="F47" s="111"/>
      <c r="G47" s="66"/>
    </row>
    <row r="48" spans="1:7" x14ac:dyDescent="0.3">
      <c r="A48" s="66" t="s">
        <v>1015</v>
      </c>
      <c r="B48" s="66" t="s">
        <v>538</v>
      </c>
      <c r="C48" s="181" t="s">
        <v>82</v>
      </c>
      <c r="D48" s="111"/>
      <c r="F48" s="111"/>
      <c r="G48" s="66"/>
    </row>
    <row r="49" spans="1:7" x14ac:dyDescent="0.3">
      <c r="A49" s="66" t="s">
        <v>1016</v>
      </c>
      <c r="B49" s="66" t="s">
        <v>540</v>
      </c>
      <c r="C49" s="181" t="s">
        <v>82</v>
      </c>
      <c r="D49" s="111"/>
      <c r="F49" s="111"/>
      <c r="G49" s="66"/>
    </row>
    <row r="50" spans="1:7" x14ac:dyDescent="0.3">
      <c r="A50" s="66" t="s">
        <v>1017</v>
      </c>
      <c r="B50" s="66" t="s">
        <v>542</v>
      </c>
      <c r="C50" s="181" t="s">
        <v>82</v>
      </c>
      <c r="D50" s="111"/>
      <c r="F50" s="111"/>
      <c r="G50" s="66"/>
    </row>
    <row r="51" spans="1:7" x14ac:dyDescent="0.3">
      <c r="A51" s="66" t="s">
        <v>1018</v>
      </c>
      <c r="B51" s="66" t="s">
        <v>544</v>
      </c>
      <c r="C51" s="181" t="s">
        <v>82</v>
      </c>
      <c r="D51" s="111"/>
      <c r="F51" s="111"/>
      <c r="G51" s="66"/>
    </row>
    <row r="52" spans="1:7" x14ac:dyDescent="0.3">
      <c r="A52" s="66" t="s">
        <v>1019</v>
      </c>
      <c r="B52" s="66" t="s">
        <v>546</v>
      </c>
      <c r="C52" s="181" t="s">
        <v>82</v>
      </c>
      <c r="D52" s="111"/>
      <c r="F52" s="111"/>
      <c r="G52" s="66"/>
    </row>
    <row r="53" spans="1:7" x14ac:dyDescent="0.3">
      <c r="A53" s="66" t="s">
        <v>1020</v>
      </c>
      <c r="B53" s="66" t="s">
        <v>6</v>
      </c>
      <c r="C53" s="181" t="s">
        <v>82</v>
      </c>
      <c r="D53" s="111"/>
      <c r="F53" s="111"/>
      <c r="G53" s="66"/>
    </row>
    <row r="54" spans="1:7" x14ac:dyDescent="0.3">
      <c r="A54" s="274" t="s">
        <v>1021</v>
      </c>
      <c r="B54" s="111" t="s">
        <v>312</v>
      </c>
      <c r="C54" s="183">
        <f>SUM(C55:C57)</f>
        <v>0</v>
      </c>
      <c r="D54" s="111"/>
      <c r="F54" s="111"/>
      <c r="G54" s="66"/>
    </row>
    <row r="55" spans="1:7" x14ac:dyDescent="0.3">
      <c r="A55" s="274" t="s">
        <v>1022</v>
      </c>
      <c r="B55" s="66" t="s">
        <v>552</v>
      </c>
      <c r="C55" s="181" t="s">
        <v>82</v>
      </c>
      <c r="D55" s="111"/>
      <c r="F55" s="111"/>
      <c r="G55" s="66"/>
    </row>
    <row r="56" spans="1:7" x14ac:dyDescent="0.3">
      <c r="A56" s="274" t="s">
        <v>1023</v>
      </c>
      <c r="B56" s="66" t="s">
        <v>554</v>
      </c>
      <c r="C56" s="181" t="s">
        <v>82</v>
      </c>
      <c r="D56" s="111"/>
      <c r="F56" s="111"/>
      <c r="G56" s="66"/>
    </row>
    <row r="57" spans="1:7" x14ac:dyDescent="0.3">
      <c r="A57" s="274" t="s">
        <v>1024</v>
      </c>
      <c r="B57" s="66" t="s">
        <v>2</v>
      </c>
      <c r="C57" s="181" t="s">
        <v>82</v>
      </c>
      <c r="D57" s="111"/>
      <c r="F57" s="111"/>
      <c r="G57" s="66"/>
    </row>
    <row r="58" spans="1:7" x14ac:dyDescent="0.3">
      <c r="A58" s="274" t="s">
        <v>1025</v>
      </c>
      <c r="B58" s="111" t="s">
        <v>142</v>
      </c>
      <c r="C58" s="183">
        <f>SUM(C59:C69)</f>
        <v>0</v>
      </c>
      <c r="D58" s="111"/>
      <c r="F58" s="111"/>
      <c r="G58" s="66"/>
    </row>
    <row r="59" spans="1:7" x14ac:dyDescent="0.3">
      <c r="A59" s="274" t="s">
        <v>1026</v>
      </c>
      <c r="B59" s="83" t="s">
        <v>314</v>
      </c>
      <c r="C59" s="181" t="s">
        <v>82</v>
      </c>
      <c r="D59" s="111"/>
      <c r="F59" s="111"/>
      <c r="G59" s="66"/>
    </row>
    <row r="60" spans="1:7" x14ac:dyDescent="0.3">
      <c r="A60" s="274" t="s">
        <v>1027</v>
      </c>
      <c r="B60" s="274" t="s">
        <v>549</v>
      </c>
      <c r="C60" s="181" t="s">
        <v>82</v>
      </c>
      <c r="D60" s="111"/>
      <c r="E60" s="274"/>
      <c r="F60" s="111"/>
      <c r="G60" s="274"/>
    </row>
    <row r="61" spans="1:7" x14ac:dyDescent="0.3">
      <c r="A61" s="274" t="s">
        <v>1028</v>
      </c>
      <c r="B61" s="83" t="s">
        <v>316</v>
      </c>
      <c r="C61" s="181" t="s">
        <v>82</v>
      </c>
      <c r="D61" s="111"/>
      <c r="F61" s="111"/>
      <c r="G61" s="66"/>
    </row>
    <row r="62" spans="1:7" x14ac:dyDescent="0.3">
      <c r="A62" s="274" t="s">
        <v>1029</v>
      </c>
      <c r="B62" s="83" t="s">
        <v>318</v>
      </c>
      <c r="C62" s="181" t="s">
        <v>82</v>
      </c>
      <c r="D62" s="111"/>
      <c r="F62" s="111"/>
      <c r="G62" s="66"/>
    </row>
    <row r="63" spans="1:7" x14ac:dyDescent="0.3">
      <c r="A63" s="274" t="s">
        <v>1030</v>
      </c>
      <c r="B63" s="83" t="s">
        <v>12</v>
      </c>
      <c r="C63" s="181" t="s">
        <v>82</v>
      </c>
      <c r="D63" s="111"/>
      <c r="F63" s="111"/>
      <c r="G63" s="66"/>
    </row>
    <row r="64" spans="1:7" x14ac:dyDescent="0.3">
      <c r="A64" s="274" t="s">
        <v>1031</v>
      </c>
      <c r="B64" s="83" t="s">
        <v>321</v>
      </c>
      <c r="C64" s="181" t="s">
        <v>82</v>
      </c>
      <c r="D64" s="111"/>
      <c r="F64" s="111"/>
      <c r="G64" s="66"/>
    </row>
    <row r="65" spans="1:7" x14ac:dyDescent="0.3">
      <c r="A65" s="274" t="s">
        <v>1032</v>
      </c>
      <c r="B65" s="83" t="s">
        <v>323</v>
      </c>
      <c r="C65" s="181" t="s">
        <v>82</v>
      </c>
      <c r="D65" s="111"/>
      <c r="F65" s="111"/>
      <c r="G65" s="66"/>
    </row>
    <row r="66" spans="1:7" x14ac:dyDescent="0.3">
      <c r="A66" s="274" t="s">
        <v>1033</v>
      </c>
      <c r="B66" s="83" t="s">
        <v>325</v>
      </c>
      <c r="C66" s="181" t="s">
        <v>82</v>
      </c>
      <c r="D66" s="111"/>
      <c r="F66" s="111"/>
      <c r="G66" s="66"/>
    </row>
    <row r="67" spans="1:7" x14ac:dyDescent="0.3">
      <c r="A67" s="274" t="s">
        <v>1034</v>
      </c>
      <c r="B67" s="83" t="s">
        <v>327</v>
      </c>
      <c r="C67" s="181" t="s">
        <v>82</v>
      </c>
      <c r="D67" s="111"/>
      <c r="F67" s="111"/>
      <c r="G67" s="66"/>
    </row>
    <row r="68" spans="1:7" x14ac:dyDescent="0.3">
      <c r="A68" s="274" t="s">
        <v>1035</v>
      </c>
      <c r="B68" s="83" t="s">
        <v>329</v>
      </c>
      <c r="C68" s="181" t="s">
        <v>82</v>
      </c>
      <c r="D68" s="111"/>
      <c r="F68" s="111"/>
      <c r="G68" s="66"/>
    </row>
    <row r="69" spans="1:7" x14ac:dyDescent="0.3">
      <c r="A69" s="274" t="s">
        <v>1036</v>
      </c>
      <c r="B69" s="83" t="s">
        <v>142</v>
      </c>
      <c r="C69" s="181" t="s">
        <v>82</v>
      </c>
      <c r="D69" s="111"/>
      <c r="F69" s="111"/>
      <c r="G69" s="66"/>
    </row>
    <row r="70" spans="1:7" outlineLevel="1" x14ac:dyDescent="0.3">
      <c r="A70" s="66" t="s">
        <v>1037</v>
      </c>
      <c r="B70" s="95" t="s">
        <v>146</v>
      </c>
      <c r="C70" s="181"/>
      <c r="G70" s="66"/>
    </row>
    <row r="71" spans="1:7" outlineLevel="1" x14ac:dyDescent="0.3">
      <c r="A71" s="66" t="s">
        <v>1038</v>
      </c>
      <c r="B71" s="95" t="s">
        <v>146</v>
      </c>
      <c r="C71" s="181"/>
      <c r="G71" s="66"/>
    </row>
    <row r="72" spans="1:7" outlineLevel="1" x14ac:dyDescent="0.3">
      <c r="A72" s="66" t="s">
        <v>1039</v>
      </c>
      <c r="B72" s="95" t="s">
        <v>146</v>
      </c>
      <c r="C72" s="181"/>
      <c r="G72" s="66"/>
    </row>
    <row r="73" spans="1:7" outlineLevel="1" x14ac:dyDescent="0.3">
      <c r="A73" s="66" t="s">
        <v>1040</v>
      </c>
      <c r="B73" s="95" t="s">
        <v>146</v>
      </c>
      <c r="C73" s="181"/>
      <c r="G73" s="66"/>
    </row>
    <row r="74" spans="1:7" outlineLevel="1" x14ac:dyDescent="0.3">
      <c r="A74" s="66" t="s">
        <v>1041</v>
      </c>
      <c r="B74" s="95" t="s">
        <v>146</v>
      </c>
      <c r="C74" s="181"/>
      <c r="G74" s="66"/>
    </row>
    <row r="75" spans="1:7" outlineLevel="1" x14ac:dyDescent="0.3">
      <c r="A75" s="66" t="s">
        <v>1042</v>
      </c>
      <c r="B75" s="95" t="s">
        <v>146</v>
      </c>
      <c r="C75" s="181"/>
      <c r="G75" s="66"/>
    </row>
    <row r="76" spans="1:7" outlineLevel="1" x14ac:dyDescent="0.3">
      <c r="A76" s="66" t="s">
        <v>1043</v>
      </c>
      <c r="B76" s="95" t="s">
        <v>146</v>
      </c>
      <c r="C76" s="181"/>
      <c r="G76" s="66"/>
    </row>
    <row r="77" spans="1:7" outlineLevel="1" x14ac:dyDescent="0.3">
      <c r="A77" s="66" t="s">
        <v>1044</v>
      </c>
      <c r="B77" s="95" t="s">
        <v>146</v>
      </c>
      <c r="C77" s="181"/>
      <c r="G77" s="66"/>
    </row>
    <row r="78" spans="1:7" outlineLevel="1" x14ac:dyDescent="0.3">
      <c r="A78" s="66" t="s">
        <v>1045</v>
      </c>
      <c r="B78" s="95" t="s">
        <v>146</v>
      </c>
      <c r="C78" s="181"/>
      <c r="G78" s="66"/>
    </row>
    <row r="79" spans="1:7" outlineLevel="1" x14ac:dyDescent="0.3">
      <c r="A79" s="66" t="s">
        <v>1046</v>
      </c>
      <c r="B79" s="95" t="s">
        <v>146</v>
      </c>
      <c r="C79" s="181"/>
      <c r="G79" s="66"/>
    </row>
    <row r="80" spans="1:7" ht="15" customHeight="1" x14ac:dyDescent="0.3">
      <c r="A80" s="85"/>
      <c r="B80" s="86" t="s">
        <v>1047</v>
      </c>
      <c r="C80" s="85" t="s">
        <v>984</v>
      </c>
      <c r="D80" s="85"/>
      <c r="E80" s="87"/>
      <c r="F80" s="88"/>
      <c r="G80" s="88"/>
    </row>
    <row r="81" spans="1:7" x14ac:dyDescent="0.3">
      <c r="A81" s="66" t="s">
        <v>1048</v>
      </c>
      <c r="B81" s="66" t="s">
        <v>610</v>
      </c>
      <c r="C81" s="181" t="s">
        <v>82</v>
      </c>
      <c r="E81" s="64"/>
    </row>
    <row r="82" spans="1:7" x14ac:dyDescent="0.3">
      <c r="A82" s="66" t="s">
        <v>1049</v>
      </c>
      <c r="B82" s="66" t="s">
        <v>612</v>
      </c>
      <c r="C82" s="181" t="s">
        <v>82</v>
      </c>
      <c r="E82" s="64"/>
    </row>
    <row r="83" spans="1:7" x14ac:dyDescent="0.3">
      <c r="A83" s="66" t="s">
        <v>1050</v>
      </c>
      <c r="B83" s="66" t="s">
        <v>142</v>
      </c>
      <c r="C83" s="181" t="s">
        <v>82</v>
      </c>
      <c r="E83" s="64"/>
    </row>
    <row r="84" spans="1:7" outlineLevel="1" x14ac:dyDescent="0.3">
      <c r="A84" s="66" t="s">
        <v>1051</v>
      </c>
      <c r="C84" s="181"/>
      <c r="E84" s="64"/>
    </row>
    <row r="85" spans="1:7" outlineLevel="1" x14ac:dyDescent="0.3">
      <c r="A85" s="66" t="s">
        <v>1052</v>
      </c>
      <c r="C85" s="181"/>
      <c r="E85" s="64"/>
    </row>
    <row r="86" spans="1:7" outlineLevel="1" x14ac:dyDescent="0.3">
      <c r="A86" s="66" t="s">
        <v>1053</v>
      </c>
      <c r="C86" s="181"/>
      <c r="E86" s="64"/>
    </row>
    <row r="87" spans="1:7" outlineLevel="1" x14ac:dyDescent="0.3">
      <c r="A87" s="66" t="s">
        <v>1054</v>
      </c>
      <c r="C87" s="181"/>
      <c r="E87" s="64"/>
    </row>
    <row r="88" spans="1:7" outlineLevel="1" x14ac:dyDescent="0.3">
      <c r="A88" s="66" t="s">
        <v>1055</v>
      </c>
      <c r="C88" s="181"/>
      <c r="E88" s="64"/>
    </row>
    <row r="89" spans="1:7" outlineLevel="1" x14ac:dyDescent="0.3">
      <c r="A89" s="66" t="s">
        <v>1056</v>
      </c>
      <c r="C89" s="181"/>
      <c r="E89" s="64"/>
    </row>
    <row r="90" spans="1:7" ht="15" customHeight="1" x14ac:dyDescent="0.3">
      <c r="A90" s="85"/>
      <c r="B90" s="86" t="s">
        <v>1057</v>
      </c>
      <c r="C90" s="85" t="s">
        <v>984</v>
      </c>
      <c r="D90" s="85"/>
      <c r="E90" s="87"/>
      <c r="F90" s="88"/>
      <c r="G90" s="88"/>
    </row>
    <row r="91" spans="1:7" x14ac:dyDescent="0.3">
      <c r="A91" s="66" t="s">
        <v>1058</v>
      </c>
      <c r="B91" s="66" t="s">
        <v>622</v>
      </c>
      <c r="C91" s="181" t="s">
        <v>82</v>
      </c>
      <c r="E91" s="64"/>
    </row>
    <row r="92" spans="1:7" x14ac:dyDescent="0.3">
      <c r="A92" s="66" t="s">
        <v>1059</v>
      </c>
      <c r="B92" s="66" t="s">
        <v>624</v>
      </c>
      <c r="C92" s="181" t="s">
        <v>82</v>
      </c>
      <c r="E92" s="64"/>
    </row>
    <row r="93" spans="1:7" x14ac:dyDescent="0.3">
      <c r="A93" s="66" t="s">
        <v>1060</v>
      </c>
      <c r="B93" s="66" t="s">
        <v>142</v>
      </c>
      <c r="C93" s="181" t="s">
        <v>82</v>
      </c>
      <c r="E93" s="64"/>
    </row>
    <row r="94" spans="1:7" outlineLevel="1" x14ac:dyDescent="0.3">
      <c r="A94" s="66" t="s">
        <v>1061</v>
      </c>
      <c r="C94" s="181"/>
      <c r="E94" s="64"/>
    </row>
    <row r="95" spans="1:7" outlineLevel="1" x14ac:dyDescent="0.3">
      <c r="A95" s="66" t="s">
        <v>1062</v>
      </c>
      <c r="C95" s="181"/>
      <c r="E95" s="64"/>
    </row>
    <row r="96" spans="1:7" outlineLevel="1" x14ac:dyDescent="0.3">
      <c r="A96" s="66" t="s">
        <v>1063</v>
      </c>
      <c r="C96" s="181"/>
      <c r="E96" s="64"/>
    </row>
    <row r="97" spans="1:7" outlineLevel="1" x14ac:dyDescent="0.3">
      <c r="A97" s="66" t="s">
        <v>1064</v>
      </c>
      <c r="C97" s="181"/>
      <c r="E97" s="64"/>
    </row>
    <row r="98" spans="1:7" outlineLevel="1" x14ac:dyDescent="0.3">
      <c r="A98" s="66" t="s">
        <v>1065</v>
      </c>
      <c r="C98" s="181"/>
      <c r="E98" s="64"/>
    </row>
    <row r="99" spans="1:7" outlineLevel="1" x14ac:dyDescent="0.3">
      <c r="A99" s="66" t="s">
        <v>1066</v>
      </c>
      <c r="C99" s="181"/>
      <c r="E99" s="64"/>
    </row>
    <row r="100" spans="1:7" ht="15" customHeight="1" x14ac:dyDescent="0.3">
      <c r="A100" s="85"/>
      <c r="B100" s="86" t="s">
        <v>1067</v>
      </c>
      <c r="C100" s="85" t="s">
        <v>984</v>
      </c>
      <c r="D100" s="85"/>
      <c r="E100" s="87"/>
      <c r="F100" s="88"/>
      <c r="G100" s="88"/>
    </row>
    <row r="101" spans="1:7" x14ac:dyDescent="0.3">
      <c r="A101" s="66" t="s">
        <v>1068</v>
      </c>
      <c r="B101" s="62" t="s">
        <v>634</v>
      </c>
      <c r="C101" s="181" t="s">
        <v>82</v>
      </c>
      <c r="E101" s="64"/>
    </row>
    <row r="102" spans="1:7" x14ac:dyDescent="0.3">
      <c r="A102" s="66" t="s">
        <v>1069</v>
      </c>
      <c r="B102" s="62" t="s">
        <v>636</v>
      </c>
      <c r="C102" s="181" t="s">
        <v>82</v>
      </c>
      <c r="E102" s="64"/>
    </row>
    <row r="103" spans="1:7" x14ac:dyDescent="0.3">
      <c r="A103" s="66" t="s">
        <v>1070</v>
      </c>
      <c r="B103" s="62" t="s">
        <v>638</v>
      </c>
      <c r="C103" s="181" t="s">
        <v>82</v>
      </c>
    </row>
    <row r="104" spans="1:7" x14ac:dyDescent="0.3">
      <c r="A104" s="66" t="s">
        <v>1071</v>
      </c>
      <c r="B104" s="62" t="s">
        <v>640</v>
      </c>
      <c r="C104" s="181" t="s">
        <v>82</v>
      </c>
    </row>
    <row r="105" spans="1:7" x14ac:dyDescent="0.3">
      <c r="A105" s="66" t="s">
        <v>1072</v>
      </c>
      <c r="B105" s="62" t="s">
        <v>642</v>
      </c>
      <c r="C105" s="181" t="s">
        <v>82</v>
      </c>
    </row>
    <row r="106" spans="1:7" outlineLevel="1" x14ac:dyDescent="0.3">
      <c r="A106" s="66" t="s">
        <v>1073</v>
      </c>
      <c r="B106" s="62"/>
      <c r="C106" s="181"/>
    </row>
    <row r="107" spans="1:7" outlineLevel="1" x14ac:dyDescent="0.3">
      <c r="A107" s="66" t="s">
        <v>1074</v>
      </c>
      <c r="B107" s="62"/>
      <c r="C107" s="181"/>
    </row>
    <row r="108" spans="1:7" outlineLevel="1" x14ac:dyDescent="0.3">
      <c r="A108" s="66" t="s">
        <v>1075</v>
      </c>
      <c r="B108" s="62"/>
      <c r="C108" s="181"/>
    </row>
    <row r="109" spans="1:7" outlineLevel="1" x14ac:dyDescent="0.3">
      <c r="A109" s="66" t="s">
        <v>1076</v>
      </c>
      <c r="B109" s="62"/>
      <c r="C109" s="181"/>
    </row>
    <row r="110" spans="1:7" ht="15" customHeight="1" x14ac:dyDescent="0.3">
      <c r="A110" s="85"/>
      <c r="B110" s="85" t="s">
        <v>1077</v>
      </c>
      <c r="C110" s="85" t="s">
        <v>984</v>
      </c>
      <c r="D110" s="85"/>
      <c r="E110" s="87"/>
      <c r="F110" s="88"/>
      <c r="G110" s="88"/>
    </row>
    <row r="111" spans="1:7" x14ac:dyDescent="0.3">
      <c r="A111" s="66" t="s">
        <v>1078</v>
      </c>
      <c r="B111" s="360" t="s">
        <v>649</v>
      </c>
      <c r="C111" s="181" t="s">
        <v>82</v>
      </c>
      <c r="E111" s="64"/>
    </row>
    <row r="112" spans="1:7" outlineLevel="1" x14ac:dyDescent="0.3">
      <c r="A112" s="66" t="s">
        <v>1079</v>
      </c>
      <c r="B112" s="230" t="s">
        <v>2692</v>
      </c>
      <c r="C112" s="362" t="s">
        <v>82</v>
      </c>
      <c r="E112" s="64"/>
    </row>
    <row r="113" spans="1:7" outlineLevel="1" x14ac:dyDescent="0.3">
      <c r="A113" s="66" t="s">
        <v>1080</v>
      </c>
      <c r="B113" s="360"/>
      <c r="C113" s="181"/>
      <c r="E113" s="64"/>
    </row>
    <row r="114" spans="1:7" outlineLevel="1" x14ac:dyDescent="0.3">
      <c r="A114" s="66" t="s">
        <v>1081</v>
      </c>
      <c r="C114" s="181"/>
      <c r="E114" s="64"/>
    </row>
    <row r="115" spans="1:7" outlineLevel="1" x14ac:dyDescent="0.3">
      <c r="A115" s="66" t="s">
        <v>1082</v>
      </c>
      <c r="C115" s="181"/>
      <c r="E115" s="64"/>
    </row>
    <row r="116" spans="1:7" ht="15" customHeight="1" x14ac:dyDescent="0.3">
      <c r="A116" s="85"/>
      <c r="B116" s="86" t="s">
        <v>1083</v>
      </c>
      <c r="C116" s="85" t="s">
        <v>654</v>
      </c>
      <c r="D116" s="85" t="s">
        <v>655</v>
      </c>
      <c r="E116" s="87"/>
      <c r="F116" s="85" t="s">
        <v>984</v>
      </c>
      <c r="G116" s="85" t="s">
        <v>656</v>
      </c>
    </row>
    <row r="117" spans="1:7" x14ac:dyDescent="0.3">
      <c r="A117" s="66" t="s">
        <v>1084</v>
      </c>
      <c r="B117" s="83" t="s">
        <v>658</v>
      </c>
      <c r="C117" s="187" t="s">
        <v>82</v>
      </c>
      <c r="D117" s="80"/>
      <c r="E117" s="80"/>
      <c r="F117" s="99"/>
      <c r="G117" s="99"/>
    </row>
    <row r="118" spans="1:7" x14ac:dyDescent="0.3">
      <c r="A118" s="80"/>
      <c r="B118" s="112"/>
      <c r="C118" s="80"/>
      <c r="D118" s="80"/>
      <c r="E118" s="80"/>
      <c r="F118" s="99"/>
      <c r="G118" s="99"/>
    </row>
    <row r="119" spans="1:7" x14ac:dyDescent="0.3">
      <c r="B119" s="83" t="s">
        <v>659</v>
      </c>
      <c r="C119" s="80"/>
      <c r="D119" s="80"/>
      <c r="E119" s="80"/>
      <c r="F119" s="99"/>
      <c r="G119" s="99"/>
    </row>
    <row r="120" spans="1:7" x14ac:dyDescent="0.3">
      <c r="A120" s="66" t="s">
        <v>1085</v>
      </c>
      <c r="B120" s="83" t="s">
        <v>577</v>
      </c>
      <c r="C120" s="187" t="s">
        <v>82</v>
      </c>
      <c r="D120" s="188" t="s">
        <v>82</v>
      </c>
      <c r="E120" s="80"/>
      <c r="F120" s="199" t="str">
        <f t="shared" ref="F120:F143" si="0">IF($C$144=0,"",IF(C120="[for completion]","",C120/$C$144))</f>
        <v/>
      </c>
      <c r="G120" s="199" t="str">
        <f t="shared" ref="G120:G143" si="1">IF($D$144=0,"",IF(D120="[for completion]","",D120/$D$144))</f>
        <v/>
      </c>
    </row>
    <row r="121" spans="1:7" x14ac:dyDescent="0.3">
      <c r="A121" s="66" t="s">
        <v>1086</v>
      </c>
      <c r="B121" s="83" t="s">
        <v>577</v>
      </c>
      <c r="C121" s="187" t="s">
        <v>82</v>
      </c>
      <c r="D121" s="188" t="s">
        <v>82</v>
      </c>
      <c r="E121" s="80"/>
      <c r="F121" s="199" t="str">
        <f t="shared" si="0"/>
        <v/>
      </c>
      <c r="G121" s="199" t="str">
        <f t="shared" si="1"/>
        <v/>
      </c>
    </row>
    <row r="122" spans="1:7" x14ac:dyDescent="0.3">
      <c r="A122" s="66" t="s">
        <v>1087</v>
      </c>
      <c r="B122" s="83" t="s">
        <v>577</v>
      </c>
      <c r="C122" s="187" t="s">
        <v>82</v>
      </c>
      <c r="D122" s="188" t="s">
        <v>82</v>
      </c>
      <c r="E122" s="80"/>
      <c r="F122" s="199" t="str">
        <f t="shared" si="0"/>
        <v/>
      </c>
      <c r="G122" s="199" t="str">
        <f t="shared" si="1"/>
        <v/>
      </c>
    </row>
    <row r="123" spans="1:7" x14ac:dyDescent="0.3">
      <c r="A123" s="66" t="s">
        <v>1088</v>
      </c>
      <c r="B123" s="83" t="s">
        <v>577</v>
      </c>
      <c r="C123" s="187" t="s">
        <v>82</v>
      </c>
      <c r="D123" s="188" t="s">
        <v>82</v>
      </c>
      <c r="E123" s="80"/>
      <c r="F123" s="199" t="str">
        <f t="shared" si="0"/>
        <v/>
      </c>
      <c r="G123" s="199" t="str">
        <f t="shared" si="1"/>
        <v/>
      </c>
    </row>
    <row r="124" spans="1:7" x14ac:dyDescent="0.3">
      <c r="A124" s="66" t="s">
        <v>1089</v>
      </c>
      <c r="B124" s="83" t="s">
        <v>577</v>
      </c>
      <c r="C124" s="187" t="s">
        <v>82</v>
      </c>
      <c r="D124" s="188" t="s">
        <v>82</v>
      </c>
      <c r="E124" s="80"/>
      <c r="F124" s="199" t="str">
        <f t="shared" si="0"/>
        <v/>
      </c>
      <c r="G124" s="199" t="str">
        <f t="shared" si="1"/>
        <v/>
      </c>
    </row>
    <row r="125" spans="1:7" x14ac:dyDescent="0.3">
      <c r="A125" s="66" t="s">
        <v>1090</v>
      </c>
      <c r="B125" s="83" t="s">
        <v>577</v>
      </c>
      <c r="C125" s="187" t="s">
        <v>82</v>
      </c>
      <c r="D125" s="188" t="s">
        <v>82</v>
      </c>
      <c r="E125" s="80"/>
      <c r="F125" s="199" t="str">
        <f t="shared" si="0"/>
        <v/>
      </c>
      <c r="G125" s="199" t="str">
        <f t="shared" si="1"/>
        <v/>
      </c>
    </row>
    <row r="126" spans="1:7" x14ac:dyDescent="0.3">
      <c r="A126" s="66" t="s">
        <v>1091</v>
      </c>
      <c r="B126" s="83" t="s">
        <v>577</v>
      </c>
      <c r="C126" s="187" t="s">
        <v>82</v>
      </c>
      <c r="D126" s="188" t="s">
        <v>82</v>
      </c>
      <c r="E126" s="80"/>
      <c r="F126" s="199" t="str">
        <f t="shared" si="0"/>
        <v/>
      </c>
      <c r="G126" s="199" t="str">
        <f t="shared" si="1"/>
        <v/>
      </c>
    </row>
    <row r="127" spans="1:7" x14ac:dyDescent="0.3">
      <c r="A127" s="66" t="s">
        <v>1092</v>
      </c>
      <c r="B127" s="83" t="s">
        <v>577</v>
      </c>
      <c r="C127" s="187" t="s">
        <v>82</v>
      </c>
      <c r="D127" s="188" t="s">
        <v>82</v>
      </c>
      <c r="E127" s="80"/>
      <c r="F127" s="199" t="str">
        <f t="shared" si="0"/>
        <v/>
      </c>
      <c r="G127" s="199" t="str">
        <f t="shared" si="1"/>
        <v/>
      </c>
    </row>
    <row r="128" spans="1:7" x14ac:dyDescent="0.3">
      <c r="A128" s="66" t="s">
        <v>1093</v>
      </c>
      <c r="B128" s="83" t="s">
        <v>577</v>
      </c>
      <c r="C128" s="187" t="s">
        <v>82</v>
      </c>
      <c r="D128" s="188" t="s">
        <v>82</v>
      </c>
      <c r="E128" s="80"/>
      <c r="F128" s="199" t="str">
        <f t="shared" si="0"/>
        <v/>
      </c>
      <c r="G128" s="199" t="str">
        <f t="shared" si="1"/>
        <v/>
      </c>
    </row>
    <row r="129" spans="1:7" x14ac:dyDescent="0.3">
      <c r="A129" s="66" t="s">
        <v>1094</v>
      </c>
      <c r="B129" s="83" t="s">
        <v>577</v>
      </c>
      <c r="C129" s="187" t="s">
        <v>82</v>
      </c>
      <c r="D129" s="188" t="s">
        <v>82</v>
      </c>
      <c r="E129" s="83"/>
      <c r="F129" s="199" t="str">
        <f t="shared" si="0"/>
        <v/>
      </c>
      <c r="G129" s="199" t="str">
        <f t="shared" si="1"/>
        <v/>
      </c>
    </row>
    <row r="130" spans="1:7" x14ac:dyDescent="0.3">
      <c r="A130" s="66" t="s">
        <v>1095</v>
      </c>
      <c r="B130" s="83" t="s">
        <v>577</v>
      </c>
      <c r="C130" s="187" t="s">
        <v>82</v>
      </c>
      <c r="D130" s="188" t="s">
        <v>82</v>
      </c>
      <c r="E130" s="83"/>
      <c r="F130" s="199" t="str">
        <f t="shared" si="0"/>
        <v/>
      </c>
      <c r="G130" s="199" t="str">
        <f t="shared" si="1"/>
        <v/>
      </c>
    </row>
    <row r="131" spans="1:7" x14ac:dyDescent="0.3">
      <c r="A131" s="66" t="s">
        <v>1096</v>
      </c>
      <c r="B131" s="83" t="s">
        <v>577</v>
      </c>
      <c r="C131" s="187" t="s">
        <v>82</v>
      </c>
      <c r="D131" s="188" t="s">
        <v>82</v>
      </c>
      <c r="E131" s="83"/>
      <c r="F131" s="199" t="str">
        <f t="shared" si="0"/>
        <v/>
      </c>
      <c r="G131" s="199" t="str">
        <f t="shared" si="1"/>
        <v/>
      </c>
    </row>
    <row r="132" spans="1:7" x14ac:dyDescent="0.3">
      <c r="A132" s="66" t="s">
        <v>1097</v>
      </c>
      <c r="B132" s="83" t="s">
        <v>577</v>
      </c>
      <c r="C132" s="187" t="s">
        <v>82</v>
      </c>
      <c r="D132" s="188" t="s">
        <v>82</v>
      </c>
      <c r="E132" s="83"/>
      <c r="F132" s="199" t="str">
        <f t="shared" si="0"/>
        <v/>
      </c>
      <c r="G132" s="199" t="str">
        <f t="shared" si="1"/>
        <v/>
      </c>
    </row>
    <row r="133" spans="1:7" x14ac:dyDescent="0.3">
      <c r="A133" s="66" t="s">
        <v>1098</v>
      </c>
      <c r="B133" s="83" t="s">
        <v>577</v>
      </c>
      <c r="C133" s="187" t="s">
        <v>82</v>
      </c>
      <c r="D133" s="188" t="s">
        <v>82</v>
      </c>
      <c r="E133" s="83"/>
      <c r="F133" s="199" t="str">
        <f t="shared" si="0"/>
        <v/>
      </c>
      <c r="G133" s="199" t="str">
        <f t="shared" si="1"/>
        <v/>
      </c>
    </row>
    <row r="134" spans="1:7" x14ac:dyDescent="0.3">
      <c r="A134" s="66" t="s">
        <v>1099</v>
      </c>
      <c r="B134" s="83" t="s">
        <v>577</v>
      </c>
      <c r="C134" s="187" t="s">
        <v>82</v>
      </c>
      <c r="D134" s="188" t="s">
        <v>82</v>
      </c>
      <c r="E134" s="83"/>
      <c r="F134" s="199" t="str">
        <f t="shared" si="0"/>
        <v/>
      </c>
      <c r="G134" s="199" t="str">
        <f t="shared" si="1"/>
        <v/>
      </c>
    </row>
    <row r="135" spans="1:7" x14ac:dyDescent="0.3">
      <c r="A135" s="66" t="s">
        <v>1100</v>
      </c>
      <c r="B135" s="83" t="s">
        <v>577</v>
      </c>
      <c r="C135" s="187" t="s">
        <v>82</v>
      </c>
      <c r="D135" s="188" t="s">
        <v>82</v>
      </c>
      <c r="F135" s="199" t="str">
        <f t="shared" si="0"/>
        <v/>
      </c>
      <c r="G135" s="199" t="str">
        <f t="shared" si="1"/>
        <v/>
      </c>
    </row>
    <row r="136" spans="1:7" x14ac:dyDescent="0.3">
      <c r="A136" s="66" t="s">
        <v>1101</v>
      </c>
      <c r="B136" s="83" t="s">
        <v>577</v>
      </c>
      <c r="C136" s="187" t="s">
        <v>82</v>
      </c>
      <c r="D136" s="188" t="s">
        <v>82</v>
      </c>
      <c r="E136" s="103"/>
      <c r="F136" s="199" t="str">
        <f t="shared" si="0"/>
        <v/>
      </c>
      <c r="G136" s="199" t="str">
        <f t="shared" si="1"/>
        <v/>
      </c>
    </row>
    <row r="137" spans="1:7" x14ac:dyDescent="0.3">
      <c r="A137" s="66" t="s">
        <v>1102</v>
      </c>
      <c r="B137" s="83" t="s">
        <v>577</v>
      </c>
      <c r="C137" s="187" t="s">
        <v>82</v>
      </c>
      <c r="D137" s="188" t="s">
        <v>82</v>
      </c>
      <c r="E137" s="103"/>
      <c r="F137" s="199" t="str">
        <f t="shared" si="0"/>
        <v/>
      </c>
      <c r="G137" s="199" t="str">
        <f t="shared" si="1"/>
        <v/>
      </c>
    </row>
    <row r="138" spans="1:7" x14ac:dyDescent="0.3">
      <c r="A138" s="66" t="s">
        <v>1103</v>
      </c>
      <c r="B138" s="83" t="s">
        <v>577</v>
      </c>
      <c r="C138" s="187" t="s">
        <v>82</v>
      </c>
      <c r="D138" s="188" t="s">
        <v>82</v>
      </c>
      <c r="E138" s="103"/>
      <c r="F138" s="199" t="str">
        <f t="shared" si="0"/>
        <v/>
      </c>
      <c r="G138" s="199" t="str">
        <f t="shared" si="1"/>
        <v/>
      </c>
    </row>
    <row r="139" spans="1:7" x14ac:dyDescent="0.3">
      <c r="A139" s="66" t="s">
        <v>1104</v>
      </c>
      <c r="B139" s="83" t="s">
        <v>577</v>
      </c>
      <c r="C139" s="187" t="s">
        <v>82</v>
      </c>
      <c r="D139" s="188" t="s">
        <v>82</v>
      </c>
      <c r="E139" s="103"/>
      <c r="F139" s="199" t="str">
        <f t="shared" si="0"/>
        <v/>
      </c>
      <c r="G139" s="199" t="str">
        <f t="shared" si="1"/>
        <v/>
      </c>
    </row>
    <row r="140" spans="1:7" x14ac:dyDescent="0.3">
      <c r="A140" s="66" t="s">
        <v>1105</v>
      </c>
      <c r="B140" s="83" t="s">
        <v>577</v>
      </c>
      <c r="C140" s="187" t="s">
        <v>82</v>
      </c>
      <c r="D140" s="188" t="s">
        <v>82</v>
      </c>
      <c r="E140" s="103"/>
      <c r="F140" s="199" t="str">
        <f t="shared" si="0"/>
        <v/>
      </c>
      <c r="G140" s="199" t="str">
        <f t="shared" si="1"/>
        <v/>
      </c>
    </row>
    <row r="141" spans="1:7" x14ac:dyDescent="0.3">
      <c r="A141" s="66" t="s">
        <v>1106</v>
      </c>
      <c r="B141" s="83" t="s">
        <v>577</v>
      </c>
      <c r="C141" s="187" t="s">
        <v>82</v>
      </c>
      <c r="D141" s="188" t="s">
        <v>82</v>
      </c>
      <c r="E141" s="103"/>
      <c r="F141" s="199" t="str">
        <f t="shared" si="0"/>
        <v/>
      </c>
      <c r="G141" s="199" t="str">
        <f t="shared" si="1"/>
        <v/>
      </c>
    </row>
    <row r="142" spans="1:7" x14ac:dyDescent="0.3">
      <c r="A142" s="66" t="s">
        <v>1107</v>
      </c>
      <c r="B142" s="83" t="s">
        <v>577</v>
      </c>
      <c r="C142" s="187" t="s">
        <v>82</v>
      </c>
      <c r="D142" s="188" t="s">
        <v>82</v>
      </c>
      <c r="E142" s="103"/>
      <c r="F142" s="199" t="str">
        <f t="shared" si="0"/>
        <v/>
      </c>
      <c r="G142" s="199" t="str">
        <f t="shared" si="1"/>
        <v/>
      </c>
    </row>
    <row r="143" spans="1:7" x14ac:dyDescent="0.3">
      <c r="A143" s="66" t="s">
        <v>1108</v>
      </c>
      <c r="B143" s="83" t="s">
        <v>577</v>
      </c>
      <c r="C143" s="187" t="s">
        <v>82</v>
      </c>
      <c r="D143" s="188" t="s">
        <v>82</v>
      </c>
      <c r="E143" s="103"/>
      <c r="F143" s="199" t="str">
        <f t="shared" si="0"/>
        <v/>
      </c>
      <c r="G143" s="199" t="str">
        <f t="shared" si="1"/>
        <v/>
      </c>
    </row>
    <row r="144" spans="1:7" x14ac:dyDescent="0.3">
      <c r="A144" s="66" t="s">
        <v>1109</v>
      </c>
      <c r="B144" s="93" t="s">
        <v>144</v>
      </c>
      <c r="C144" s="189">
        <f>SUM(C120:C143)</f>
        <v>0</v>
      </c>
      <c r="D144" s="91">
        <f>SUM(D120:D143)</f>
        <v>0</v>
      </c>
      <c r="E144" s="103"/>
      <c r="F144" s="200">
        <f>SUM(F120:F143)</f>
        <v>0</v>
      </c>
      <c r="G144" s="200">
        <f>SUM(G120:G143)</f>
        <v>0</v>
      </c>
    </row>
    <row r="145" spans="1:7" ht="15" customHeight="1" x14ac:dyDescent="0.3">
      <c r="A145" s="85"/>
      <c r="B145" s="86" t="s">
        <v>1110</v>
      </c>
      <c r="C145" s="85" t="s">
        <v>654</v>
      </c>
      <c r="D145" s="85" t="s">
        <v>655</v>
      </c>
      <c r="E145" s="87"/>
      <c r="F145" s="85" t="s">
        <v>984</v>
      </c>
      <c r="G145" s="85" t="s">
        <v>656</v>
      </c>
    </row>
    <row r="146" spans="1:7" x14ac:dyDescent="0.3">
      <c r="A146" s="66" t="s">
        <v>1111</v>
      </c>
      <c r="B146" s="66" t="s">
        <v>687</v>
      </c>
      <c r="C146" s="181" t="s">
        <v>82</v>
      </c>
      <c r="G146" s="66"/>
    </row>
    <row r="147" spans="1:7" x14ac:dyDescent="0.3">
      <c r="G147" s="66"/>
    </row>
    <row r="148" spans="1:7" x14ac:dyDescent="0.3">
      <c r="B148" s="83" t="s">
        <v>688</v>
      </c>
      <c r="G148" s="66"/>
    </row>
    <row r="149" spans="1:7" x14ac:dyDescent="0.3">
      <c r="A149" s="66" t="s">
        <v>1112</v>
      </c>
      <c r="B149" s="66" t="s">
        <v>690</v>
      </c>
      <c r="C149" s="187" t="s">
        <v>82</v>
      </c>
      <c r="D149" s="188" t="s">
        <v>82</v>
      </c>
      <c r="F149" s="199" t="str">
        <f t="shared" ref="F149:F163" si="2">IF($C$157=0,"",IF(C149="[for completion]","",C149/$C$157))</f>
        <v/>
      </c>
      <c r="G149" s="199" t="str">
        <f t="shared" ref="G149:G163" si="3">IF($D$157=0,"",IF(D149="[for completion]","",D149/$D$157))</f>
        <v/>
      </c>
    </row>
    <row r="150" spans="1:7" x14ac:dyDescent="0.3">
      <c r="A150" s="66" t="s">
        <v>1113</v>
      </c>
      <c r="B150" s="66" t="s">
        <v>692</v>
      </c>
      <c r="C150" s="187" t="s">
        <v>82</v>
      </c>
      <c r="D150" s="188" t="s">
        <v>82</v>
      </c>
      <c r="F150" s="199" t="str">
        <f t="shared" si="2"/>
        <v/>
      </c>
      <c r="G150" s="199" t="str">
        <f t="shared" si="3"/>
        <v/>
      </c>
    </row>
    <row r="151" spans="1:7" x14ac:dyDescent="0.3">
      <c r="A151" s="66" t="s">
        <v>1114</v>
      </c>
      <c r="B151" s="66" t="s">
        <v>694</v>
      </c>
      <c r="C151" s="187" t="s">
        <v>82</v>
      </c>
      <c r="D151" s="188" t="s">
        <v>82</v>
      </c>
      <c r="F151" s="199" t="str">
        <f t="shared" si="2"/>
        <v/>
      </c>
      <c r="G151" s="199" t="str">
        <f t="shared" si="3"/>
        <v/>
      </c>
    </row>
    <row r="152" spans="1:7" x14ac:dyDescent="0.3">
      <c r="A152" s="66" t="s">
        <v>1115</v>
      </c>
      <c r="B152" s="66" t="s">
        <v>696</v>
      </c>
      <c r="C152" s="187" t="s">
        <v>82</v>
      </c>
      <c r="D152" s="188" t="s">
        <v>82</v>
      </c>
      <c r="F152" s="199" t="str">
        <f t="shared" si="2"/>
        <v/>
      </c>
      <c r="G152" s="199" t="str">
        <f t="shared" si="3"/>
        <v/>
      </c>
    </row>
    <row r="153" spans="1:7" x14ac:dyDescent="0.3">
      <c r="A153" s="66" t="s">
        <v>1116</v>
      </c>
      <c r="B153" s="66" t="s">
        <v>698</v>
      </c>
      <c r="C153" s="187" t="s">
        <v>82</v>
      </c>
      <c r="D153" s="188" t="s">
        <v>82</v>
      </c>
      <c r="F153" s="199" t="str">
        <f t="shared" si="2"/>
        <v/>
      </c>
      <c r="G153" s="199" t="str">
        <f t="shared" si="3"/>
        <v/>
      </c>
    </row>
    <row r="154" spans="1:7" x14ac:dyDescent="0.3">
      <c r="A154" s="66" t="s">
        <v>1117</v>
      </c>
      <c r="B154" s="66" t="s">
        <v>700</v>
      </c>
      <c r="C154" s="187" t="s">
        <v>82</v>
      </c>
      <c r="D154" s="188" t="s">
        <v>82</v>
      </c>
      <c r="F154" s="199" t="str">
        <f t="shared" si="2"/>
        <v/>
      </c>
      <c r="G154" s="199" t="str">
        <f t="shared" si="3"/>
        <v/>
      </c>
    </row>
    <row r="155" spans="1:7" x14ac:dyDescent="0.3">
      <c r="A155" s="66" t="s">
        <v>1118</v>
      </c>
      <c r="B155" s="66" t="s">
        <v>702</v>
      </c>
      <c r="C155" s="187" t="s">
        <v>82</v>
      </c>
      <c r="D155" s="188" t="s">
        <v>82</v>
      </c>
      <c r="F155" s="199" t="str">
        <f t="shared" si="2"/>
        <v/>
      </c>
      <c r="G155" s="199" t="str">
        <f t="shared" si="3"/>
        <v/>
      </c>
    </row>
    <row r="156" spans="1:7" x14ac:dyDescent="0.3">
      <c r="A156" s="66" t="s">
        <v>1119</v>
      </c>
      <c r="B156" s="66" t="s">
        <v>704</v>
      </c>
      <c r="C156" s="187" t="s">
        <v>82</v>
      </c>
      <c r="D156" s="188" t="s">
        <v>82</v>
      </c>
      <c r="F156" s="199" t="str">
        <f t="shared" si="2"/>
        <v/>
      </c>
      <c r="G156" s="199" t="str">
        <f t="shared" si="3"/>
        <v/>
      </c>
    </row>
    <row r="157" spans="1:7" x14ac:dyDescent="0.3">
      <c r="A157" s="66" t="s">
        <v>1120</v>
      </c>
      <c r="B157" s="93" t="s">
        <v>144</v>
      </c>
      <c r="C157" s="187">
        <f>SUM(C149:C156)</f>
        <v>0</v>
      </c>
      <c r="D157" s="188">
        <f>SUM(D149:D156)</f>
        <v>0</v>
      </c>
      <c r="F157" s="181">
        <f>SUM(F149:F156)</f>
        <v>0</v>
      </c>
      <c r="G157" s="181">
        <f>SUM(G149:G156)</f>
        <v>0</v>
      </c>
    </row>
    <row r="158" spans="1:7" outlineLevel="1" x14ac:dyDescent="0.3">
      <c r="A158" s="66" t="s">
        <v>1121</v>
      </c>
      <c r="B158" s="95" t="s">
        <v>707</v>
      </c>
      <c r="C158" s="187"/>
      <c r="D158" s="188"/>
      <c r="F158" s="199" t="str">
        <f t="shared" si="2"/>
        <v/>
      </c>
      <c r="G158" s="199" t="str">
        <f t="shared" si="3"/>
        <v/>
      </c>
    </row>
    <row r="159" spans="1:7" outlineLevel="1" x14ac:dyDescent="0.3">
      <c r="A159" s="66" t="s">
        <v>1122</v>
      </c>
      <c r="B159" s="95" t="s">
        <v>709</v>
      </c>
      <c r="C159" s="187"/>
      <c r="D159" s="188"/>
      <c r="F159" s="199" t="str">
        <f t="shared" si="2"/>
        <v/>
      </c>
      <c r="G159" s="199" t="str">
        <f t="shared" si="3"/>
        <v/>
      </c>
    </row>
    <row r="160" spans="1:7" outlineLevel="1" x14ac:dyDescent="0.3">
      <c r="A160" s="66" t="s">
        <v>1123</v>
      </c>
      <c r="B160" s="95" t="s">
        <v>711</v>
      </c>
      <c r="C160" s="187"/>
      <c r="D160" s="188"/>
      <c r="F160" s="199" t="str">
        <f t="shared" si="2"/>
        <v/>
      </c>
      <c r="G160" s="199" t="str">
        <f t="shared" si="3"/>
        <v/>
      </c>
    </row>
    <row r="161" spans="1:7" outlineLevel="1" x14ac:dyDescent="0.3">
      <c r="A161" s="66" t="s">
        <v>1124</v>
      </c>
      <c r="B161" s="95" t="s">
        <v>713</v>
      </c>
      <c r="C161" s="187"/>
      <c r="D161" s="188"/>
      <c r="F161" s="199" t="str">
        <f t="shared" si="2"/>
        <v/>
      </c>
      <c r="G161" s="199" t="str">
        <f t="shared" si="3"/>
        <v/>
      </c>
    </row>
    <row r="162" spans="1:7" outlineLevel="1" x14ac:dyDescent="0.3">
      <c r="A162" s="66" t="s">
        <v>1125</v>
      </c>
      <c r="B162" s="95" t="s">
        <v>715</v>
      </c>
      <c r="C162" s="187"/>
      <c r="D162" s="188"/>
      <c r="F162" s="199" t="str">
        <f t="shared" si="2"/>
        <v/>
      </c>
      <c r="G162" s="199" t="str">
        <f t="shared" si="3"/>
        <v/>
      </c>
    </row>
    <row r="163" spans="1:7" outlineLevel="1" x14ac:dyDescent="0.3">
      <c r="A163" s="66" t="s">
        <v>1126</v>
      </c>
      <c r="B163" s="95" t="s">
        <v>717</v>
      </c>
      <c r="C163" s="187"/>
      <c r="D163" s="188"/>
      <c r="F163" s="199" t="str">
        <f t="shared" si="2"/>
        <v/>
      </c>
      <c r="G163" s="199" t="str">
        <f t="shared" si="3"/>
        <v/>
      </c>
    </row>
    <row r="164" spans="1:7" outlineLevel="1" x14ac:dyDescent="0.3">
      <c r="A164" s="66" t="s">
        <v>1127</v>
      </c>
      <c r="B164" s="95"/>
      <c r="F164" s="92"/>
      <c r="G164" s="92"/>
    </row>
    <row r="165" spans="1:7" outlineLevel="1" x14ac:dyDescent="0.3">
      <c r="A165" s="66" t="s">
        <v>1128</v>
      </c>
      <c r="B165" s="95"/>
      <c r="F165" s="92"/>
      <c r="G165" s="92"/>
    </row>
    <row r="166" spans="1:7" outlineLevel="1" x14ac:dyDescent="0.3">
      <c r="A166" s="66" t="s">
        <v>1129</v>
      </c>
      <c r="B166" s="95"/>
      <c r="F166" s="92"/>
      <c r="G166" s="92"/>
    </row>
    <row r="167" spans="1:7" ht="15" customHeight="1" x14ac:dyDescent="0.3">
      <c r="A167" s="85"/>
      <c r="B167" s="86" t="s">
        <v>1130</v>
      </c>
      <c r="C167" s="85" t="s">
        <v>654</v>
      </c>
      <c r="D167" s="85" t="s">
        <v>655</v>
      </c>
      <c r="E167" s="87"/>
      <c r="F167" s="85" t="s">
        <v>984</v>
      </c>
      <c r="G167" s="85" t="s">
        <v>656</v>
      </c>
    </row>
    <row r="168" spans="1:7" x14ac:dyDescent="0.3">
      <c r="A168" s="66" t="s">
        <v>1131</v>
      </c>
      <c r="B168" s="66" t="s">
        <v>687</v>
      </c>
      <c r="C168" s="181" t="s">
        <v>116</v>
      </c>
      <c r="G168" s="66"/>
    </row>
    <row r="169" spans="1:7" x14ac:dyDescent="0.3">
      <c r="G169" s="66"/>
    </row>
    <row r="170" spans="1:7" x14ac:dyDescent="0.3">
      <c r="B170" s="83" t="s">
        <v>688</v>
      </c>
      <c r="G170" s="66"/>
    </row>
    <row r="171" spans="1:7" x14ac:dyDescent="0.3">
      <c r="A171" s="66" t="s">
        <v>1132</v>
      </c>
      <c r="B171" s="66" t="s">
        <v>690</v>
      </c>
      <c r="C171" s="187" t="s">
        <v>116</v>
      </c>
      <c r="D171" s="188" t="s">
        <v>116</v>
      </c>
      <c r="F171" s="199" t="str">
        <f>IF($C$179=0,"",IF(C171="[Mark as ND1 if not relevant]","",C171/$C$179))</f>
        <v/>
      </c>
      <c r="G171" s="199" t="str">
        <f>IF($D$179=0,"",IF(D171="[Mark as ND1 if not relevant]","",D171/$D$179))</f>
        <v/>
      </c>
    </row>
    <row r="172" spans="1:7" x14ac:dyDescent="0.3">
      <c r="A172" s="66" t="s">
        <v>1133</v>
      </c>
      <c r="B172" s="66" t="s">
        <v>692</v>
      </c>
      <c r="C172" s="187" t="s">
        <v>116</v>
      </c>
      <c r="D172" s="188" t="s">
        <v>116</v>
      </c>
      <c r="F172" s="199" t="str">
        <f t="shared" ref="F172:F178" si="4">IF($C$179=0,"",IF(C172="[Mark as ND1 if not relevant]","",C172/$C$179))</f>
        <v/>
      </c>
      <c r="G172" s="199" t="str">
        <f t="shared" ref="G172:G178" si="5">IF($D$179=0,"",IF(D172="[Mark as ND1 if not relevant]","",D172/$D$179))</f>
        <v/>
      </c>
    </row>
    <row r="173" spans="1:7" x14ac:dyDescent="0.3">
      <c r="A173" s="66" t="s">
        <v>1134</v>
      </c>
      <c r="B173" s="66" t="s">
        <v>694</v>
      </c>
      <c r="C173" s="187" t="s">
        <v>116</v>
      </c>
      <c r="D173" s="188" t="s">
        <v>116</v>
      </c>
      <c r="F173" s="199" t="str">
        <f t="shared" si="4"/>
        <v/>
      </c>
      <c r="G173" s="199" t="str">
        <f t="shared" si="5"/>
        <v/>
      </c>
    </row>
    <row r="174" spans="1:7" x14ac:dyDescent="0.3">
      <c r="A174" s="66" t="s">
        <v>1135</v>
      </c>
      <c r="B174" s="66" t="s">
        <v>696</v>
      </c>
      <c r="C174" s="187" t="s">
        <v>116</v>
      </c>
      <c r="D174" s="188" t="s">
        <v>116</v>
      </c>
      <c r="F174" s="199" t="str">
        <f t="shared" si="4"/>
        <v/>
      </c>
      <c r="G174" s="199" t="str">
        <f t="shared" si="5"/>
        <v/>
      </c>
    </row>
    <row r="175" spans="1:7" x14ac:dyDescent="0.3">
      <c r="A175" s="66" t="s">
        <v>1136</v>
      </c>
      <c r="B175" s="66" t="s">
        <v>698</v>
      </c>
      <c r="C175" s="187" t="s">
        <v>116</v>
      </c>
      <c r="D175" s="188" t="s">
        <v>116</v>
      </c>
      <c r="F175" s="199" t="str">
        <f t="shared" si="4"/>
        <v/>
      </c>
      <c r="G175" s="199" t="str">
        <f t="shared" si="5"/>
        <v/>
      </c>
    </row>
    <row r="176" spans="1:7" x14ac:dyDescent="0.3">
      <c r="A176" s="66" t="s">
        <v>1137</v>
      </c>
      <c r="B176" s="66" t="s">
        <v>700</v>
      </c>
      <c r="C176" s="187" t="s">
        <v>116</v>
      </c>
      <c r="D176" s="188" t="s">
        <v>116</v>
      </c>
      <c r="F176" s="199" t="str">
        <f t="shared" si="4"/>
        <v/>
      </c>
      <c r="G176" s="199" t="str">
        <f t="shared" si="5"/>
        <v/>
      </c>
    </row>
    <row r="177" spans="1:7" x14ac:dyDescent="0.3">
      <c r="A177" s="66" t="s">
        <v>1138</v>
      </c>
      <c r="B177" s="66" t="s">
        <v>702</v>
      </c>
      <c r="C177" s="187" t="s">
        <v>116</v>
      </c>
      <c r="D177" s="188" t="s">
        <v>116</v>
      </c>
      <c r="F177" s="199" t="str">
        <f t="shared" si="4"/>
        <v/>
      </c>
      <c r="G177" s="199" t="str">
        <f t="shared" si="5"/>
        <v/>
      </c>
    </row>
    <row r="178" spans="1:7" x14ac:dyDescent="0.3">
      <c r="A178" s="66" t="s">
        <v>1139</v>
      </c>
      <c r="B178" s="66" t="s">
        <v>704</v>
      </c>
      <c r="C178" s="187" t="s">
        <v>116</v>
      </c>
      <c r="D178" s="188" t="s">
        <v>116</v>
      </c>
      <c r="F178" s="199" t="str">
        <f t="shared" si="4"/>
        <v/>
      </c>
      <c r="G178" s="199" t="str">
        <f t="shared" si="5"/>
        <v/>
      </c>
    </row>
    <row r="179" spans="1:7" x14ac:dyDescent="0.3">
      <c r="A179" s="66" t="s">
        <v>1140</v>
      </c>
      <c r="B179" s="93" t="s">
        <v>144</v>
      </c>
      <c r="C179" s="187">
        <f>SUM(C171:C178)</f>
        <v>0</v>
      </c>
      <c r="D179" s="188">
        <f>SUM(D171:D178)</f>
        <v>0</v>
      </c>
      <c r="F179" s="181">
        <f>SUM(F171:F178)</f>
        <v>0</v>
      </c>
      <c r="G179" s="181">
        <f>SUM(G171:G178)</f>
        <v>0</v>
      </c>
    </row>
    <row r="180" spans="1:7" outlineLevel="1" x14ac:dyDescent="0.3">
      <c r="A180" s="66" t="s">
        <v>1141</v>
      </c>
      <c r="B180" s="95" t="s">
        <v>707</v>
      </c>
      <c r="C180" s="187"/>
      <c r="D180" s="188"/>
      <c r="F180" s="199" t="str">
        <f t="shared" ref="F180:F185" si="6">IF($C$179=0,"",IF(C180="[for completion]","",C180/$C$179))</f>
        <v/>
      </c>
      <c r="G180" s="199" t="str">
        <f t="shared" ref="G180:G185" si="7">IF($D$179=0,"",IF(D180="[for completion]","",D180/$D$179))</f>
        <v/>
      </c>
    </row>
    <row r="181" spans="1:7" outlineLevel="1" x14ac:dyDescent="0.3">
      <c r="A181" s="66" t="s">
        <v>1142</v>
      </c>
      <c r="B181" s="95" t="s">
        <v>709</v>
      </c>
      <c r="C181" s="187"/>
      <c r="D181" s="188"/>
      <c r="F181" s="199" t="str">
        <f t="shared" si="6"/>
        <v/>
      </c>
      <c r="G181" s="199" t="str">
        <f t="shared" si="7"/>
        <v/>
      </c>
    </row>
    <row r="182" spans="1:7" outlineLevel="1" x14ac:dyDescent="0.3">
      <c r="A182" s="66" t="s">
        <v>1143</v>
      </c>
      <c r="B182" s="95" t="s">
        <v>711</v>
      </c>
      <c r="C182" s="187"/>
      <c r="D182" s="188"/>
      <c r="F182" s="199" t="str">
        <f t="shared" si="6"/>
        <v/>
      </c>
      <c r="G182" s="199" t="str">
        <f t="shared" si="7"/>
        <v/>
      </c>
    </row>
    <row r="183" spans="1:7" outlineLevel="1" x14ac:dyDescent="0.3">
      <c r="A183" s="66" t="s">
        <v>1144</v>
      </c>
      <c r="B183" s="95" t="s">
        <v>713</v>
      </c>
      <c r="C183" s="187"/>
      <c r="D183" s="188"/>
      <c r="F183" s="199" t="str">
        <f t="shared" si="6"/>
        <v/>
      </c>
      <c r="G183" s="199" t="str">
        <f t="shared" si="7"/>
        <v/>
      </c>
    </row>
    <row r="184" spans="1:7" outlineLevel="1" x14ac:dyDescent="0.3">
      <c r="A184" s="66" t="s">
        <v>1145</v>
      </c>
      <c r="B184" s="95" t="s">
        <v>715</v>
      </c>
      <c r="C184" s="187"/>
      <c r="D184" s="188"/>
      <c r="F184" s="199" t="str">
        <f t="shared" si="6"/>
        <v/>
      </c>
      <c r="G184" s="199" t="str">
        <f t="shared" si="7"/>
        <v/>
      </c>
    </row>
    <row r="185" spans="1:7" outlineLevel="1" x14ac:dyDescent="0.3">
      <c r="A185" s="66" t="s">
        <v>1146</v>
      </c>
      <c r="B185" s="95" t="s">
        <v>717</v>
      </c>
      <c r="C185" s="187"/>
      <c r="D185" s="188"/>
      <c r="F185" s="199" t="str">
        <f t="shared" si="6"/>
        <v/>
      </c>
      <c r="G185" s="199" t="str">
        <f t="shared" si="7"/>
        <v/>
      </c>
    </row>
    <row r="186" spans="1:7" outlineLevel="1" x14ac:dyDescent="0.3">
      <c r="A186" s="66" t="s">
        <v>1147</v>
      </c>
      <c r="B186" s="95"/>
      <c r="F186" s="92"/>
      <c r="G186" s="92"/>
    </row>
    <row r="187" spans="1:7" outlineLevel="1" x14ac:dyDescent="0.3">
      <c r="A187" s="66" t="s">
        <v>1148</v>
      </c>
      <c r="B187" s="95"/>
      <c r="F187" s="92"/>
      <c r="G187" s="92"/>
    </row>
    <row r="188" spans="1:7" outlineLevel="1" x14ac:dyDescent="0.3">
      <c r="A188" s="66" t="s">
        <v>1149</v>
      </c>
      <c r="B188" s="95"/>
      <c r="F188" s="92"/>
      <c r="G188" s="92"/>
    </row>
    <row r="189" spans="1:7" ht="15" customHeight="1" x14ac:dyDescent="0.3">
      <c r="A189" s="85"/>
      <c r="B189" s="86" t="s">
        <v>1150</v>
      </c>
      <c r="C189" s="85" t="s">
        <v>984</v>
      </c>
      <c r="D189" s="85"/>
      <c r="E189" s="87"/>
      <c r="F189" s="85"/>
      <c r="G189" s="85"/>
    </row>
    <row r="190" spans="1:7" x14ac:dyDescent="0.3">
      <c r="A190" s="66" t="s">
        <v>1151</v>
      </c>
      <c r="B190" s="83" t="s">
        <v>577</v>
      </c>
      <c r="C190" s="181" t="s">
        <v>82</v>
      </c>
      <c r="E190" s="103"/>
      <c r="F190" s="103"/>
      <c r="G190" s="103"/>
    </row>
    <row r="191" spans="1:7" x14ac:dyDescent="0.3">
      <c r="A191" s="66" t="s">
        <v>1152</v>
      </c>
      <c r="B191" s="83" t="s">
        <v>577</v>
      </c>
      <c r="C191" s="181" t="s">
        <v>82</v>
      </c>
      <c r="E191" s="103"/>
      <c r="F191" s="103"/>
      <c r="G191" s="103"/>
    </row>
    <row r="192" spans="1:7" x14ac:dyDescent="0.3">
      <c r="A192" s="66" t="s">
        <v>1153</v>
      </c>
      <c r="B192" s="83" t="s">
        <v>577</v>
      </c>
      <c r="C192" s="181" t="s">
        <v>82</v>
      </c>
      <c r="E192" s="103"/>
      <c r="F192" s="103"/>
      <c r="G192" s="103"/>
    </row>
    <row r="193" spans="1:7" x14ac:dyDescent="0.3">
      <c r="A193" s="66" t="s">
        <v>1154</v>
      </c>
      <c r="B193" s="83" t="s">
        <v>577</v>
      </c>
      <c r="C193" s="181" t="s">
        <v>82</v>
      </c>
      <c r="E193" s="103"/>
      <c r="F193" s="103"/>
      <c r="G193" s="103"/>
    </row>
    <row r="194" spans="1:7" x14ac:dyDescent="0.3">
      <c r="A194" s="66" t="s">
        <v>1155</v>
      </c>
      <c r="B194" s="83" t="s">
        <v>577</v>
      </c>
      <c r="C194" s="181" t="s">
        <v>82</v>
      </c>
      <c r="E194" s="103"/>
      <c r="F194" s="103"/>
      <c r="G194" s="103"/>
    </row>
    <row r="195" spans="1:7" x14ac:dyDescent="0.3">
      <c r="A195" s="66" t="s">
        <v>1156</v>
      </c>
      <c r="B195" s="166" t="s">
        <v>577</v>
      </c>
      <c r="C195" s="181" t="s">
        <v>82</v>
      </c>
      <c r="E195" s="103"/>
      <c r="F195" s="103"/>
      <c r="G195" s="103"/>
    </row>
    <row r="196" spans="1:7" x14ac:dyDescent="0.3">
      <c r="A196" s="66" t="s">
        <v>1157</v>
      </c>
      <c r="B196" s="83" t="s">
        <v>577</v>
      </c>
      <c r="C196" s="181" t="s">
        <v>82</v>
      </c>
      <c r="E196" s="103"/>
      <c r="F196" s="103"/>
      <c r="G196" s="103"/>
    </row>
    <row r="197" spans="1:7" x14ac:dyDescent="0.3">
      <c r="A197" s="66" t="s">
        <v>1158</v>
      </c>
      <c r="B197" s="83" t="s">
        <v>577</v>
      </c>
      <c r="C197" s="181" t="s">
        <v>82</v>
      </c>
      <c r="E197" s="103"/>
      <c r="F197" s="103"/>
    </row>
    <row r="198" spans="1:7" x14ac:dyDescent="0.3">
      <c r="A198" s="66" t="s">
        <v>1159</v>
      </c>
      <c r="B198" s="83" t="s">
        <v>577</v>
      </c>
      <c r="C198" s="181" t="s">
        <v>82</v>
      </c>
      <c r="E198" s="103"/>
      <c r="F198" s="103"/>
    </row>
    <row r="199" spans="1:7" x14ac:dyDescent="0.3">
      <c r="A199" s="66" t="s">
        <v>1160</v>
      </c>
      <c r="B199" s="83" t="s">
        <v>577</v>
      </c>
      <c r="C199" s="181" t="s">
        <v>82</v>
      </c>
      <c r="E199" s="103"/>
      <c r="F199" s="103"/>
    </row>
    <row r="200" spans="1:7" x14ac:dyDescent="0.3">
      <c r="A200" s="66" t="s">
        <v>1161</v>
      </c>
      <c r="B200" s="83" t="s">
        <v>577</v>
      </c>
      <c r="C200" s="181" t="s">
        <v>82</v>
      </c>
      <c r="E200" s="103"/>
      <c r="F200" s="103"/>
    </row>
    <row r="201" spans="1:7" x14ac:dyDescent="0.3">
      <c r="A201" s="66" t="s">
        <v>1162</v>
      </c>
      <c r="B201" s="83" t="s">
        <v>577</v>
      </c>
      <c r="C201" s="181" t="s">
        <v>82</v>
      </c>
      <c r="E201" s="103"/>
      <c r="F201" s="103"/>
    </row>
    <row r="202" spans="1:7" x14ac:dyDescent="0.3">
      <c r="A202" s="66" t="s">
        <v>1163</v>
      </c>
      <c r="B202" s="83" t="s">
        <v>577</v>
      </c>
      <c r="C202" s="181" t="s">
        <v>82</v>
      </c>
    </row>
    <row r="203" spans="1:7" x14ac:dyDescent="0.3">
      <c r="A203" s="66" t="s">
        <v>1164</v>
      </c>
      <c r="B203" s="83" t="s">
        <v>577</v>
      </c>
      <c r="C203" s="181" t="s">
        <v>82</v>
      </c>
    </row>
    <row r="204" spans="1:7" x14ac:dyDescent="0.3">
      <c r="A204" s="66" t="s">
        <v>1165</v>
      </c>
      <c r="B204" s="83" t="s">
        <v>577</v>
      </c>
      <c r="C204" s="181" t="s">
        <v>82</v>
      </c>
    </row>
    <row r="205" spans="1:7" x14ac:dyDescent="0.3">
      <c r="A205" s="66" t="s">
        <v>1166</v>
      </c>
      <c r="B205" s="83" t="s">
        <v>577</v>
      </c>
      <c r="C205" s="181" t="s">
        <v>82</v>
      </c>
    </row>
    <row r="206" spans="1:7" x14ac:dyDescent="0.3">
      <c r="A206" s="66" t="s">
        <v>1167</v>
      </c>
      <c r="B206" s="83" t="s">
        <v>577</v>
      </c>
      <c r="C206" s="181" t="s">
        <v>82</v>
      </c>
    </row>
    <row r="207" spans="1:7" outlineLevel="1" x14ac:dyDescent="0.3">
      <c r="A207" s="66" t="s">
        <v>1168</v>
      </c>
    </row>
    <row r="208" spans="1:7" outlineLevel="1" x14ac:dyDescent="0.3">
      <c r="A208" s="66" t="s">
        <v>1169</v>
      </c>
    </row>
    <row r="209" spans="1:1" outlineLevel="1" x14ac:dyDescent="0.3">
      <c r="A209" s="66" t="s">
        <v>1170</v>
      </c>
    </row>
    <row r="210" spans="1:1" outlineLevel="1" x14ac:dyDescent="0.3">
      <c r="A210" s="66" t="s">
        <v>1171</v>
      </c>
    </row>
    <row r="211" spans="1:1" outlineLevel="1" x14ac:dyDescent="0.3">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showGridLines="0"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6" customFormat="1" ht="31.2" x14ac:dyDescent="0.3">
      <c r="A1" s="184" t="s">
        <v>1173</v>
      </c>
      <c r="B1" s="184"/>
      <c r="C1" s="367" t="s">
        <v>2794</v>
      </c>
      <c r="D1" s="23"/>
      <c r="E1" s="23"/>
      <c r="F1" s="23"/>
      <c r="G1" s="23"/>
      <c r="H1" s="23"/>
      <c r="I1" s="23"/>
      <c r="J1" s="23"/>
      <c r="K1" s="23"/>
      <c r="L1" s="23"/>
      <c r="M1" s="23"/>
    </row>
    <row r="2" spans="1:13" x14ac:dyDescent="0.3">
      <c r="B2" s="64"/>
      <c r="C2" s="64"/>
    </row>
    <row r="3" spans="1:13" x14ac:dyDescent="0.3">
      <c r="A3" s="117" t="s">
        <v>1174</v>
      </c>
      <c r="B3" s="118"/>
      <c r="C3" s="64"/>
    </row>
    <row r="4" spans="1:13" x14ac:dyDescent="0.3">
      <c r="C4" s="64"/>
    </row>
    <row r="5" spans="1:13" ht="18" x14ac:dyDescent="0.3">
      <c r="A5" s="77" t="s">
        <v>80</v>
      </c>
      <c r="B5" s="77" t="s">
        <v>1175</v>
      </c>
      <c r="C5" s="119" t="s">
        <v>1577</v>
      </c>
    </row>
    <row r="6" spans="1:13" ht="28.8" x14ac:dyDescent="0.3">
      <c r="A6" s="1" t="s">
        <v>1176</v>
      </c>
      <c r="B6" s="80" t="s">
        <v>2770</v>
      </c>
      <c r="C6" s="384" t="s">
        <v>2769</v>
      </c>
    </row>
    <row r="7" spans="1:13" ht="28.8" x14ac:dyDescent="0.3">
      <c r="A7" s="1" t="s">
        <v>1177</v>
      </c>
      <c r="B7" s="80" t="s">
        <v>2772</v>
      </c>
      <c r="C7" s="384" t="s">
        <v>2773</v>
      </c>
    </row>
    <row r="8" spans="1:13" ht="28.8" x14ac:dyDescent="0.3">
      <c r="A8" s="1" t="s">
        <v>1178</v>
      </c>
      <c r="B8" s="80" t="s">
        <v>2771</v>
      </c>
      <c r="C8" s="384" t="s">
        <v>2891</v>
      </c>
    </row>
    <row r="9" spans="1:13" x14ac:dyDescent="0.3">
      <c r="A9" s="1" t="s">
        <v>1179</v>
      </c>
      <c r="B9" s="80" t="s">
        <v>1180</v>
      </c>
      <c r="C9" s="337" t="s">
        <v>82</v>
      </c>
    </row>
    <row r="10" spans="1:13" ht="44.25" customHeight="1" x14ac:dyDescent="0.3">
      <c r="A10" s="1" t="s">
        <v>1181</v>
      </c>
      <c r="B10" s="80" t="s">
        <v>1395</v>
      </c>
      <c r="C10" s="337" t="s">
        <v>82</v>
      </c>
    </row>
    <row r="11" spans="1:13" ht="54.75" customHeight="1" x14ac:dyDescent="0.3">
      <c r="A11" s="1" t="s">
        <v>1182</v>
      </c>
      <c r="B11" s="80" t="s">
        <v>1183</v>
      </c>
      <c r="C11" s="337" t="s">
        <v>82</v>
      </c>
    </row>
    <row r="12" spans="1:13" x14ac:dyDescent="0.3">
      <c r="A12" s="1" t="s">
        <v>1184</v>
      </c>
      <c r="B12" s="80" t="s">
        <v>2700</v>
      </c>
      <c r="C12" s="337" t="s">
        <v>2701</v>
      </c>
    </row>
    <row r="13" spans="1:13" x14ac:dyDescent="0.3">
      <c r="A13" s="1" t="s">
        <v>1186</v>
      </c>
      <c r="B13" s="80" t="s">
        <v>1185</v>
      </c>
      <c r="C13" s="337" t="s">
        <v>82</v>
      </c>
    </row>
    <row r="14" spans="1:13" x14ac:dyDescent="0.3">
      <c r="A14" s="1" t="s">
        <v>1188</v>
      </c>
      <c r="B14" s="80" t="s">
        <v>1187</v>
      </c>
      <c r="C14" s="337" t="s">
        <v>82</v>
      </c>
    </row>
    <row r="15" spans="1:13" ht="28.8" x14ac:dyDescent="0.3">
      <c r="A15" s="1" t="s">
        <v>1190</v>
      </c>
      <c r="B15" s="80" t="s">
        <v>1189</v>
      </c>
      <c r="C15" s="337" t="s">
        <v>82</v>
      </c>
    </row>
    <row r="16" spans="1:13" x14ac:dyDescent="0.3">
      <c r="A16" s="1" t="s">
        <v>1192</v>
      </c>
      <c r="B16" s="80" t="s">
        <v>1191</v>
      </c>
      <c r="C16" s="337" t="s">
        <v>82</v>
      </c>
    </row>
    <row r="17" spans="1:13" ht="30" customHeight="1" x14ac:dyDescent="0.3">
      <c r="A17" s="1" t="s">
        <v>1194</v>
      </c>
      <c r="B17" s="84" t="s">
        <v>1193</v>
      </c>
      <c r="C17" s="337" t="s">
        <v>82</v>
      </c>
    </row>
    <row r="18" spans="1:13" x14ac:dyDescent="0.3">
      <c r="A18" s="1" t="s">
        <v>1196</v>
      </c>
      <c r="B18" s="84" t="s">
        <v>1195</v>
      </c>
      <c r="C18" s="337" t="s">
        <v>82</v>
      </c>
    </row>
    <row r="19" spans="1:13" s="257" customFormat="1" x14ac:dyDescent="0.3">
      <c r="A19" s="216" t="s">
        <v>2699</v>
      </c>
      <c r="B19" s="84" t="s">
        <v>1197</v>
      </c>
      <c r="C19" s="337" t="s">
        <v>82</v>
      </c>
      <c r="D19" s="2"/>
      <c r="E19" s="2"/>
      <c r="F19" s="2"/>
      <c r="G19" s="2"/>
      <c r="H19" s="2"/>
      <c r="I19" s="2"/>
      <c r="J19" s="2"/>
    </row>
    <row r="20" spans="1:13" s="257" customFormat="1" x14ac:dyDescent="0.3">
      <c r="A20" s="216" t="s">
        <v>2702</v>
      </c>
      <c r="B20" s="80" t="s">
        <v>2698</v>
      </c>
      <c r="C20" s="337" t="s">
        <v>82</v>
      </c>
      <c r="D20" s="2"/>
      <c r="E20" s="2"/>
      <c r="F20" s="2"/>
      <c r="G20" s="2"/>
      <c r="H20" s="2"/>
      <c r="I20" s="2"/>
      <c r="J20" s="2"/>
    </row>
    <row r="21" spans="1:13" s="257" customFormat="1" x14ac:dyDescent="0.3">
      <c r="A21" s="107" t="s">
        <v>1198</v>
      </c>
      <c r="B21" s="81" t="s">
        <v>1199</v>
      </c>
      <c r="C21" s="387"/>
      <c r="D21" s="2"/>
      <c r="E21" s="2"/>
      <c r="F21" s="2"/>
      <c r="G21" s="2"/>
      <c r="H21" s="2"/>
      <c r="I21" s="2"/>
      <c r="J21" s="2"/>
    </row>
    <row r="22" spans="1:13" s="257" customFormat="1" x14ac:dyDescent="0.3">
      <c r="A22" s="107" t="s">
        <v>1200</v>
      </c>
      <c r="C22" s="387"/>
      <c r="D22" s="2"/>
      <c r="E22" s="2"/>
      <c r="F22" s="2"/>
      <c r="G22" s="2"/>
      <c r="H22" s="2"/>
      <c r="I22" s="2"/>
      <c r="J22" s="2"/>
    </row>
    <row r="23" spans="1:13" outlineLevel="1" x14ac:dyDescent="0.3">
      <c r="A23" s="107" t="s">
        <v>1201</v>
      </c>
      <c r="B23" s="274"/>
      <c r="C23" s="337"/>
    </row>
    <row r="24" spans="1:13" outlineLevel="1" x14ac:dyDescent="0.3">
      <c r="A24" s="107" t="s">
        <v>1202</v>
      </c>
      <c r="B24" s="112"/>
      <c r="C24" s="337"/>
    </row>
    <row r="25" spans="1:13" outlineLevel="1" x14ac:dyDescent="0.3">
      <c r="A25" s="107" t="s">
        <v>1203</v>
      </c>
      <c r="B25" s="112"/>
      <c r="C25" s="337"/>
    </row>
    <row r="26" spans="1:13" outlineLevel="1" x14ac:dyDescent="0.3">
      <c r="A26" s="107" t="s">
        <v>2360</v>
      </c>
      <c r="B26" s="112"/>
      <c r="C26" s="337"/>
    </row>
    <row r="27" spans="1:13" outlineLevel="1" x14ac:dyDescent="0.3">
      <c r="A27" s="107" t="s">
        <v>2361</v>
      </c>
      <c r="B27" s="112"/>
      <c r="C27" s="337"/>
    </row>
    <row r="28" spans="1:13" s="257" customFormat="1" ht="18" outlineLevel="1" x14ac:dyDescent="0.3">
      <c r="A28" s="326"/>
      <c r="B28" s="319" t="s">
        <v>2293</v>
      </c>
      <c r="C28" s="119" t="s">
        <v>1577</v>
      </c>
      <c r="D28" s="2"/>
      <c r="E28" s="2"/>
      <c r="F28" s="2"/>
      <c r="G28" s="2"/>
      <c r="H28" s="2"/>
      <c r="I28" s="2"/>
      <c r="J28" s="2"/>
      <c r="K28" s="2"/>
      <c r="L28" s="2"/>
      <c r="M28" s="2"/>
    </row>
    <row r="29" spans="1:13" s="257" customFormat="1" outlineLevel="1" x14ac:dyDescent="0.3">
      <c r="A29" s="107" t="s">
        <v>1205</v>
      </c>
      <c r="B29" s="80" t="s">
        <v>2291</v>
      </c>
      <c r="C29" s="337" t="s">
        <v>82</v>
      </c>
      <c r="D29" s="2"/>
      <c r="E29" s="2"/>
      <c r="F29" s="2"/>
      <c r="G29" s="2"/>
      <c r="H29" s="2"/>
      <c r="I29" s="2"/>
      <c r="J29" s="2"/>
      <c r="K29" s="2"/>
      <c r="L29" s="2"/>
      <c r="M29" s="2"/>
    </row>
    <row r="30" spans="1:13" s="257" customFormat="1" outlineLevel="1" x14ac:dyDescent="0.3">
      <c r="A30" s="107" t="s">
        <v>1208</v>
      </c>
      <c r="B30" s="80" t="s">
        <v>2292</v>
      </c>
      <c r="C30" s="337" t="s">
        <v>82</v>
      </c>
      <c r="D30" s="2"/>
      <c r="E30" s="2"/>
      <c r="F30" s="2"/>
      <c r="G30" s="2"/>
      <c r="H30" s="2"/>
      <c r="I30" s="2"/>
      <c r="J30" s="2"/>
      <c r="K30" s="2"/>
      <c r="L30" s="2"/>
      <c r="M30" s="2"/>
    </row>
    <row r="31" spans="1:13" s="257" customFormat="1" outlineLevel="1" x14ac:dyDescent="0.3">
      <c r="A31" s="107" t="s">
        <v>1211</v>
      </c>
      <c r="B31" s="80" t="s">
        <v>2290</v>
      </c>
      <c r="C31" s="337" t="s">
        <v>82</v>
      </c>
      <c r="D31" s="2"/>
      <c r="E31" s="2"/>
      <c r="F31" s="2"/>
      <c r="G31" s="2"/>
      <c r="H31" s="2"/>
      <c r="I31" s="2"/>
      <c r="J31" s="2"/>
      <c r="K31" s="2"/>
      <c r="L31" s="2"/>
      <c r="M31" s="2"/>
    </row>
    <row r="32" spans="1:13" s="257" customFormat="1" outlineLevel="1" x14ac:dyDescent="0.3">
      <c r="A32" s="107" t="s">
        <v>1214</v>
      </c>
      <c r="B32" s="388"/>
      <c r="C32" s="337"/>
      <c r="D32" s="2"/>
      <c r="E32" s="2"/>
      <c r="F32" s="2"/>
      <c r="G32" s="2"/>
      <c r="H32" s="2"/>
      <c r="I32" s="2"/>
      <c r="J32" s="2"/>
      <c r="K32" s="2"/>
      <c r="L32" s="2"/>
      <c r="M32" s="2"/>
    </row>
    <row r="33" spans="1:13" s="257" customFormat="1" outlineLevel="1" x14ac:dyDescent="0.3">
      <c r="A33" s="107" t="s">
        <v>1215</v>
      </c>
      <c r="B33" s="388"/>
      <c r="C33" s="337"/>
      <c r="D33" s="2"/>
      <c r="E33" s="2"/>
      <c r="F33" s="2"/>
      <c r="G33" s="2"/>
      <c r="H33" s="2"/>
      <c r="I33" s="2"/>
      <c r="J33" s="2"/>
      <c r="K33" s="2"/>
      <c r="L33" s="2"/>
      <c r="M33" s="2"/>
    </row>
    <row r="34" spans="1:13" s="257" customFormat="1" outlineLevel="1" x14ac:dyDescent="0.3">
      <c r="A34" s="107" t="s">
        <v>1563</v>
      </c>
      <c r="B34" s="388"/>
      <c r="C34" s="337"/>
      <c r="D34" s="2"/>
      <c r="E34" s="2"/>
      <c r="F34" s="2"/>
      <c r="G34" s="2"/>
      <c r="H34" s="2"/>
      <c r="I34" s="2"/>
      <c r="J34" s="2"/>
      <c r="K34" s="2"/>
      <c r="L34" s="2"/>
      <c r="M34" s="2"/>
    </row>
    <row r="35" spans="1:13" s="257" customFormat="1" outlineLevel="1" x14ac:dyDescent="0.3">
      <c r="A35" s="107" t="s">
        <v>2304</v>
      </c>
      <c r="B35" s="388"/>
      <c r="C35" s="337"/>
      <c r="D35" s="2"/>
      <c r="E35" s="2"/>
      <c r="F35" s="2"/>
      <c r="G35" s="2"/>
      <c r="H35" s="2"/>
      <c r="I35" s="2"/>
      <c r="J35" s="2"/>
      <c r="K35" s="2"/>
      <c r="L35" s="2"/>
      <c r="M35" s="2"/>
    </row>
    <row r="36" spans="1:13" s="257" customFormat="1" outlineLevel="1" x14ac:dyDescent="0.3">
      <c r="A36" s="107" t="s">
        <v>2305</v>
      </c>
      <c r="B36" s="388"/>
      <c r="C36" s="337"/>
      <c r="D36" s="2"/>
      <c r="E36" s="2"/>
      <c r="F36" s="2"/>
      <c r="G36" s="2"/>
      <c r="H36" s="2"/>
      <c r="I36" s="2"/>
      <c r="J36" s="2"/>
      <c r="K36" s="2"/>
      <c r="L36" s="2"/>
      <c r="M36" s="2"/>
    </row>
    <row r="37" spans="1:13" s="257" customFormat="1" outlineLevel="1" x14ac:dyDescent="0.3">
      <c r="A37" s="107" t="s">
        <v>2306</v>
      </c>
      <c r="B37" s="388"/>
      <c r="C37" s="337"/>
      <c r="D37" s="2"/>
      <c r="E37" s="2"/>
      <c r="F37" s="2"/>
      <c r="G37" s="2"/>
      <c r="H37" s="2"/>
      <c r="I37" s="2"/>
      <c r="J37" s="2"/>
      <c r="K37" s="2"/>
      <c r="L37" s="2"/>
      <c r="M37" s="2"/>
    </row>
    <row r="38" spans="1:13" s="257" customFormat="1" outlineLevel="1" x14ac:dyDescent="0.3">
      <c r="A38" s="107" t="s">
        <v>2307</v>
      </c>
      <c r="B38" s="388"/>
      <c r="C38" s="337"/>
      <c r="D38" s="2"/>
      <c r="E38" s="2"/>
      <c r="F38" s="2"/>
      <c r="G38" s="2"/>
      <c r="H38" s="2"/>
      <c r="I38" s="2"/>
      <c r="J38" s="2"/>
      <c r="K38" s="2"/>
      <c r="L38" s="2"/>
      <c r="M38" s="2"/>
    </row>
    <row r="39" spans="1:13" s="257" customFormat="1" outlineLevel="1" x14ac:dyDescent="0.3">
      <c r="A39" s="107" t="s">
        <v>2308</v>
      </c>
      <c r="B39" s="388"/>
      <c r="C39" s="337"/>
      <c r="D39" s="2"/>
      <c r="E39" s="2"/>
      <c r="F39" s="2"/>
      <c r="G39" s="2"/>
      <c r="H39" s="2"/>
      <c r="I39" s="2"/>
      <c r="J39" s="2"/>
      <c r="K39" s="2"/>
      <c r="L39" s="2"/>
      <c r="M39" s="2"/>
    </row>
    <row r="40" spans="1:13" s="257" customFormat="1" outlineLevel="1" x14ac:dyDescent="0.3">
      <c r="A40" s="107" t="s">
        <v>2309</v>
      </c>
      <c r="B40" s="388"/>
      <c r="C40" s="337"/>
      <c r="D40" s="2"/>
      <c r="E40" s="2"/>
      <c r="F40" s="2"/>
      <c r="G40" s="2"/>
      <c r="H40" s="2"/>
      <c r="I40" s="2"/>
      <c r="J40" s="2"/>
      <c r="K40" s="2"/>
      <c r="L40" s="2"/>
      <c r="M40" s="2"/>
    </row>
    <row r="41" spans="1:13" s="257" customFormat="1" outlineLevel="1" x14ac:dyDescent="0.3">
      <c r="A41" s="107" t="s">
        <v>2310</v>
      </c>
      <c r="B41" s="388"/>
      <c r="C41" s="337"/>
      <c r="D41" s="2"/>
      <c r="E41" s="2"/>
      <c r="F41" s="2"/>
      <c r="G41" s="2"/>
      <c r="H41" s="2"/>
      <c r="I41" s="2"/>
      <c r="J41" s="2"/>
      <c r="K41" s="2"/>
      <c r="L41" s="2"/>
      <c r="M41" s="2"/>
    </row>
    <row r="42" spans="1:13" s="257" customFormat="1" outlineLevel="1" x14ac:dyDescent="0.3">
      <c r="A42" s="107" t="s">
        <v>2311</v>
      </c>
      <c r="B42" s="388"/>
      <c r="C42" s="337"/>
      <c r="D42" s="2"/>
      <c r="E42" s="2"/>
      <c r="F42" s="2"/>
      <c r="G42" s="2"/>
      <c r="H42" s="2"/>
      <c r="I42" s="2"/>
      <c r="J42" s="2"/>
      <c r="K42" s="2"/>
      <c r="L42" s="2"/>
      <c r="M42" s="2"/>
    </row>
    <row r="43" spans="1:13" s="257" customFormat="1" outlineLevel="1" x14ac:dyDescent="0.3">
      <c r="A43" s="107" t="s">
        <v>2312</v>
      </c>
      <c r="B43" s="388"/>
      <c r="C43" s="337"/>
      <c r="D43" s="2"/>
      <c r="E43" s="2"/>
      <c r="F43" s="2"/>
      <c r="G43" s="2"/>
      <c r="H43" s="2"/>
      <c r="I43" s="2"/>
      <c r="J43" s="2"/>
      <c r="K43" s="2"/>
      <c r="L43" s="2"/>
      <c r="M43" s="2"/>
    </row>
    <row r="44" spans="1:13" ht="18" x14ac:dyDescent="0.3">
      <c r="A44" s="77"/>
      <c r="B44" s="77" t="s">
        <v>2294</v>
      </c>
      <c r="C44" s="119" t="s">
        <v>1204</v>
      </c>
    </row>
    <row r="45" spans="1:13" x14ac:dyDescent="0.3">
      <c r="A45" s="1" t="s">
        <v>1216</v>
      </c>
      <c r="B45" s="84" t="s">
        <v>1206</v>
      </c>
      <c r="C45" s="66" t="s">
        <v>1207</v>
      </c>
    </row>
    <row r="46" spans="1:13" x14ac:dyDescent="0.3">
      <c r="A46" s="216" t="s">
        <v>2296</v>
      </c>
      <c r="B46" s="84" t="s">
        <v>1209</v>
      </c>
      <c r="C46" s="66" t="s">
        <v>1210</v>
      </c>
    </row>
    <row r="47" spans="1:13" x14ac:dyDescent="0.3">
      <c r="A47" s="216" t="s">
        <v>2297</v>
      </c>
      <c r="B47" s="84" t="s">
        <v>1212</v>
      </c>
      <c r="C47" s="66" t="s">
        <v>1213</v>
      </c>
    </row>
    <row r="48" spans="1:13" outlineLevel="1" x14ac:dyDescent="0.3">
      <c r="A48" s="1" t="s">
        <v>1218</v>
      </c>
      <c r="B48" s="332"/>
      <c r="C48" s="337"/>
    </row>
    <row r="49" spans="1:3" outlineLevel="1" x14ac:dyDescent="0.3">
      <c r="A49" s="216" t="s">
        <v>1219</v>
      </c>
      <c r="B49" s="332"/>
      <c r="C49" s="337"/>
    </row>
    <row r="50" spans="1:3" outlineLevel="1" x14ac:dyDescent="0.3">
      <c r="A50" s="216" t="s">
        <v>1220</v>
      </c>
      <c r="B50" s="389"/>
      <c r="C50" s="337"/>
    </row>
    <row r="51" spans="1:3" ht="18" x14ac:dyDescent="0.3">
      <c r="A51" s="77"/>
      <c r="B51" s="77" t="s">
        <v>2295</v>
      </c>
      <c r="C51" s="119" t="s">
        <v>1577</v>
      </c>
    </row>
    <row r="52" spans="1:3" x14ac:dyDescent="0.3">
      <c r="A52" s="1" t="s">
        <v>2298</v>
      </c>
      <c r="B52" s="80" t="s">
        <v>1217</v>
      </c>
      <c r="C52" s="66" t="s">
        <v>82</v>
      </c>
    </row>
    <row r="53" spans="1:3" x14ac:dyDescent="0.3">
      <c r="A53" s="1" t="s">
        <v>2299</v>
      </c>
      <c r="B53" s="332"/>
      <c r="C53" s="390"/>
    </row>
    <row r="54" spans="1:3" x14ac:dyDescent="0.3">
      <c r="A54" s="216" t="s">
        <v>2300</v>
      </c>
      <c r="B54" s="332"/>
      <c r="C54" s="390"/>
    </row>
    <row r="55" spans="1:3" x14ac:dyDescent="0.3">
      <c r="A55" s="216" t="s">
        <v>2301</v>
      </c>
      <c r="B55" s="332"/>
      <c r="C55" s="390"/>
    </row>
    <row r="56" spans="1:3" x14ac:dyDescent="0.3">
      <c r="A56" s="216" t="s">
        <v>2302</v>
      </c>
      <c r="B56" s="332"/>
      <c r="C56" s="390"/>
    </row>
    <row r="57" spans="1:3" x14ac:dyDescent="0.3">
      <c r="A57" s="216" t="s">
        <v>2303</v>
      </c>
      <c r="B57" s="332"/>
      <c r="C57" s="390"/>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48"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showGridLines="0"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5" width="41" style="66" customWidth="1"/>
    <col min="6" max="6" width="23.44140625" style="66" customWidth="1"/>
    <col min="7" max="7" width="25.6640625"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679" t="s">
        <v>1533</v>
      </c>
      <c r="B1" s="679"/>
    </row>
    <row r="2" spans="1:13" ht="31.2" x14ac:dyDescent="0.3">
      <c r="A2" s="184" t="s">
        <v>1532</v>
      </c>
      <c r="B2" s="184"/>
      <c r="C2" s="64"/>
      <c r="D2" s="64"/>
      <c r="E2" s="64"/>
      <c r="F2" s="367" t="s">
        <v>2794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1525</v>
      </c>
      <c r="J4" s="119" t="s">
        <v>1204</v>
      </c>
      <c r="L4" s="64"/>
      <c r="M4" s="64"/>
    </row>
    <row r="5" spans="1:13" ht="15" thickBot="1" x14ac:dyDescent="0.35">
      <c r="H5" s="64"/>
      <c r="I5" s="138" t="s">
        <v>1206</v>
      </c>
      <c r="J5" s="66" t="s">
        <v>1207</v>
      </c>
      <c r="L5" s="64"/>
      <c r="M5" s="64"/>
    </row>
    <row r="6" spans="1:13" ht="18" x14ac:dyDescent="0.3">
      <c r="A6" s="70"/>
      <c r="B6" s="71" t="s">
        <v>1430</v>
      </c>
      <c r="C6" s="70"/>
      <c r="E6" s="72"/>
      <c r="F6" s="72"/>
      <c r="G6" s="72"/>
      <c r="H6" s="64"/>
      <c r="I6" s="138" t="s">
        <v>1209</v>
      </c>
      <c r="J6" s="66" t="s">
        <v>1210</v>
      </c>
      <c r="L6" s="64"/>
      <c r="M6" s="64"/>
    </row>
    <row r="7" spans="1:13" x14ac:dyDescent="0.3">
      <c r="B7" s="74" t="s">
        <v>1531</v>
      </c>
      <c r="H7" s="64"/>
      <c r="I7" s="138" t="s">
        <v>1212</v>
      </c>
      <c r="J7" s="66" t="s">
        <v>1213</v>
      </c>
      <c r="L7" s="64"/>
      <c r="M7" s="64"/>
    </row>
    <row r="8" spans="1:13" x14ac:dyDescent="0.3">
      <c r="B8" s="74" t="s">
        <v>1443</v>
      </c>
      <c r="H8" s="64"/>
      <c r="I8" s="138" t="s">
        <v>1523</v>
      </c>
      <c r="J8" s="66" t="s">
        <v>1524</v>
      </c>
      <c r="L8" s="64"/>
      <c r="M8" s="64"/>
    </row>
    <row r="9" spans="1:13" ht="15" thickBot="1" x14ac:dyDescent="0.35">
      <c r="B9" s="75" t="s">
        <v>1465</v>
      </c>
      <c r="H9" s="64"/>
      <c r="L9" s="64"/>
      <c r="M9" s="64"/>
    </row>
    <row r="10" spans="1:13" x14ac:dyDescent="0.3">
      <c r="B10" s="76"/>
      <c r="H10" s="64"/>
      <c r="I10" s="139" t="s">
        <v>1527</v>
      </c>
      <c r="L10" s="64"/>
      <c r="M10" s="64"/>
    </row>
    <row r="11" spans="1:13" x14ac:dyDescent="0.3">
      <c r="B11" s="76"/>
      <c r="H11" s="64"/>
      <c r="I11" s="139" t="s">
        <v>1529</v>
      </c>
      <c r="L11" s="64"/>
      <c r="M11" s="64"/>
    </row>
    <row r="12" spans="1:13" ht="36" x14ac:dyDescent="0.3">
      <c r="A12" s="77" t="s">
        <v>80</v>
      </c>
      <c r="B12" s="77" t="s">
        <v>1514</v>
      </c>
      <c r="C12" s="78"/>
      <c r="D12" s="78"/>
      <c r="E12" s="78"/>
      <c r="F12" s="78"/>
      <c r="G12" s="78"/>
      <c r="H12" s="64"/>
      <c r="L12" s="64"/>
      <c r="M12" s="64"/>
    </row>
    <row r="13" spans="1:13" ht="15" customHeight="1" x14ac:dyDescent="0.3">
      <c r="A13" s="85"/>
      <c r="B13" s="86" t="s">
        <v>1442</v>
      </c>
      <c r="C13" s="85" t="s">
        <v>1513</v>
      </c>
      <c r="D13" s="85" t="s">
        <v>1526</v>
      </c>
      <c r="E13" s="87"/>
      <c r="F13" s="88"/>
      <c r="G13" s="88"/>
      <c r="H13" s="64"/>
      <c r="L13" s="64"/>
      <c r="M13" s="64"/>
    </row>
    <row r="14" spans="1:13" x14ac:dyDescent="0.3">
      <c r="A14" s="66" t="s">
        <v>1431</v>
      </c>
      <c r="B14" s="83" t="s">
        <v>1396</v>
      </c>
      <c r="C14" s="136" t="s">
        <v>1507</v>
      </c>
      <c r="D14" s="136" t="s">
        <v>1507</v>
      </c>
      <c r="E14" s="72"/>
      <c r="F14" s="72"/>
      <c r="G14" s="72"/>
      <c r="H14" s="64"/>
      <c r="L14" s="64"/>
      <c r="M14" s="64"/>
    </row>
    <row r="15" spans="1:13" x14ac:dyDescent="0.3">
      <c r="A15" s="66" t="s">
        <v>1432</v>
      </c>
      <c r="B15" s="83" t="s">
        <v>403</v>
      </c>
      <c r="C15" s="66" t="s">
        <v>82</v>
      </c>
      <c r="D15" s="66" t="s">
        <v>82</v>
      </c>
      <c r="E15" s="72"/>
      <c r="F15" s="72"/>
      <c r="G15" s="72"/>
      <c r="H15" s="64"/>
      <c r="L15" s="64"/>
      <c r="M15" s="64"/>
    </row>
    <row r="16" spans="1:13" x14ac:dyDescent="0.3">
      <c r="A16" s="66" t="s">
        <v>1433</v>
      </c>
      <c r="B16" s="83" t="s">
        <v>1397</v>
      </c>
      <c r="C16" s="66" t="s">
        <v>82</v>
      </c>
      <c r="D16" s="66" t="s">
        <v>82</v>
      </c>
      <c r="E16" s="72"/>
      <c r="F16" s="72"/>
      <c r="G16" s="72"/>
      <c r="H16" s="64"/>
      <c r="L16" s="64"/>
      <c r="M16" s="64"/>
    </row>
    <row r="17" spans="1:13" x14ac:dyDescent="0.3">
      <c r="A17" s="66" t="s">
        <v>1434</v>
      </c>
      <c r="B17" s="260" t="s">
        <v>1398</v>
      </c>
      <c r="C17" s="66" t="s">
        <v>82</v>
      </c>
      <c r="D17" s="66" t="s">
        <v>82</v>
      </c>
      <c r="E17" s="72"/>
      <c r="F17" s="72"/>
      <c r="G17" s="72"/>
      <c r="H17" s="64"/>
      <c r="L17" s="64"/>
      <c r="M17" s="64"/>
    </row>
    <row r="18" spans="1:13" x14ac:dyDescent="0.3">
      <c r="A18" s="66" t="s">
        <v>1435</v>
      </c>
      <c r="B18" s="83" t="s">
        <v>1399</v>
      </c>
      <c r="C18" s="66" t="s">
        <v>82</v>
      </c>
      <c r="D18" s="66" t="s">
        <v>82</v>
      </c>
      <c r="E18" s="72"/>
      <c r="F18" s="72"/>
      <c r="G18" s="72"/>
      <c r="H18" s="64"/>
      <c r="L18" s="64"/>
      <c r="M18" s="64"/>
    </row>
    <row r="19" spans="1:13" x14ac:dyDescent="0.3">
      <c r="A19" s="66" t="s">
        <v>1436</v>
      </c>
      <c r="B19" s="83" t="s">
        <v>1400</v>
      </c>
      <c r="C19" s="66" t="s">
        <v>82</v>
      </c>
      <c r="D19" s="66" t="s">
        <v>82</v>
      </c>
      <c r="E19" s="72"/>
      <c r="F19" s="72"/>
      <c r="G19" s="72"/>
      <c r="H19" s="64"/>
      <c r="L19" s="64"/>
      <c r="M19" s="64"/>
    </row>
    <row r="20" spans="1:13" x14ac:dyDescent="0.3">
      <c r="A20" s="66" t="s">
        <v>1437</v>
      </c>
      <c r="B20" s="83" t="s">
        <v>1401</v>
      </c>
      <c r="C20" s="66" t="s">
        <v>82</v>
      </c>
      <c r="D20" s="66" t="s">
        <v>82</v>
      </c>
      <c r="E20" s="72"/>
      <c r="F20" s="72"/>
      <c r="G20" s="72"/>
      <c r="H20" s="64"/>
      <c r="L20" s="64"/>
      <c r="M20" s="64"/>
    </row>
    <row r="21" spans="1:13" x14ac:dyDescent="0.3">
      <c r="A21" s="66" t="s">
        <v>1438</v>
      </c>
      <c r="B21" s="83" t="s">
        <v>1402</v>
      </c>
      <c r="C21" s="66" t="s">
        <v>82</v>
      </c>
      <c r="D21" s="66" t="s">
        <v>82</v>
      </c>
      <c r="E21" s="72"/>
      <c r="F21" s="72"/>
      <c r="G21" s="72"/>
      <c r="H21" s="64"/>
      <c r="L21" s="64"/>
      <c r="M21" s="64"/>
    </row>
    <row r="22" spans="1:13" x14ac:dyDescent="0.3">
      <c r="A22" s="66" t="s">
        <v>1439</v>
      </c>
      <c r="B22" s="83" t="s">
        <v>1403</v>
      </c>
      <c r="C22" s="66" t="s">
        <v>82</v>
      </c>
      <c r="D22" s="66" t="s">
        <v>82</v>
      </c>
      <c r="E22" s="72"/>
      <c r="F22" s="72"/>
      <c r="G22" s="72"/>
      <c r="H22" s="64"/>
      <c r="L22" s="64"/>
      <c r="M22" s="64"/>
    </row>
    <row r="23" spans="1:13" x14ac:dyDescent="0.3">
      <c r="A23" s="66" t="s">
        <v>1440</v>
      </c>
      <c r="B23" s="83" t="s">
        <v>1509</v>
      </c>
      <c r="C23" s="66" t="s">
        <v>82</v>
      </c>
      <c r="D23" s="66" t="s">
        <v>82</v>
      </c>
      <c r="E23" s="72"/>
      <c r="F23" s="72"/>
      <c r="G23" s="72"/>
      <c r="H23" s="64"/>
      <c r="L23" s="64"/>
      <c r="M23" s="64"/>
    </row>
    <row r="24" spans="1:13" x14ac:dyDescent="0.3">
      <c r="A24" s="66" t="s">
        <v>1511</v>
      </c>
      <c r="B24" s="83" t="s">
        <v>1510</v>
      </c>
      <c r="C24" s="66" t="s">
        <v>82</v>
      </c>
      <c r="D24" s="66" t="s">
        <v>82</v>
      </c>
      <c r="E24" s="72"/>
      <c r="F24" s="72"/>
      <c r="G24" s="72"/>
      <c r="H24" s="64"/>
      <c r="L24" s="64"/>
      <c r="M24" s="64"/>
    </row>
    <row r="25" spans="1:13" outlineLevel="1" x14ac:dyDescent="0.3">
      <c r="A25" s="66" t="s">
        <v>1441</v>
      </c>
      <c r="B25" s="81" t="s">
        <v>2640</v>
      </c>
      <c r="C25" s="274" t="s">
        <v>82</v>
      </c>
      <c r="D25" s="274" t="s">
        <v>82</v>
      </c>
      <c r="E25" s="72"/>
      <c r="F25" s="72"/>
      <c r="G25" s="72"/>
      <c r="H25" s="64"/>
      <c r="L25" s="64"/>
      <c r="M25" s="64"/>
    </row>
    <row r="26" spans="1:13" outlineLevel="1" x14ac:dyDescent="0.3">
      <c r="A26" s="66" t="s">
        <v>1444</v>
      </c>
      <c r="B26" s="336"/>
      <c r="C26" s="337"/>
      <c r="D26" s="337"/>
      <c r="E26" s="72"/>
      <c r="F26" s="72"/>
      <c r="G26" s="72"/>
      <c r="H26" s="64"/>
      <c r="L26" s="64"/>
      <c r="M26" s="64"/>
    </row>
    <row r="27" spans="1:13" outlineLevel="1" x14ac:dyDescent="0.3">
      <c r="A27" s="66" t="s">
        <v>1445</v>
      </c>
      <c r="B27" s="336"/>
      <c r="C27" s="337"/>
      <c r="D27" s="337"/>
      <c r="E27" s="72"/>
      <c r="F27" s="72"/>
      <c r="G27" s="72"/>
      <c r="H27" s="64"/>
      <c r="L27" s="64"/>
      <c r="M27" s="64"/>
    </row>
    <row r="28" spans="1:13" outlineLevel="1" x14ac:dyDescent="0.3">
      <c r="A28" s="66" t="s">
        <v>1446</v>
      </c>
      <c r="B28" s="336"/>
      <c r="C28" s="337"/>
      <c r="D28" s="337"/>
      <c r="E28" s="72"/>
      <c r="F28" s="72"/>
      <c r="G28" s="72"/>
      <c r="H28" s="64"/>
      <c r="L28" s="64"/>
      <c r="M28" s="64"/>
    </row>
    <row r="29" spans="1:13" outlineLevel="1" x14ac:dyDescent="0.3">
      <c r="A29" s="66" t="s">
        <v>1447</v>
      </c>
      <c r="B29" s="336"/>
      <c r="C29" s="337"/>
      <c r="D29" s="337"/>
      <c r="E29" s="72"/>
      <c r="F29" s="72"/>
      <c r="G29" s="72"/>
      <c r="H29" s="64"/>
      <c r="L29" s="64"/>
      <c r="M29" s="64"/>
    </row>
    <row r="30" spans="1:13" outlineLevel="1" x14ac:dyDescent="0.3">
      <c r="A30" s="66" t="s">
        <v>1448</v>
      </c>
      <c r="B30" s="336"/>
      <c r="C30" s="337"/>
      <c r="D30" s="337"/>
      <c r="E30" s="72"/>
      <c r="F30" s="72"/>
      <c r="G30" s="72"/>
      <c r="H30" s="64"/>
      <c r="L30" s="64"/>
      <c r="M30" s="64"/>
    </row>
    <row r="31" spans="1:13" outlineLevel="1" x14ac:dyDescent="0.3">
      <c r="A31" s="66" t="s">
        <v>1449</v>
      </c>
      <c r="B31" s="336"/>
      <c r="C31" s="337"/>
      <c r="D31" s="337"/>
      <c r="E31" s="72"/>
      <c r="F31" s="72"/>
      <c r="G31" s="72"/>
      <c r="H31" s="64"/>
      <c r="L31" s="64"/>
      <c r="M31" s="64"/>
    </row>
    <row r="32" spans="1:13" outlineLevel="1" x14ac:dyDescent="0.3">
      <c r="A32" s="66" t="s">
        <v>1450</v>
      </c>
      <c r="B32" s="336"/>
      <c r="C32" s="337"/>
      <c r="D32" s="337"/>
      <c r="E32" s="72"/>
      <c r="F32" s="72"/>
      <c r="G32" s="72"/>
      <c r="H32" s="64"/>
      <c r="L32" s="64"/>
      <c r="M32" s="64"/>
    </row>
    <row r="33" spans="1:13" ht="18" x14ac:dyDescent="0.3">
      <c r="A33" s="78"/>
      <c r="B33" s="77" t="s">
        <v>1443</v>
      </c>
      <c r="C33" s="78"/>
      <c r="D33" s="78"/>
      <c r="E33" s="78"/>
      <c r="F33" s="78"/>
      <c r="G33" s="78"/>
      <c r="H33" s="64"/>
      <c r="L33" s="64"/>
      <c r="M33" s="64"/>
    </row>
    <row r="34" spans="1:13" ht="15" customHeight="1" x14ac:dyDescent="0.3">
      <c r="A34" s="85"/>
      <c r="B34" s="86" t="s">
        <v>1404</v>
      </c>
      <c r="C34" s="85" t="s">
        <v>1521</v>
      </c>
      <c r="D34" s="85" t="s">
        <v>1526</v>
      </c>
      <c r="E34" s="85" t="s">
        <v>1405</v>
      </c>
      <c r="F34" s="88"/>
      <c r="G34" s="88"/>
      <c r="H34" s="64"/>
      <c r="L34" s="64"/>
      <c r="M34" s="64"/>
    </row>
    <row r="35" spans="1:13" x14ac:dyDescent="0.3">
      <c r="A35" s="66" t="s">
        <v>1466</v>
      </c>
      <c r="B35" s="136" t="s">
        <v>1507</v>
      </c>
      <c r="C35" s="136" t="s">
        <v>1522</v>
      </c>
      <c r="D35" s="136" t="s">
        <v>1508</v>
      </c>
      <c r="E35" s="136" t="s">
        <v>1506</v>
      </c>
      <c r="F35" s="137"/>
      <c r="G35" s="137"/>
      <c r="H35" s="64"/>
      <c r="L35" s="64"/>
      <c r="M35" s="64"/>
    </row>
    <row r="36" spans="1:13" x14ac:dyDescent="0.3">
      <c r="A36" s="66" t="s">
        <v>1467</v>
      </c>
      <c r="B36" s="83" t="s">
        <v>1406</v>
      </c>
      <c r="C36" s="66" t="s">
        <v>82</v>
      </c>
      <c r="D36" s="66" t="s">
        <v>82</v>
      </c>
      <c r="E36" s="66" t="s">
        <v>82</v>
      </c>
      <c r="H36" s="64"/>
      <c r="L36" s="64"/>
      <c r="M36" s="64"/>
    </row>
    <row r="37" spans="1:13" x14ac:dyDescent="0.3">
      <c r="A37" s="66" t="s">
        <v>1468</v>
      </c>
      <c r="B37" s="83" t="s">
        <v>1407</v>
      </c>
      <c r="C37" s="66" t="s">
        <v>82</v>
      </c>
      <c r="D37" s="66" t="s">
        <v>82</v>
      </c>
      <c r="E37" s="66" t="s">
        <v>82</v>
      </c>
      <c r="H37" s="64"/>
      <c r="L37" s="64"/>
      <c r="M37" s="64"/>
    </row>
    <row r="38" spans="1:13" x14ac:dyDescent="0.3">
      <c r="A38" s="66" t="s">
        <v>1469</v>
      </c>
      <c r="B38" s="83" t="s">
        <v>1408</v>
      </c>
      <c r="C38" s="66" t="s">
        <v>82</v>
      </c>
      <c r="D38" s="66" t="s">
        <v>82</v>
      </c>
      <c r="E38" s="66" t="s">
        <v>82</v>
      </c>
      <c r="H38" s="64"/>
      <c r="L38" s="64"/>
      <c r="M38" s="64"/>
    </row>
    <row r="39" spans="1:13" x14ac:dyDescent="0.3">
      <c r="A39" s="66" t="s">
        <v>1470</v>
      </c>
      <c r="B39" s="83" t="s">
        <v>1409</v>
      </c>
      <c r="C39" s="66" t="s">
        <v>82</v>
      </c>
      <c r="D39" s="66" t="s">
        <v>82</v>
      </c>
      <c r="E39" s="66" t="s">
        <v>82</v>
      </c>
      <c r="H39" s="64"/>
      <c r="L39" s="64"/>
      <c r="M39" s="64"/>
    </row>
    <row r="40" spans="1:13" x14ac:dyDescent="0.3">
      <c r="A40" s="66" t="s">
        <v>1471</v>
      </c>
      <c r="B40" s="83" t="s">
        <v>1410</v>
      </c>
      <c r="C40" s="66" t="s">
        <v>82</v>
      </c>
      <c r="D40" s="66" t="s">
        <v>82</v>
      </c>
      <c r="E40" s="66" t="s">
        <v>82</v>
      </c>
      <c r="H40" s="64"/>
      <c r="L40" s="64"/>
      <c r="M40" s="64"/>
    </row>
    <row r="41" spans="1:13" x14ac:dyDescent="0.3">
      <c r="A41" s="66" t="s">
        <v>1472</v>
      </c>
      <c r="B41" s="83" t="s">
        <v>1411</v>
      </c>
      <c r="C41" s="66" t="s">
        <v>82</v>
      </c>
      <c r="D41" s="66" t="s">
        <v>82</v>
      </c>
      <c r="E41" s="66" t="s">
        <v>82</v>
      </c>
      <c r="H41" s="64"/>
      <c r="L41" s="64"/>
      <c r="M41" s="64"/>
    </row>
    <row r="42" spans="1:13" x14ac:dyDescent="0.3">
      <c r="A42" s="66" t="s">
        <v>1473</v>
      </c>
      <c r="B42" s="83" t="s">
        <v>1412</v>
      </c>
      <c r="C42" s="66" t="s">
        <v>82</v>
      </c>
      <c r="D42" s="66" t="s">
        <v>82</v>
      </c>
      <c r="E42" s="66" t="s">
        <v>82</v>
      </c>
      <c r="H42" s="64"/>
      <c r="L42" s="64"/>
      <c r="M42" s="64"/>
    </row>
    <row r="43" spans="1:13" x14ac:dyDescent="0.3">
      <c r="A43" s="66" t="s">
        <v>1474</v>
      </c>
      <c r="B43" s="83" t="s">
        <v>1413</v>
      </c>
      <c r="C43" s="66" t="s">
        <v>82</v>
      </c>
      <c r="D43" s="66" t="s">
        <v>82</v>
      </c>
      <c r="E43" s="66" t="s">
        <v>82</v>
      </c>
      <c r="H43" s="64"/>
      <c r="L43" s="64"/>
      <c r="M43" s="64"/>
    </row>
    <row r="44" spans="1:13" x14ac:dyDescent="0.3">
      <c r="A44" s="66" t="s">
        <v>1475</v>
      </c>
      <c r="B44" s="83" t="s">
        <v>1414</v>
      </c>
      <c r="C44" s="66" t="s">
        <v>82</v>
      </c>
      <c r="D44" s="66" t="s">
        <v>82</v>
      </c>
      <c r="E44" s="66" t="s">
        <v>82</v>
      </c>
      <c r="H44" s="64"/>
      <c r="L44" s="64"/>
      <c r="M44" s="64"/>
    </row>
    <row r="45" spans="1:13" x14ac:dyDescent="0.3">
      <c r="A45" s="66" t="s">
        <v>1476</v>
      </c>
      <c r="B45" s="83" t="s">
        <v>1415</v>
      </c>
      <c r="C45" s="66" t="s">
        <v>82</v>
      </c>
      <c r="D45" s="66" t="s">
        <v>82</v>
      </c>
      <c r="E45" s="66" t="s">
        <v>82</v>
      </c>
      <c r="H45" s="64"/>
      <c r="L45" s="64"/>
      <c r="M45" s="64"/>
    </row>
    <row r="46" spans="1:13" x14ac:dyDescent="0.3">
      <c r="A46" s="66" t="s">
        <v>1477</v>
      </c>
      <c r="B46" s="83" t="s">
        <v>1416</v>
      </c>
      <c r="C46" s="66" t="s">
        <v>82</v>
      </c>
      <c r="D46" s="66" t="s">
        <v>82</v>
      </c>
      <c r="E46" s="66" t="s">
        <v>82</v>
      </c>
      <c r="H46" s="64"/>
      <c r="L46" s="64"/>
      <c r="M46" s="64"/>
    </row>
    <row r="47" spans="1:13" x14ac:dyDescent="0.3">
      <c r="A47" s="66" t="s">
        <v>1478</v>
      </c>
      <c r="B47" s="83" t="s">
        <v>1417</v>
      </c>
      <c r="C47" s="66" t="s">
        <v>82</v>
      </c>
      <c r="D47" s="66" t="s">
        <v>82</v>
      </c>
      <c r="E47" s="66" t="s">
        <v>82</v>
      </c>
      <c r="H47" s="64"/>
      <c r="L47" s="64"/>
      <c r="M47" s="64"/>
    </row>
    <row r="48" spans="1:13" x14ac:dyDescent="0.3">
      <c r="A48" s="66" t="s">
        <v>1479</v>
      </c>
      <c r="B48" s="83" t="s">
        <v>1418</v>
      </c>
      <c r="C48" s="66" t="s">
        <v>82</v>
      </c>
      <c r="D48" s="66" t="s">
        <v>82</v>
      </c>
      <c r="E48" s="66" t="s">
        <v>82</v>
      </c>
      <c r="H48" s="64"/>
      <c r="L48" s="64"/>
      <c r="M48" s="64"/>
    </row>
    <row r="49" spans="1:13" x14ac:dyDescent="0.3">
      <c r="A49" s="66" t="s">
        <v>1480</v>
      </c>
      <c r="B49" s="83" t="s">
        <v>1419</v>
      </c>
      <c r="C49" s="66" t="s">
        <v>82</v>
      </c>
      <c r="D49" s="66" t="s">
        <v>82</v>
      </c>
      <c r="E49" s="66" t="s">
        <v>82</v>
      </c>
      <c r="H49" s="64"/>
      <c r="L49" s="64"/>
      <c r="M49" s="64"/>
    </row>
    <row r="50" spans="1:13" x14ac:dyDescent="0.3">
      <c r="A50" s="66" t="s">
        <v>1481</v>
      </c>
      <c r="B50" s="83" t="s">
        <v>1420</v>
      </c>
      <c r="C50" s="66" t="s">
        <v>82</v>
      </c>
      <c r="D50" s="66" t="s">
        <v>82</v>
      </c>
      <c r="E50" s="66" t="s">
        <v>82</v>
      </c>
      <c r="H50" s="64"/>
      <c r="L50" s="64"/>
      <c r="M50" s="64"/>
    </row>
    <row r="51" spans="1:13" x14ac:dyDescent="0.3">
      <c r="A51" s="66" t="s">
        <v>1482</v>
      </c>
      <c r="B51" s="83" t="s">
        <v>1421</v>
      </c>
      <c r="C51" s="66" t="s">
        <v>82</v>
      </c>
      <c r="D51" s="66" t="s">
        <v>82</v>
      </c>
      <c r="E51" s="66" t="s">
        <v>82</v>
      </c>
      <c r="H51" s="64"/>
      <c r="L51" s="64"/>
      <c r="M51" s="64"/>
    </row>
    <row r="52" spans="1:13" x14ac:dyDescent="0.3">
      <c r="A52" s="66" t="s">
        <v>1483</v>
      </c>
      <c r="B52" s="83" t="s">
        <v>1422</v>
      </c>
      <c r="C52" s="66" t="s">
        <v>82</v>
      </c>
      <c r="D52" s="66" t="s">
        <v>82</v>
      </c>
      <c r="E52" s="66" t="s">
        <v>82</v>
      </c>
      <c r="H52" s="64"/>
      <c r="L52" s="64"/>
      <c r="M52" s="64"/>
    </row>
    <row r="53" spans="1:13" x14ac:dyDescent="0.3">
      <c r="A53" s="66" t="s">
        <v>1484</v>
      </c>
      <c r="B53" s="83" t="s">
        <v>1423</v>
      </c>
      <c r="C53" s="66" t="s">
        <v>82</v>
      </c>
      <c r="D53" s="66" t="s">
        <v>82</v>
      </c>
      <c r="E53" s="66" t="s">
        <v>82</v>
      </c>
      <c r="H53" s="64"/>
      <c r="L53" s="64"/>
      <c r="M53" s="64"/>
    </row>
    <row r="54" spans="1:13" x14ac:dyDescent="0.3">
      <c r="A54" s="66" t="s">
        <v>1485</v>
      </c>
      <c r="B54" s="83" t="s">
        <v>1424</v>
      </c>
      <c r="C54" s="66" t="s">
        <v>82</v>
      </c>
      <c r="D54" s="66" t="s">
        <v>82</v>
      </c>
      <c r="E54" s="66" t="s">
        <v>82</v>
      </c>
      <c r="H54" s="64"/>
      <c r="L54" s="64"/>
      <c r="M54" s="64"/>
    </row>
    <row r="55" spans="1:13" x14ac:dyDescent="0.3">
      <c r="A55" s="66" t="s">
        <v>1486</v>
      </c>
      <c r="B55" s="83" t="s">
        <v>1425</v>
      </c>
      <c r="C55" s="66" t="s">
        <v>82</v>
      </c>
      <c r="D55" s="66" t="s">
        <v>82</v>
      </c>
      <c r="E55" s="66" t="s">
        <v>82</v>
      </c>
      <c r="H55" s="64"/>
      <c r="L55" s="64"/>
      <c r="M55" s="64"/>
    </row>
    <row r="56" spans="1:13" x14ac:dyDescent="0.3">
      <c r="A56" s="66" t="s">
        <v>1487</v>
      </c>
      <c r="B56" s="83" t="s">
        <v>1426</v>
      </c>
      <c r="C56" s="66" t="s">
        <v>82</v>
      </c>
      <c r="D56" s="66" t="s">
        <v>82</v>
      </c>
      <c r="E56" s="66" t="s">
        <v>82</v>
      </c>
      <c r="H56" s="64"/>
      <c r="L56" s="64"/>
      <c r="M56" s="64"/>
    </row>
    <row r="57" spans="1:13" x14ac:dyDescent="0.3">
      <c r="A57" s="66" t="s">
        <v>1488</v>
      </c>
      <c r="B57" s="83" t="s">
        <v>1427</v>
      </c>
      <c r="C57" s="66" t="s">
        <v>82</v>
      </c>
      <c r="D57" s="66" t="s">
        <v>82</v>
      </c>
      <c r="E57" s="66" t="s">
        <v>82</v>
      </c>
      <c r="H57" s="64"/>
      <c r="L57" s="64"/>
      <c r="M57" s="64"/>
    </row>
    <row r="58" spans="1:13" x14ac:dyDescent="0.3">
      <c r="A58" s="66" t="s">
        <v>1489</v>
      </c>
      <c r="B58" s="83" t="s">
        <v>1428</v>
      </c>
      <c r="C58" s="66" t="s">
        <v>82</v>
      </c>
      <c r="D58" s="66" t="s">
        <v>82</v>
      </c>
      <c r="E58" s="66" t="s">
        <v>82</v>
      </c>
      <c r="H58" s="64"/>
      <c r="L58" s="64"/>
      <c r="M58" s="64"/>
    </row>
    <row r="59" spans="1:13" x14ac:dyDescent="0.3">
      <c r="A59" s="66" t="s">
        <v>1490</v>
      </c>
      <c r="B59" s="83" t="s">
        <v>1429</v>
      </c>
      <c r="C59" s="66" t="s">
        <v>82</v>
      </c>
      <c r="D59" s="66" t="s">
        <v>82</v>
      </c>
      <c r="E59" s="66" t="s">
        <v>82</v>
      </c>
      <c r="H59" s="64"/>
      <c r="L59" s="64"/>
      <c r="M59" s="64"/>
    </row>
    <row r="60" spans="1:13" outlineLevel="1" x14ac:dyDescent="0.3">
      <c r="A60" s="66" t="s">
        <v>1451</v>
      </c>
      <c r="B60" s="83"/>
      <c r="E60" s="83"/>
      <c r="F60" s="83"/>
      <c r="G60" s="83"/>
      <c r="H60" s="64"/>
      <c r="L60" s="64"/>
      <c r="M60" s="64"/>
    </row>
    <row r="61" spans="1:13" outlineLevel="1" x14ac:dyDescent="0.3">
      <c r="A61" s="66" t="s">
        <v>1452</v>
      </c>
      <c r="B61" s="83"/>
      <c r="E61" s="83"/>
      <c r="F61" s="83"/>
      <c r="G61" s="83"/>
      <c r="H61" s="64"/>
      <c r="L61" s="64"/>
      <c r="M61" s="64"/>
    </row>
    <row r="62" spans="1:13" outlineLevel="1" x14ac:dyDescent="0.3">
      <c r="A62" s="66" t="s">
        <v>1453</v>
      </c>
      <c r="B62" s="83"/>
      <c r="E62" s="83"/>
      <c r="F62" s="83"/>
      <c r="G62" s="83"/>
      <c r="H62" s="64"/>
      <c r="L62" s="64"/>
      <c r="M62" s="64"/>
    </row>
    <row r="63" spans="1:13" outlineLevel="1" x14ac:dyDescent="0.3">
      <c r="A63" s="66" t="s">
        <v>1454</v>
      </c>
      <c r="B63" s="83"/>
      <c r="E63" s="83"/>
      <c r="F63" s="83"/>
      <c r="G63" s="83"/>
      <c r="H63" s="64"/>
      <c r="L63" s="64"/>
      <c r="M63" s="64"/>
    </row>
    <row r="64" spans="1:13" outlineLevel="1" x14ac:dyDescent="0.3">
      <c r="A64" s="66" t="s">
        <v>1455</v>
      </c>
      <c r="B64" s="83"/>
      <c r="E64" s="83"/>
      <c r="F64" s="83"/>
      <c r="G64" s="83"/>
      <c r="H64" s="64"/>
      <c r="L64" s="64"/>
      <c r="M64" s="64"/>
    </row>
    <row r="65" spans="1:14" outlineLevel="1" x14ac:dyDescent="0.3">
      <c r="A65" s="66" t="s">
        <v>1456</v>
      </c>
      <c r="B65" s="83"/>
      <c r="E65" s="83"/>
      <c r="F65" s="83"/>
      <c r="G65" s="83"/>
      <c r="H65" s="64"/>
      <c r="L65" s="64"/>
      <c r="M65" s="64"/>
    </row>
    <row r="66" spans="1:14" outlineLevel="1" x14ac:dyDescent="0.3">
      <c r="A66" s="66" t="s">
        <v>1457</v>
      </c>
      <c r="B66" s="83"/>
      <c r="E66" s="83"/>
      <c r="F66" s="83"/>
      <c r="G66" s="83"/>
      <c r="H66" s="64"/>
      <c r="L66" s="64"/>
      <c r="M66" s="64"/>
    </row>
    <row r="67" spans="1:14" outlineLevel="1" x14ac:dyDescent="0.3">
      <c r="A67" s="66" t="s">
        <v>1458</v>
      </c>
      <c r="B67" s="83"/>
      <c r="E67" s="83"/>
      <c r="F67" s="83"/>
      <c r="G67" s="83"/>
      <c r="H67" s="64"/>
      <c r="L67" s="64"/>
      <c r="M67" s="64"/>
    </row>
    <row r="68" spans="1:14" outlineLevel="1" x14ac:dyDescent="0.3">
      <c r="A68" s="66" t="s">
        <v>1459</v>
      </c>
      <c r="B68" s="83"/>
      <c r="E68" s="83"/>
      <c r="F68" s="83"/>
      <c r="G68" s="83"/>
      <c r="H68" s="64"/>
      <c r="L68" s="64"/>
      <c r="M68" s="64"/>
    </row>
    <row r="69" spans="1:14" outlineLevel="1" x14ac:dyDescent="0.3">
      <c r="A69" s="66" t="s">
        <v>1460</v>
      </c>
      <c r="B69" s="83"/>
      <c r="E69" s="83"/>
      <c r="F69" s="83"/>
      <c r="G69" s="83"/>
      <c r="H69" s="64"/>
      <c r="L69" s="64"/>
      <c r="M69" s="64"/>
    </row>
    <row r="70" spans="1:14" outlineLevel="1" x14ac:dyDescent="0.3">
      <c r="A70" s="66" t="s">
        <v>1461</v>
      </c>
      <c r="B70" s="83"/>
      <c r="E70" s="83"/>
      <c r="F70" s="83"/>
      <c r="G70" s="83"/>
      <c r="H70" s="64"/>
      <c r="L70" s="64"/>
      <c r="M70" s="64"/>
    </row>
    <row r="71" spans="1:14" outlineLevel="1" x14ac:dyDescent="0.3">
      <c r="A71" s="66" t="s">
        <v>1462</v>
      </c>
      <c r="B71" s="83"/>
      <c r="E71" s="83"/>
      <c r="F71" s="83"/>
      <c r="G71" s="83"/>
      <c r="H71" s="64"/>
      <c r="L71" s="64"/>
      <c r="M71" s="64"/>
    </row>
    <row r="72" spans="1:14" outlineLevel="1" x14ac:dyDescent="0.3">
      <c r="A72" s="66" t="s">
        <v>1463</v>
      </c>
      <c r="B72" s="83"/>
      <c r="E72" s="83"/>
      <c r="F72" s="83"/>
      <c r="G72" s="83"/>
      <c r="H72" s="64"/>
      <c r="L72" s="64"/>
      <c r="M72" s="64"/>
    </row>
    <row r="73" spans="1:14" ht="18" x14ac:dyDescent="0.3">
      <c r="A73" s="78"/>
      <c r="B73" s="77" t="s">
        <v>1465</v>
      </c>
      <c r="C73" s="78"/>
      <c r="D73" s="78"/>
      <c r="E73" s="78"/>
      <c r="F73" s="78"/>
      <c r="G73" s="78"/>
      <c r="H73" s="64"/>
    </row>
    <row r="74" spans="1:14" ht="15" customHeight="1" x14ac:dyDescent="0.3">
      <c r="A74" s="85"/>
      <c r="B74" s="86" t="s">
        <v>787</v>
      </c>
      <c r="C74" s="85" t="s">
        <v>1530</v>
      </c>
      <c r="D74" s="85"/>
      <c r="E74" s="88"/>
      <c r="F74" s="88"/>
      <c r="G74" s="88"/>
      <c r="H74" s="96"/>
      <c r="I74" s="96"/>
      <c r="J74" s="96"/>
      <c r="K74" s="96"/>
      <c r="L74" s="96"/>
      <c r="M74" s="96"/>
      <c r="N74" s="96"/>
    </row>
    <row r="75" spans="1:14" x14ac:dyDescent="0.3">
      <c r="A75" s="66" t="s">
        <v>1491</v>
      </c>
      <c r="B75" s="66" t="s">
        <v>1512</v>
      </c>
      <c r="C75" s="274" t="s">
        <v>82</v>
      </c>
      <c r="H75" s="64"/>
    </row>
    <row r="76" spans="1:14" x14ac:dyDescent="0.3">
      <c r="A76" s="66" t="s">
        <v>1492</v>
      </c>
      <c r="B76" s="66" t="s">
        <v>1528</v>
      </c>
      <c r="C76" s="66" t="s">
        <v>82</v>
      </c>
      <c r="H76" s="64"/>
    </row>
    <row r="77" spans="1:14" outlineLevel="1" x14ac:dyDescent="0.3">
      <c r="A77" s="66" t="s">
        <v>1493</v>
      </c>
      <c r="H77" s="64"/>
    </row>
    <row r="78" spans="1:14" outlineLevel="1" x14ac:dyDescent="0.3">
      <c r="A78" s="66" t="s">
        <v>1494</v>
      </c>
      <c r="H78" s="64"/>
    </row>
    <row r="79" spans="1:14" outlineLevel="1" x14ac:dyDescent="0.3">
      <c r="A79" s="66" t="s">
        <v>1495</v>
      </c>
      <c r="H79" s="64"/>
    </row>
    <row r="80" spans="1:14" outlineLevel="1" x14ac:dyDescent="0.3">
      <c r="A80" s="66" t="s">
        <v>1496</v>
      </c>
      <c r="H80" s="64"/>
    </row>
    <row r="81" spans="1:8" x14ac:dyDescent="0.3">
      <c r="A81" s="85"/>
      <c r="B81" s="86" t="s">
        <v>1497</v>
      </c>
      <c r="C81" s="85" t="s">
        <v>484</v>
      </c>
      <c r="D81" s="85" t="s">
        <v>485</v>
      </c>
      <c r="E81" s="88" t="s">
        <v>799</v>
      </c>
      <c r="F81" s="88" t="s">
        <v>984</v>
      </c>
      <c r="G81" s="88" t="s">
        <v>1520</v>
      </c>
      <c r="H81" s="64"/>
    </row>
    <row r="82" spans="1:8" x14ac:dyDescent="0.3">
      <c r="A82" s="66" t="s">
        <v>1498</v>
      </c>
      <c r="B82" s="274" t="s">
        <v>1587</v>
      </c>
      <c r="C82" s="274" t="s">
        <v>82</v>
      </c>
      <c r="D82" s="274" t="s">
        <v>82</v>
      </c>
      <c r="E82" s="274" t="s">
        <v>82</v>
      </c>
      <c r="F82" s="274" t="s">
        <v>82</v>
      </c>
      <c r="G82" s="274" t="s">
        <v>82</v>
      </c>
      <c r="H82" s="64"/>
    </row>
    <row r="83" spans="1:8" x14ac:dyDescent="0.3">
      <c r="A83" s="66" t="s">
        <v>1499</v>
      </c>
      <c r="B83" s="274" t="s">
        <v>1517</v>
      </c>
      <c r="C83" s="66" t="s">
        <v>82</v>
      </c>
      <c r="D83" s="66" t="s">
        <v>82</v>
      </c>
      <c r="E83" s="66" t="s">
        <v>82</v>
      </c>
      <c r="F83" s="66" t="s">
        <v>82</v>
      </c>
      <c r="G83" s="66" t="s">
        <v>82</v>
      </c>
      <c r="H83" s="64"/>
    </row>
    <row r="84" spans="1:8" x14ac:dyDescent="0.3">
      <c r="A84" s="66" t="s">
        <v>1500</v>
      </c>
      <c r="B84" s="274" t="s">
        <v>1515</v>
      </c>
      <c r="C84" s="66" t="s">
        <v>82</v>
      </c>
      <c r="D84" s="66" t="s">
        <v>82</v>
      </c>
      <c r="E84" s="66" t="s">
        <v>82</v>
      </c>
      <c r="F84" s="66" t="s">
        <v>82</v>
      </c>
      <c r="G84" s="66" t="s">
        <v>82</v>
      </c>
      <c r="H84" s="64"/>
    </row>
    <row r="85" spans="1:8" x14ac:dyDescent="0.3">
      <c r="A85" s="66" t="s">
        <v>1501</v>
      </c>
      <c r="B85" s="274" t="s">
        <v>1516</v>
      </c>
      <c r="C85" s="66" t="s">
        <v>82</v>
      </c>
      <c r="D85" s="66" t="s">
        <v>82</v>
      </c>
      <c r="E85" s="66" t="s">
        <v>82</v>
      </c>
      <c r="F85" s="66" t="s">
        <v>82</v>
      </c>
      <c r="G85" s="66" t="s">
        <v>82</v>
      </c>
      <c r="H85" s="64"/>
    </row>
    <row r="86" spans="1:8" x14ac:dyDescent="0.3">
      <c r="A86" s="66" t="s">
        <v>1519</v>
      </c>
      <c r="B86" s="274" t="s">
        <v>1518</v>
      </c>
      <c r="C86" s="66" t="s">
        <v>82</v>
      </c>
      <c r="D86" s="66" t="s">
        <v>82</v>
      </c>
      <c r="E86" s="66" t="s">
        <v>82</v>
      </c>
      <c r="F86" s="66" t="s">
        <v>82</v>
      </c>
      <c r="G86" s="66" t="s">
        <v>82</v>
      </c>
      <c r="H86" s="64"/>
    </row>
    <row r="87" spans="1:8" outlineLevel="1" x14ac:dyDescent="0.3">
      <c r="A87" s="66" t="s">
        <v>1502</v>
      </c>
      <c r="H87" s="64"/>
    </row>
    <row r="88" spans="1:8" outlineLevel="1" x14ac:dyDescent="0.3">
      <c r="A88" s="66" t="s">
        <v>1503</v>
      </c>
      <c r="H88" s="64"/>
    </row>
    <row r="89" spans="1:8" outlineLevel="1" x14ac:dyDescent="0.3">
      <c r="A89" s="66" t="s">
        <v>1504</v>
      </c>
      <c r="H89" s="64"/>
    </row>
    <row r="90" spans="1:8" outlineLevel="1" x14ac:dyDescent="0.3">
      <c r="A90" s="66" t="s">
        <v>1505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36"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41"/>
  <sheetViews>
    <sheetView showGridLines="0" zoomScale="80" zoomScaleNormal="80" workbookViewId="0">
      <selection sqref="A1:B1"/>
    </sheetView>
  </sheetViews>
  <sheetFormatPr defaultRowHeight="14.4" x14ac:dyDescent="0.3"/>
  <cols>
    <col min="1" max="1" width="14.88671875" customWidth="1"/>
    <col min="2" max="2" width="60.5546875" bestFit="1" customWidth="1"/>
    <col min="3" max="3" width="32.21875" customWidth="1"/>
    <col min="4" max="4" width="30.44140625" customWidth="1"/>
    <col min="5" max="5" width="3.21875" customWidth="1"/>
    <col min="6" max="6" width="49.33203125" customWidth="1"/>
    <col min="7" max="7" width="49.109375" customWidth="1"/>
  </cols>
  <sheetData>
    <row r="1" spans="1:7" ht="24" customHeight="1" x14ac:dyDescent="0.3">
      <c r="A1" s="679"/>
      <c r="B1" s="679"/>
    </row>
    <row r="2" spans="1:7" ht="31.2" x14ac:dyDescent="0.3">
      <c r="A2" s="184" t="s">
        <v>2801</v>
      </c>
      <c r="B2" s="184"/>
      <c r="C2" s="64"/>
      <c r="D2" s="64"/>
      <c r="E2" s="64"/>
      <c r="F2" s="367" t="s">
        <v>2794</v>
      </c>
      <c r="G2" s="99"/>
    </row>
    <row r="3" spans="1:7" ht="15" thickBot="1" x14ac:dyDescent="0.35">
      <c r="A3" s="64"/>
      <c r="B3" s="65"/>
      <c r="C3" s="65"/>
      <c r="D3" s="64"/>
      <c r="E3" s="64"/>
      <c r="F3" s="64"/>
      <c r="G3" s="64"/>
    </row>
    <row r="4" spans="1:7" ht="18.600000000000001" thickBot="1" x14ac:dyDescent="0.35">
      <c r="A4" s="219"/>
      <c r="B4" s="220" t="s">
        <v>71</v>
      </c>
      <c r="C4" s="356" t="s">
        <v>72</v>
      </c>
      <c r="D4" s="219"/>
      <c r="E4" s="219"/>
      <c r="F4" s="217"/>
      <c r="G4" s="217"/>
    </row>
    <row r="5" spans="1:7" x14ac:dyDescent="0.3">
      <c r="A5" s="218"/>
      <c r="B5" s="218"/>
      <c r="C5" s="218"/>
      <c r="D5" s="218"/>
      <c r="E5" s="218"/>
      <c r="F5" s="218"/>
      <c r="G5" s="218"/>
    </row>
    <row r="6" spans="1:7" ht="18" x14ac:dyDescent="0.3">
      <c r="A6" s="221"/>
      <c r="B6" s="681" t="s">
        <v>2240</v>
      </c>
      <c r="C6" s="682"/>
      <c r="D6" s="274"/>
      <c r="E6" s="222"/>
      <c r="F6" s="222"/>
      <c r="G6" s="222"/>
    </row>
    <row r="7" spans="1:7" x14ac:dyDescent="0.3">
      <c r="A7" s="324"/>
      <c r="B7" s="683" t="s">
        <v>1668</v>
      </c>
      <c r="C7" s="683"/>
      <c r="D7" s="321"/>
      <c r="E7" s="218"/>
      <c r="F7" s="218"/>
      <c r="G7" s="218"/>
    </row>
    <row r="8" spans="1:7" x14ac:dyDescent="0.3">
      <c r="A8" s="218"/>
      <c r="B8" s="684" t="s">
        <v>1669</v>
      </c>
      <c r="C8" s="685"/>
      <c r="D8" s="321"/>
      <c r="E8" s="218"/>
      <c r="F8" s="218"/>
      <c r="G8" s="218"/>
    </row>
    <row r="9" spans="1:7" x14ac:dyDescent="0.3">
      <c r="A9" s="218"/>
      <c r="B9" s="686" t="s">
        <v>1670</v>
      </c>
      <c r="C9" s="687"/>
      <c r="D9" s="321"/>
      <c r="E9" s="218"/>
      <c r="F9" s="218"/>
      <c r="G9" s="218"/>
    </row>
    <row r="10" spans="1:7" ht="15" thickBot="1" x14ac:dyDescent="0.35">
      <c r="A10" s="218"/>
      <c r="B10" s="688" t="s">
        <v>1671</v>
      </c>
      <c r="C10" s="689"/>
      <c r="D10" s="274"/>
      <c r="E10" s="218"/>
      <c r="F10" s="218"/>
      <c r="G10" s="218"/>
    </row>
    <row r="11" spans="1:7" x14ac:dyDescent="0.3">
      <c r="A11" s="218"/>
      <c r="B11" s="323"/>
      <c r="C11" s="322"/>
      <c r="D11" s="218"/>
      <c r="E11" s="218"/>
      <c r="F11" s="218"/>
      <c r="G11" s="218"/>
    </row>
    <row r="12" spans="1:7" x14ac:dyDescent="0.3">
      <c r="A12" s="218"/>
      <c r="B12" s="223"/>
      <c r="C12" s="218"/>
      <c r="D12" s="218"/>
      <c r="E12" s="218"/>
      <c r="F12" s="218"/>
      <c r="G12" s="218"/>
    </row>
    <row r="13" spans="1:7" x14ac:dyDescent="0.3">
      <c r="A13" s="218"/>
      <c r="B13" s="223"/>
      <c r="C13" s="218"/>
      <c r="D13" s="218"/>
      <c r="E13" s="218"/>
      <c r="F13" s="218"/>
      <c r="G13" s="218"/>
    </row>
    <row r="14" spans="1:7" ht="18.75" customHeight="1" x14ac:dyDescent="0.3">
      <c r="A14" s="77"/>
      <c r="B14" s="680" t="s">
        <v>1668</v>
      </c>
      <c r="C14" s="680"/>
      <c r="D14" s="77"/>
      <c r="E14" s="77"/>
      <c r="F14" s="77"/>
      <c r="G14" s="77"/>
    </row>
    <row r="15" spans="1:7" x14ac:dyDescent="0.3">
      <c r="A15" s="85"/>
      <c r="B15" s="85" t="s">
        <v>1672</v>
      </c>
      <c r="C15" s="85" t="s">
        <v>111</v>
      </c>
      <c r="D15" s="85" t="s">
        <v>1673</v>
      </c>
      <c r="E15" s="85"/>
      <c r="F15" s="85" t="s">
        <v>1674</v>
      </c>
      <c r="G15" s="85" t="s">
        <v>1675</v>
      </c>
    </row>
    <row r="16" spans="1:7" x14ac:dyDescent="0.3">
      <c r="A16" s="218" t="s">
        <v>1676</v>
      </c>
      <c r="B16" s="216" t="s">
        <v>1677</v>
      </c>
      <c r="C16" s="330">
        <f>dataF!E16</f>
        <v>61166.201514329783</v>
      </c>
      <c r="D16" s="331">
        <f>dataF!F16</f>
        <v>20035</v>
      </c>
      <c r="E16" s="215"/>
      <c r="F16" s="243">
        <f>IF(OR('B1. HTT Mortgage Assets'!$C$15=0,C16="[For completion]"),"",C16/'B1. HTT Mortgage Assets'!$C$15)</f>
        <v>0.14336993360631595</v>
      </c>
      <c r="G16" s="243">
        <f>IF(OR('B1. HTT Mortgage Assets'!$F$28=0,D16="[For completion]"),"",D16/'B1. HTT Mortgage Assets'!$F$28)</f>
        <v>8.2618897397515045E-2</v>
      </c>
    </row>
    <row r="17" spans="1:7" x14ac:dyDescent="0.3">
      <c r="A17" s="218" t="s">
        <v>1679</v>
      </c>
      <c r="B17" s="234" t="s">
        <v>2220</v>
      </c>
      <c r="C17" s="330">
        <f>dataF!E17</f>
        <v>79.619161539999965</v>
      </c>
      <c r="D17" s="331">
        <f>dataF!F17</f>
        <v>80</v>
      </c>
      <c r="E17" s="215"/>
      <c r="F17" s="243">
        <f>IF(OR('B1. HTT Mortgage Assets'!$C$15=0,C17="[For completion]"),"",C17/'B1. HTT Mortgage Assets'!$C$15)</f>
        <v>1.8662257294342656E-4</v>
      </c>
      <c r="G17" s="243">
        <f>IF(OR('B1. HTT Mortgage Assets'!$F$28=0,D17="[For completion]"),"",D17/'B1. HTT Mortgage Assets'!$F$28)</f>
        <v>3.2989826762172216E-4</v>
      </c>
    </row>
    <row r="18" spans="1:7" x14ac:dyDescent="0.3">
      <c r="A18" s="218" t="s">
        <v>1680</v>
      </c>
      <c r="B18" s="234" t="s">
        <v>1682</v>
      </c>
      <c r="C18" s="330">
        <f>dataF!E18</f>
        <v>0</v>
      </c>
      <c r="D18" s="331">
        <f>dataF!F18</f>
        <v>0</v>
      </c>
      <c r="E18" s="215"/>
      <c r="F18" s="243">
        <f>IF(OR('B1. HTT Mortgage Assets'!$C$15=0,C18="[For completion]"),"",C18/'B1. HTT Mortgage Assets'!$C$15)</f>
        <v>0</v>
      </c>
      <c r="G18" s="243">
        <f>IF(OR('B1. HTT Mortgage Assets'!$F$28=0,D18="[For completion]"),"",D18/'B1. HTT Mortgage Assets'!$F$28)</f>
        <v>0</v>
      </c>
    </row>
    <row r="19" spans="1:7" x14ac:dyDescent="0.3">
      <c r="A19" s="274" t="s">
        <v>1681</v>
      </c>
      <c r="B19" s="234" t="s">
        <v>2000</v>
      </c>
      <c r="C19" s="249">
        <f>SUM(C16:C18)</f>
        <v>61245.820675869785</v>
      </c>
      <c r="D19" s="247">
        <f>SUM(D16:D18)</f>
        <v>20115</v>
      </c>
      <c r="E19" s="215"/>
      <c r="F19" s="243">
        <f>SUM(F16:F18)</f>
        <v>0.14355655617925939</v>
      </c>
      <c r="G19" s="243">
        <f>SUM(G16:G18)</f>
        <v>8.2948795665136771E-2</v>
      </c>
    </row>
    <row r="20" spans="1:7" x14ac:dyDescent="0.3">
      <c r="A20" s="234" t="s">
        <v>2221</v>
      </c>
      <c r="B20" s="335" t="s">
        <v>146</v>
      </c>
      <c r="C20" s="332"/>
      <c r="D20" s="332"/>
      <c r="E20" s="215"/>
      <c r="F20" s="234"/>
      <c r="G20" s="234"/>
    </row>
    <row r="21" spans="1:7" x14ac:dyDescent="0.3">
      <c r="A21" s="234" t="s">
        <v>2222</v>
      </c>
      <c r="B21" s="335" t="s">
        <v>146</v>
      </c>
      <c r="C21" s="332"/>
      <c r="D21" s="332"/>
      <c r="E21" s="215"/>
      <c r="F21" s="234"/>
      <c r="G21" s="234"/>
    </row>
    <row r="22" spans="1:7" x14ac:dyDescent="0.3">
      <c r="A22" s="234" t="s">
        <v>2223</v>
      </c>
      <c r="B22" s="335" t="s">
        <v>146</v>
      </c>
      <c r="C22" s="332"/>
      <c r="D22" s="332"/>
      <c r="E22" s="215"/>
      <c r="F22" s="234"/>
      <c r="G22" s="234"/>
    </row>
    <row r="23" spans="1:7" x14ac:dyDescent="0.3">
      <c r="A23" s="234" t="s">
        <v>2224</v>
      </c>
      <c r="B23" s="335" t="s">
        <v>146</v>
      </c>
      <c r="C23" s="332"/>
      <c r="D23" s="332"/>
      <c r="E23" s="215"/>
      <c r="F23" s="234"/>
      <c r="G23" s="234"/>
    </row>
    <row r="24" spans="1:7" x14ac:dyDescent="0.3">
      <c r="A24" s="234" t="s">
        <v>2225</v>
      </c>
      <c r="B24" s="335" t="s">
        <v>146</v>
      </c>
      <c r="C24" s="332"/>
      <c r="D24" s="332"/>
      <c r="E24" s="215"/>
      <c r="F24" s="234"/>
      <c r="G24" s="234"/>
    </row>
    <row r="25" spans="1:7" ht="18" x14ac:dyDescent="0.3">
      <c r="A25" s="77"/>
      <c r="B25" s="680" t="s">
        <v>1669</v>
      </c>
      <c r="C25" s="680"/>
      <c r="D25" s="77"/>
      <c r="E25" s="77"/>
      <c r="F25" s="77"/>
      <c r="G25" s="77"/>
    </row>
    <row r="26" spans="1:7" x14ac:dyDescent="0.3">
      <c r="A26" s="85"/>
      <c r="B26" s="85" t="s">
        <v>1683</v>
      </c>
      <c r="C26" s="85" t="s">
        <v>111</v>
      </c>
      <c r="D26" s="85"/>
      <c r="E26" s="85"/>
      <c r="F26" s="85" t="s">
        <v>1684</v>
      </c>
      <c r="G26" s="85"/>
    </row>
    <row r="27" spans="1:7" x14ac:dyDescent="0.3">
      <c r="A27" s="227" t="s">
        <v>1685</v>
      </c>
      <c r="B27" s="227" t="s">
        <v>455</v>
      </c>
      <c r="C27" s="333">
        <f>dataF!E27</f>
        <v>52967</v>
      </c>
      <c r="D27" s="244"/>
      <c r="E27" s="227"/>
      <c r="F27" s="243">
        <f>IF($C$30=0,"",IF(C27="[For completion]","",C27/$C$30))</f>
        <v>0.86482382522940271</v>
      </c>
      <c r="G27" s="215"/>
    </row>
    <row r="28" spans="1:7" x14ac:dyDescent="0.3">
      <c r="A28" s="227" t="s">
        <v>1686</v>
      </c>
      <c r="B28" s="227" t="s">
        <v>457</v>
      </c>
      <c r="C28" s="333">
        <f>dataF!E28</f>
        <v>8279</v>
      </c>
      <c r="D28" s="244"/>
      <c r="E28" s="227"/>
      <c r="F28" s="243">
        <f>IF($C$30=0,"",IF(C28="[For completion]","",C28/$C$30))</f>
        <v>0.13517617477059726</v>
      </c>
      <c r="G28" s="215"/>
    </row>
    <row r="29" spans="1:7" x14ac:dyDescent="0.3">
      <c r="A29" s="227" t="s">
        <v>1687</v>
      </c>
      <c r="B29" s="227" t="s">
        <v>142</v>
      </c>
      <c r="C29" s="333">
        <f>dataF!E29</f>
        <v>0</v>
      </c>
      <c r="D29" s="244"/>
      <c r="E29" s="227"/>
      <c r="F29" s="243">
        <f>IF($C$30=0,"",IF(C29="[For completion]","",C29/$C$30))</f>
        <v>0</v>
      </c>
      <c r="G29" s="215"/>
    </row>
    <row r="30" spans="1:7" x14ac:dyDescent="0.3">
      <c r="A30" s="227" t="s">
        <v>1688</v>
      </c>
      <c r="B30" s="229" t="s">
        <v>144</v>
      </c>
      <c r="C30" s="244">
        <f>SUM(C27:C29)</f>
        <v>61246</v>
      </c>
      <c r="D30" s="227"/>
      <c r="E30" s="227"/>
      <c r="F30" s="241">
        <f>SUM(F27:F29)</f>
        <v>1</v>
      </c>
      <c r="G30" s="215"/>
    </row>
    <row r="31" spans="1:7" x14ac:dyDescent="0.3">
      <c r="A31" s="227" t="s">
        <v>1689</v>
      </c>
      <c r="B31" s="231" t="s">
        <v>1389</v>
      </c>
      <c r="C31" s="333"/>
      <c r="D31" s="227"/>
      <c r="E31" s="227"/>
      <c r="F31" s="243">
        <f>IF($C$30=0,"",IF(C31="[For completion]","",C31/$C$30))</f>
        <v>0</v>
      </c>
      <c r="G31" s="215"/>
    </row>
    <row r="32" spans="1:7" x14ac:dyDescent="0.3">
      <c r="A32" s="227" t="s">
        <v>1690</v>
      </c>
      <c r="B32" s="231" t="s">
        <v>2226</v>
      </c>
      <c r="C32" s="333"/>
      <c r="D32" s="227"/>
      <c r="E32" s="227"/>
      <c r="F32" s="243">
        <f t="shared" ref="F32:F39" si="0">IF($C$30=0,"",IF(C32="[For completion]","",C32/$C$30))</f>
        <v>0</v>
      </c>
      <c r="G32" s="72"/>
    </row>
    <row r="33" spans="1:7" x14ac:dyDescent="0.3">
      <c r="A33" s="227" t="s">
        <v>1691</v>
      </c>
      <c r="B33" s="231" t="s">
        <v>2227</v>
      </c>
      <c r="C33" s="333"/>
      <c r="D33" s="227"/>
      <c r="E33" s="227"/>
      <c r="F33" s="243">
        <f>IF($C$30=0,"",IF(C33="[For completion]","",C33/$C$30))</f>
        <v>0</v>
      </c>
      <c r="G33" s="72"/>
    </row>
    <row r="34" spans="1:7" x14ac:dyDescent="0.3">
      <c r="A34" s="227" t="s">
        <v>1692</v>
      </c>
      <c r="B34" s="231" t="s">
        <v>2228</v>
      </c>
      <c r="C34" s="333"/>
      <c r="D34" s="227"/>
      <c r="E34" s="227"/>
      <c r="F34" s="243">
        <f t="shared" si="0"/>
        <v>0</v>
      </c>
      <c r="G34" s="72"/>
    </row>
    <row r="35" spans="1:7" x14ac:dyDescent="0.3">
      <c r="A35" s="227" t="s">
        <v>1693</v>
      </c>
      <c r="B35" s="231" t="s">
        <v>2001</v>
      </c>
      <c r="C35" s="333"/>
      <c r="D35" s="227"/>
      <c r="E35" s="227"/>
      <c r="F35" s="243">
        <f t="shared" si="0"/>
        <v>0</v>
      </c>
      <c r="G35" s="72"/>
    </row>
    <row r="36" spans="1:7" x14ac:dyDescent="0.3">
      <c r="A36" s="227" t="s">
        <v>1694</v>
      </c>
      <c r="B36" s="231" t="s">
        <v>2229</v>
      </c>
      <c r="C36" s="333"/>
      <c r="D36" s="227"/>
      <c r="E36" s="227"/>
      <c r="F36" s="243">
        <f t="shared" si="0"/>
        <v>0</v>
      </c>
      <c r="G36" s="222"/>
    </row>
    <row r="37" spans="1:7" x14ac:dyDescent="0.3">
      <c r="A37" s="227" t="s">
        <v>1695</v>
      </c>
      <c r="B37" s="231" t="s">
        <v>2230</v>
      </c>
      <c r="C37" s="333"/>
      <c r="D37" s="227"/>
      <c r="E37" s="227"/>
      <c r="F37" s="243">
        <f t="shared" si="0"/>
        <v>0</v>
      </c>
      <c r="G37" s="72"/>
    </row>
    <row r="38" spans="1:7" x14ac:dyDescent="0.3">
      <c r="A38" s="227" t="s">
        <v>1696</v>
      </c>
      <c r="B38" s="231" t="s">
        <v>2231</v>
      </c>
      <c r="C38" s="333"/>
      <c r="D38" s="227"/>
      <c r="E38" s="227"/>
      <c r="F38" s="243">
        <f t="shared" si="0"/>
        <v>0</v>
      </c>
      <c r="G38" s="72"/>
    </row>
    <row r="39" spans="1:7" x14ac:dyDescent="0.3">
      <c r="A39" s="227" t="s">
        <v>1697</v>
      </c>
      <c r="B39" s="231" t="s">
        <v>2002</v>
      </c>
      <c r="C39" s="333"/>
      <c r="D39" s="227"/>
      <c r="E39" s="215"/>
      <c r="F39" s="243">
        <f t="shared" si="0"/>
        <v>0</v>
      </c>
      <c r="G39" s="72"/>
    </row>
    <row r="40" spans="1:7" x14ac:dyDescent="0.3">
      <c r="A40" s="227" t="s">
        <v>1698</v>
      </c>
      <c r="B40" s="335" t="s">
        <v>2739</v>
      </c>
      <c r="C40" s="333"/>
      <c r="D40" s="227"/>
      <c r="E40" s="215"/>
      <c r="F40" s="234"/>
      <c r="G40" s="234"/>
    </row>
    <row r="41" spans="1:7" x14ac:dyDescent="0.3">
      <c r="A41" s="227" t="s">
        <v>1699</v>
      </c>
      <c r="B41" s="335"/>
      <c r="C41" s="334"/>
      <c r="D41" s="226"/>
      <c r="E41" s="215"/>
      <c r="F41" s="234"/>
      <c r="G41" s="234"/>
    </row>
    <row r="42" spans="1:7" x14ac:dyDescent="0.3">
      <c r="A42" s="227" t="s">
        <v>1700</v>
      </c>
      <c r="B42" s="335"/>
      <c r="C42" s="334"/>
      <c r="D42" s="226"/>
      <c r="E42" s="226"/>
      <c r="F42" s="234"/>
      <c r="G42" s="234"/>
    </row>
    <row r="43" spans="1:7" x14ac:dyDescent="0.3">
      <c r="A43" s="227" t="s">
        <v>1701</v>
      </c>
      <c r="B43" s="335"/>
      <c r="C43" s="334"/>
      <c r="D43" s="226"/>
      <c r="E43" s="226"/>
      <c r="F43" s="234"/>
      <c r="G43" s="234"/>
    </row>
    <row r="44" spans="1:7" x14ac:dyDescent="0.3">
      <c r="A44" s="227" t="s">
        <v>1702</v>
      </c>
      <c r="B44" s="335"/>
      <c r="C44" s="334"/>
      <c r="D44" s="226"/>
      <c r="E44" s="226"/>
      <c r="F44" s="234"/>
      <c r="G44" s="234"/>
    </row>
    <row r="45" spans="1:7" x14ac:dyDescent="0.3">
      <c r="A45" s="227" t="s">
        <v>1703</v>
      </c>
      <c r="B45" s="335"/>
      <c r="C45" s="334"/>
      <c r="D45" s="226"/>
      <c r="E45" s="226"/>
      <c r="F45" s="234"/>
      <c r="G45" s="234"/>
    </row>
    <row r="46" spans="1:7" x14ac:dyDescent="0.3">
      <c r="A46" s="227" t="s">
        <v>1704</v>
      </c>
      <c r="B46" s="335"/>
      <c r="C46" s="334"/>
      <c r="D46" s="226"/>
      <c r="E46" s="226"/>
      <c r="F46" s="234"/>
      <c r="G46" s="234"/>
    </row>
    <row r="47" spans="1:7" x14ac:dyDescent="0.3">
      <c r="A47" s="227" t="s">
        <v>1705</v>
      </c>
      <c r="B47" s="335"/>
      <c r="C47" s="334"/>
      <c r="D47" s="226"/>
      <c r="E47" s="226"/>
      <c r="F47" s="234"/>
    </row>
    <row r="48" spans="1:7" x14ac:dyDescent="0.3">
      <c r="A48" s="227" t="s">
        <v>1706</v>
      </c>
      <c r="B48" s="335"/>
      <c r="C48" s="334"/>
      <c r="D48" s="226"/>
      <c r="E48" s="226"/>
      <c r="F48" s="234"/>
      <c r="G48" s="215"/>
    </row>
    <row r="49" spans="1:7" x14ac:dyDescent="0.3">
      <c r="A49" s="85"/>
      <c r="B49" s="85" t="s">
        <v>471</v>
      </c>
      <c r="C49" s="85" t="s">
        <v>472</v>
      </c>
      <c r="D49" s="85" t="s">
        <v>473</v>
      </c>
      <c r="E49" s="85"/>
      <c r="F49" s="85" t="s">
        <v>2484</v>
      </c>
      <c r="G49" s="85"/>
    </row>
    <row r="50" spans="1:7" x14ac:dyDescent="0.3">
      <c r="A50" s="227" t="s">
        <v>1707</v>
      </c>
      <c r="B50" s="227" t="s">
        <v>2003</v>
      </c>
      <c r="C50" s="339">
        <f>dataF!E50</f>
        <v>19820</v>
      </c>
      <c r="D50" s="339">
        <f>dataF!F50</f>
        <v>286</v>
      </c>
      <c r="E50" s="227"/>
      <c r="F50" s="339">
        <f>IF(AND(C50="[For completion]",D50="[For completion]"),"[For completion]",SUM(C50:D50))</f>
        <v>20106</v>
      </c>
      <c r="G50" s="234"/>
    </row>
    <row r="51" spans="1:7" x14ac:dyDescent="0.3">
      <c r="A51" s="227" t="s">
        <v>1708</v>
      </c>
      <c r="B51" s="336" t="s">
        <v>478</v>
      </c>
      <c r="C51" s="337"/>
      <c r="D51" s="337"/>
      <c r="E51" s="227"/>
      <c r="F51" s="227"/>
      <c r="G51" s="234"/>
    </row>
    <row r="52" spans="1:7" x14ac:dyDescent="0.3">
      <c r="A52" s="227" t="s">
        <v>1709</v>
      </c>
      <c r="B52" s="336" t="s">
        <v>480</v>
      </c>
      <c r="C52" s="337"/>
      <c r="D52" s="337"/>
      <c r="E52" s="227"/>
      <c r="F52" s="227"/>
      <c r="G52" s="234"/>
    </row>
    <row r="53" spans="1:7" x14ac:dyDescent="0.3">
      <c r="A53" s="227" t="s">
        <v>1710</v>
      </c>
      <c r="B53" s="232"/>
      <c r="C53" s="227"/>
      <c r="D53" s="227"/>
      <c r="E53" s="227"/>
      <c r="F53" s="227"/>
      <c r="G53" s="234"/>
    </row>
    <row r="54" spans="1:7" x14ac:dyDescent="0.3">
      <c r="A54" s="227" t="s">
        <v>1711</v>
      </c>
      <c r="B54" s="232"/>
      <c r="C54" s="227"/>
      <c r="D54" s="227"/>
      <c r="E54" s="227"/>
      <c r="F54" s="227"/>
      <c r="G54" s="234"/>
    </row>
    <row r="55" spans="1:7" x14ac:dyDescent="0.3">
      <c r="A55" s="227" t="s">
        <v>1712</v>
      </c>
      <c r="B55" s="232"/>
      <c r="C55" s="227"/>
      <c r="D55" s="227"/>
      <c r="E55" s="227"/>
      <c r="F55" s="227"/>
      <c r="G55" s="234"/>
    </row>
    <row r="56" spans="1:7" x14ac:dyDescent="0.3">
      <c r="A56" s="227" t="s">
        <v>1713</v>
      </c>
      <c r="B56" s="232"/>
      <c r="C56" s="227"/>
      <c r="D56" s="227"/>
      <c r="E56" s="227"/>
      <c r="F56" s="227"/>
      <c r="G56" s="234"/>
    </row>
    <row r="57" spans="1:7" x14ac:dyDescent="0.3">
      <c r="A57" s="85"/>
      <c r="B57" s="85" t="s">
        <v>483</v>
      </c>
      <c r="C57" s="85" t="s">
        <v>484</v>
      </c>
      <c r="D57" s="85" t="s">
        <v>485</v>
      </c>
      <c r="E57" s="85"/>
      <c r="F57" s="85" t="s">
        <v>2318</v>
      </c>
      <c r="G57" s="85"/>
    </row>
    <row r="58" spans="1:7" x14ac:dyDescent="0.3">
      <c r="A58" s="227" t="s">
        <v>1714</v>
      </c>
      <c r="B58" s="227" t="s">
        <v>487</v>
      </c>
      <c r="C58" s="338">
        <f>dataF!E58</f>
        <v>4.0755394116792402E-2</v>
      </c>
      <c r="D58" s="338">
        <f>dataF!F58</f>
        <v>0.42011379216948547</v>
      </c>
      <c r="E58" s="245"/>
      <c r="F58" s="338">
        <f>dataF!H58</f>
        <v>9.2033200793875503E-2</v>
      </c>
      <c r="G58" s="234"/>
    </row>
    <row r="59" spans="1:7" x14ac:dyDescent="0.3">
      <c r="A59" s="227" t="s">
        <v>1715</v>
      </c>
      <c r="B59" s="227"/>
      <c r="C59" s="241"/>
      <c r="D59" s="241"/>
      <c r="E59" s="245"/>
      <c r="F59" s="241"/>
      <c r="G59" s="234"/>
    </row>
    <row r="60" spans="1:7" x14ac:dyDescent="0.3">
      <c r="A60" s="227" t="s">
        <v>1716</v>
      </c>
      <c r="B60" s="227"/>
      <c r="C60" s="241"/>
      <c r="D60" s="241"/>
      <c r="E60" s="245"/>
      <c r="F60" s="241"/>
      <c r="G60" s="234"/>
    </row>
    <row r="61" spans="1:7" x14ac:dyDescent="0.3">
      <c r="A61" s="227" t="s">
        <v>1717</v>
      </c>
      <c r="B61" s="227"/>
      <c r="C61" s="241"/>
      <c r="D61" s="241"/>
      <c r="E61" s="245"/>
      <c r="F61" s="241"/>
      <c r="G61" s="234"/>
    </row>
    <row r="62" spans="1:7" x14ac:dyDescent="0.3">
      <c r="A62" s="227" t="s">
        <v>1718</v>
      </c>
      <c r="B62" s="227"/>
      <c r="C62" s="241"/>
      <c r="D62" s="241"/>
      <c r="E62" s="245"/>
      <c r="F62" s="241"/>
      <c r="G62" s="234"/>
    </row>
    <row r="63" spans="1:7" x14ac:dyDescent="0.3">
      <c r="A63" s="227" t="s">
        <v>1719</v>
      </c>
      <c r="B63" s="227"/>
      <c r="C63" s="241"/>
      <c r="D63" s="241"/>
      <c r="E63" s="245"/>
      <c r="F63" s="241"/>
      <c r="G63" s="234"/>
    </row>
    <row r="64" spans="1:7" x14ac:dyDescent="0.3">
      <c r="A64" s="227" t="s">
        <v>1720</v>
      </c>
      <c r="B64" s="227"/>
      <c r="C64" s="241"/>
      <c r="D64" s="241"/>
      <c r="E64" s="245"/>
      <c r="F64" s="241"/>
      <c r="G64" s="234"/>
    </row>
    <row r="65" spans="1:7" x14ac:dyDescent="0.3">
      <c r="A65" s="85"/>
      <c r="B65" s="85" t="s">
        <v>494</v>
      </c>
      <c r="C65" s="85" t="s">
        <v>484</v>
      </c>
      <c r="D65" s="85" t="s">
        <v>485</v>
      </c>
      <c r="E65" s="85"/>
      <c r="F65" s="85" t="s">
        <v>2318</v>
      </c>
      <c r="G65" s="85"/>
    </row>
    <row r="66" spans="1:7" x14ac:dyDescent="0.3">
      <c r="A66" s="227" t="s">
        <v>1721</v>
      </c>
      <c r="B66" s="233" t="s">
        <v>496</v>
      </c>
      <c r="C66" s="240">
        <f>SUM(C67:C93)</f>
        <v>1</v>
      </c>
      <c r="D66" s="240">
        <f>SUM(D67:D93)</f>
        <v>1</v>
      </c>
      <c r="E66" s="241"/>
      <c r="F66" s="240">
        <f>SUM(F67:F93)</f>
        <v>1</v>
      </c>
      <c r="G66" s="234"/>
    </row>
    <row r="67" spans="1:7" x14ac:dyDescent="0.3">
      <c r="A67" s="227" t="s">
        <v>1722</v>
      </c>
      <c r="B67" s="227" t="s">
        <v>498</v>
      </c>
      <c r="C67" s="338" t="s">
        <v>1207</v>
      </c>
      <c r="D67" s="338" t="s">
        <v>1207</v>
      </c>
      <c r="E67" s="241"/>
      <c r="F67" s="338" t="s">
        <v>1207</v>
      </c>
      <c r="G67" s="234"/>
    </row>
    <row r="68" spans="1:7" x14ac:dyDescent="0.3">
      <c r="A68" s="227" t="s">
        <v>1723</v>
      </c>
      <c r="B68" s="227" t="s">
        <v>500</v>
      </c>
      <c r="C68" s="338" t="s">
        <v>1207</v>
      </c>
      <c r="D68" s="338" t="s">
        <v>1207</v>
      </c>
      <c r="E68" s="241"/>
      <c r="F68" s="338" t="s">
        <v>1207</v>
      </c>
      <c r="G68" s="234"/>
    </row>
    <row r="69" spans="1:7" x14ac:dyDescent="0.3">
      <c r="A69" s="227" t="s">
        <v>1724</v>
      </c>
      <c r="B69" s="227" t="s">
        <v>502</v>
      </c>
      <c r="C69" s="338" t="s">
        <v>1207</v>
      </c>
      <c r="D69" s="338" t="s">
        <v>1207</v>
      </c>
      <c r="E69" s="241"/>
      <c r="F69" s="338" t="s">
        <v>1207</v>
      </c>
      <c r="G69" s="234"/>
    </row>
    <row r="70" spans="1:7" x14ac:dyDescent="0.3">
      <c r="A70" s="227" t="s">
        <v>1725</v>
      </c>
      <c r="B70" s="227" t="s">
        <v>504</v>
      </c>
      <c r="C70" s="338" t="s">
        <v>1207</v>
      </c>
      <c r="D70" s="338" t="s">
        <v>1207</v>
      </c>
      <c r="E70" s="241"/>
      <c r="F70" s="338" t="s">
        <v>1207</v>
      </c>
      <c r="G70" s="234"/>
    </row>
    <row r="71" spans="1:7" x14ac:dyDescent="0.3">
      <c r="A71" s="227" t="s">
        <v>1726</v>
      </c>
      <c r="B71" s="227" t="s">
        <v>506</v>
      </c>
      <c r="C71" s="338" t="s">
        <v>1207</v>
      </c>
      <c r="D71" s="338" t="s">
        <v>1207</v>
      </c>
      <c r="E71" s="241"/>
      <c r="F71" s="338" t="s">
        <v>1207</v>
      </c>
      <c r="G71" s="234"/>
    </row>
    <row r="72" spans="1:7" x14ac:dyDescent="0.3">
      <c r="A72" s="227" t="s">
        <v>1727</v>
      </c>
      <c r="B72" s="227" t="s">
        <v>2319</v>
      </c>
      <c r="C72" s="338" t="s">
        <v>1207</v>
      </c>
      <c r="D72" s="338" t="s">
        <v>1207</v>
      </c>
      <c r="E72" s="241"/>
      <c r="F72" s="338" t="s">
        <v>1207</v>
      </c>
      <c r="G72" s="234"/>
    </row>
    <row r="73" spans="1:7" x14ac:dyDescent="0.3">
      <c r="A73" s="227" t="s">
        <v>1728</v>
      </c>
      <c r="B73" s="227" t="s">
        <v>509</v>
      </c>
      <c r="C73" s="338">
        <v>1</v>
      </c>
      <c r="D73" s="338">
        <v>1</v>
      </c>
      <c r="E73" s="241"/>
      <c r="F73" s="338">
        <v>1</v>
      </c>
      <c r="G73" s="234"/>
    </row>
    <row r="74" spans="1:7" x14ac:dyDescent="0.3">
      <c r="A74" s="227" t="s">
        <v>1729</v>
      </c>
      <c r="B74" s="227" t="s">
        <v>511</v>
      </c>
      <c r="C74" s="338" t="s">
        <v>1207</v>
      </c>
      <c r="D74" s="338" t="s">
        <v>1207</v>
      </c>
      <c r="E74" s="241"/>
      <c r="F74" s="338" t="s">
        <v>1207</v>
      </c>
      <c r="G74" s="234"/>
    </row>
    <row r="75" spans="1:7" x14ac:dyDescent="0.3">
      <c r="A75" s="227" t="s">
        <v>1730</v>
      </c>
      <c r="B75" s="227" t="s">
        <v>513</v>
      </c>
      <c r="C75" s="338" t="s">
        <v>1207</v>
      </c>
      <c r="D75" s="338" t="s">
        <v>1207</v>
      </c>
      <c r="E75" s="241"/>
      <c r="F75" s="338" t="s">
        <v>1207</v>
      </c>
      <c r="G75" s="234"/>
    </row>
    <row r="76" spans="1:7" x14ac:dyDescent="0.3">
      <c r="A76" s="227" t="s">
        <v>1731</v>
      </c>
      <c r="B76" s="227" t="s">
        <v>515</v>
      </c>
      <c r="C76" s="338" t="s">
        <v>1207</v>
      </c>
      <c r="D76" s="338" t="s">
        <v>1207</v>
      </c>
      <c r="E76" s="241"/>
      <c r="F76" s="338" t="s">
        <v>1207</v>
      </c>
      <c r="G76" s="234"/>
    </row>
    <row r="77" spans="1:7" x14ac:dyDescent="0.3">
      <c r="A77" s="227" t="s">
        <v>1732</v>
      </c>
      <c r="B77" s="227" t="s">
        <v>517</v>
      </c>
      <c r="C77" s="338" t="s">
        <v>1207</v>
      </c>
      <c r="D77" s="338" t="s">
        <v>1207</v>
      </c>
      <c r="E77" s="241"/>
      <c r="F77" s="338" t="s">
        <v>1207</v>
      </c>
      <c r="G77" s="234"/>
    </row>
    <row r="78" spans="1:7" x14ac:dyDescent="0.3">
      <c r="A78" s="227" t="s">
        <v>1733</v>
      </c>
      <c r="B78" s="227" t="s">
        <v>519</v>
      </c>
      <c r="C78" s="338" t="s">
        <v>1207</v>
      </c>
      <c r="D78" s="338" t="s">
        <v>1207</v>
      </c>
      <c r="E78" s="241"/>
      <c r="F78" s="338" t="s">
        <v>1207</v>
      </c>
      <c r="G78" s="234"/>
    </row>
    <row r="79" spans="1:7" x14ac:dyDescent="0.3">
      <c r="A79" s="227" t="s">
        <v>1734</v>
      </c>
      <c r="B79" s="227" t="s">
        <v>521</v>
      </c>
      <c r="C79" s="338" t="s">
        <v>1207</v>
      </c>
      <c r="D79" s="338" t="s">
        <v>1207</v>
      </c>
      <c r="E79" s="241"/>
      <c r="F79" s="338" t="s">
        <v>1207</v>
      </c>
      <c r="G79" s="234"/>
    </row>
    <row r="80" spans="1:7" x14ac:dyDescent="0.3">
      <c r="A80" s="227" t="s">
        <v>1735</v>
      </c>
      <c r="B80" s="227" t="s">
        <v>523</v>
      </c>
      <c r="C80" s="338" t="s">
        <v>1207</v>
      </c>
      <c r="D80" s="338" t="s">
        <v>1207</v>
      </c>
      <c r="E80" s="241"/>
      <c r="F80" s="338" t="s">
        <v>1207</v>
      </c>
      <c r="G80" s="234"/>
    </row>
    <row r="81" spans="1:7" x14ac:dyDescent="0.3">
      <c r="A81" s="227" t="s">
        <v>1736</v>
      </c>
      <c r="B81" s="227" t="s">
        <v>525</v>
      </c>
      <c r="C81" s="338" t="s">
        <v>1207</v>
      </c>
      <c r="D81" s="338" t="s">
        <v>1207</v>
      </c>
      <c r="E81" s="241"/>
      <c r="F81" s="338" t="s">
        <v>1207</v>
      </c>
      <c r="G81" s="234"/>
    </row>
    <row r="82" spans="1:7" x14ac:dyDescent="0.3">
      <c r="A82" s="227" t="s">
        <v>1737</v>
      </c>
      <c r="B82" s="227" t="s">
        <v>3</v>
      </c>
      <c r="C82" s="338" t="s">
        <v>1207</v>
      </c>
      <c r="D82" s="338" t="s">
        <v>1207</v>
      </c>
      <c r="E82" s="241"/>
      <c r="F82" s="338" t="s">
        <v>1207</v>
      </c>
      <c r="G82" s="234"/>
    </row>
    <row r="83" spans="1:7" x14ac:dyDescent="0.3">
      <c r="A83" s="227" t="s">
        <v>1738</v>
      </c>
      <c r="B83" s="227" t="s">
        <v>528</v>
      </c>
      <c r="C83" s="338" t="s">
        <v>1207</v>
      </c>
      <c r="D83" s="338" t="s">
        <v>1207</v>
      </c>
      <c r="E83" s="241"/>
      <c r="F83" s="338" t="s">
        <v>1207</v>
      </c>
      <c r="G83" s="234"/>
    </row>
    <row r="84" spans="1:7" x14ac:dyDescent="0.3">
      <c r="A84" s="227" t="s">
        <v>1739</v>
      </c>
      <c r="B84" s="227" t="s">
        <v>530</v>
      </c>
      <c r="C84" s="338" t="s">
        <v>1207</v>
      </c>
      <c r="D84" s="338" t="s">
        <v>1207</v>
      </c>
      <c r="E84" s="241"/>
      <c r="F84" s="338" t="s">
        <v>1207</v>
      </c>
      <c r="G84" s="234"/>
    </row>
    <row r="85" spans="1:7" x14ac:dyDescent="0.3">
      <c r="A85" s="227" t="s">
        <v>1740</v>
      </c>
      <c r="B85" s="227" t="s">
        <v>532</v>
      </c>
      <c r="C85" s="338" t="s">
        <v>1207</v>
      </c>
      <c r="D85" s="338" t="s">
        <v>1207</v>
      </c>
      <c r="E85" s="241"/>
      <c r="F85" s="338" t="s">
        <v>1207</v>
      </c>
      <c r="G85" s="234"/>
    </row>
    <row r="86" spans="1:7" x14ac:dyDescent="0.3">
      <c r="A86" s="227" t="s">
        <v>1741</v>
      </c>
      <c r="B86" s="227" t="s">
        <v>534</v>
      </c>
      <c r="C86" s="338" t="s">
        <v>1207</v>
      </c>
      <c r="D86" s="338" t="s">
        <v>1207</v>
      </c>
      <c r="E86" s="241"/>
      <c r="F86" s="338" t="s">
        <v>1207</v>
      </c>
      <c r="G86" s="234"/>
    </row>
    <row r="87" spans="1:7" x14ac:dyDescent="0.3">
      <c r="A87" s="227" t="s">
        <v>1742</v>
      </c>
      <c r="B87" s="227" t="s">
        <v>536</v>
      </c>
      <c r="C87" s="338" t="s">
        <v>1207</v>
      </c>
      <c r="D87" s="338" t="s">
        <v>1207</v>
      </c>
      <c r="E87" s="241"/>
      <c r="F87" s="338" t="s">
        <v>1207</v>
      </c>
      <c r="G87" s="234"/>
    </row>
    <row r="88" spans="1:7" x14ac:dyDescent="0.3">
      <c r="A88" s="227" t="s">
        <v>1743</v>
      </c>
      <c r="B88" s="227" t="s">
        <v>538</v>
      </c>
      <c r="C88" s="338" t="s">
        <v>1207</v>
      </c>
      <c r="D88" s="338" t="s">
        <v>1207</v>
      </c>
      <c r="E88" s="241"/>
      <c r="F88" s="338" t="s">
        <v>1207</v>
      </c>
      <c r="G88" s="234"/>
    </row>
    <row r="89" spans="1:7" x14ac:dyDescent="0.3">
      <c r="A89" s="227" t="s">
        <v>1744</v>
      </c>
      <c r="B89" s="227" t="s">
        <v>540</v>
      </c>
      <c r="C89" s="338" t="s">
        <v>1207</v>
      </c>
      <c r="D89" s="338" t="s">
        <v>1207</v>
      </c>
      <c r="E89" s="241"/>
      <c r="F89" s="338" t="s">
        <v>1207</v>
      </c>
      <c r="G89" s="234"/>
    </row>
    <row r="90" spans="1:7" x14ac:dyDescent="0.3">
      <c r="A90" s="227" t="s">
        <v>1745</v>
      </c>
      <c r="B90" s="227" t="s">
        <v>542</v>
      </c>
      <c r="C90" s="338" t="s">
        <v>1207</v>
      </c>
      <c r="D90" s="338" t="s">
        <v>1207</v>
      </c>
      <c r="E90" s="241"/>
      <c r="F90" s="338" t="s">
        <v>1207</v>
      </c>
      <c r="G90" s="234"/>
    </row>
    <row r="91" spans="1:7" x14ac:dyDescent="0.3">
      <c r="A91" s="227" t="s">
        <v>1746</v>
      </c>
      <c r="B91" s="227" t="s">
        <v>544</v>
      </c>
      <c r="C91" s="338" t="s">
        <v>1207</v>
      </c>
      <c r="D91" s="338" t="s">
        <v>1207</v>
      </c>
      <c r="E91" s="241"/>
      <c r="F91" s="338" t="s">
        <v>1207</v>
      </c>
      <c r="G91" s="234"/>
    </row>
    <row r="92" spans="1:7" x14ac:dyDescent="0.3">
      <c r="A92" s="227" t="s">
        <v>1747</v>
      </c>
      <c r="B92" s="227" t="s">
        <v>546</v>
      </c>
      <c r="C92" s="338" t="s">
        <v>1207</v>
      </c>
      <c r="D92" s="338" t="s">
        <v>1207</v>
      </c>
      <c r="E92" s="241"/>
      <c r="F92" s="338" t="s">
        <v>1207</v>
      </c>
      <c r="G92" s="234"/>
    </row>
    <row r="93" spans="1:7" x14ac:dyDescent="0.3">
      <c r="A93" s="227" t="s">
        <v>1748</v>
      </c>
      <c r="B93" s="227" t="s">
        <v>6</v>
      </c>
      <c r="C93" s="338" t="s">
        <v>1207</v>
      </c>
      <c r="D93" s="338" t="s">
        <v>1207</v>
      </c>
      <c r="E93" s="241"/>
      <c r="F93" s="338" t="s">
        <v>1207</v>
      </c>
      <c r="G93" s="234"/>
    </row>
    <row r="94" spans="1:7" x14ac:dyDescent="0.3">
      <c r="A94" s="227" t="s">
        <v>1749</v>
      </c>
      <c r="B94" s="233" t="s">
        <v>312</v>
      </c>
      <c r="C94" s="240">
        <f>SUM(C95:C97)</f>
        <v>0</v>
      </c>
      <c r="D94" s="240">
        <f>SUM(D95:D97)</f>
        <v>0</v>
      </c>
      <c r="E94" s="240"/>
      <c r="F94" s="240">
        <f>SUM(F95:F97)</f>
        <v>0</v>
      </c>
      <c r="G94" s="234"/>
    </row>
    <row r="95" spans="1:7" x14ac:dyDescent="0.3">
      <c r="A95" s="227" t="s">
        <v>1750</v>
      </c>
      <c r="B95" s="227" t="s">
        <v>552</v>
      </c>
      <c r="C95" s="338" t="s">
        <v>1207</v>
      </c>
      <c r="D95" s="338" t="s">
        <v>1207</v>
      </c>
      <c r="E95" s="241"/>
      <c r="F95" s="338" t="s">
        <v>1207</v>
      </c>
      <c r="G95" s="234"/>
    </row>
    <row r="96" spans="1:7" x14ac:dyDescent="0.3">
      <c r="A96" s="227" t="s">
        <v>1751</v>
      </c>
      <c r="B96" s="227" t="s">
        <v>554</v>
      </c>
      <c r="C96" s="338" t="s">
        <v>1207</v>
      </c>
      <c r="D96" s="338" t="s">
        <v>1207</v>
      </c>
      <c r="E96" s="241"/>
      <c r="F96" s="338" t="s">
        <v>1207</v>
      </c>
      <c r="G96" s="234"/>
    </row>
    <row r="97" spans="1:7" x14ac:dyDescent="0.3">
      <c r="A97" s="227" t="s">
        <v>1752</v>
      </c>
      <c r="B97" s="227" t="s">
        <v>2</v>
      </c>
      <c r="C97" s="338" t="s">
        <v>1207</v>
      </c>
      <c r="D97" s="338" t="s">
        <v>1207</v>
      </c>
      <c r="E97" s="241"/>
      <c r="F97" s="338" t="s">
        <v>1207</v>
      </c>
      <c r="G97" s="234"/>
    </row>
    <row r="98" spans="1:7" x14ac:dyDescent="0.3">
      <c r="A98" s="227" t="s">
        <v>1753</v>
      </c>
      <c r="B98" s="233" t="s">
        <v>142</v>
      </c>
      <c r="C98" s="240">
        <f>SUM(C99:C109)</f>
        <v>0</v>
      </c>
      <c r="D98" s="240">
        <f>SUM(D99:D109)</f>
        <v>0</v>
      </c>
      <c r="E98" s="240"/>
      <c r="F98" s="240">
        <f>SUM(F99:F109)</f>
        <v>0</v>
      </c>
      <c r="G98" s="234"/>
    </row>
    <row r="99" spans="1:7" x14ac:dyDescent="0.3">
      <c r="A99" s="227" t="s">
        <v>1754</v>
      </c>
      <c r="B99" s="234" t="s">
        <v>314</v>
      </c>
      <c r="C99" s="338" t="s">
        <v>1207</v>
      </c>
      <c r="D99" s="338" t="s">
        <v>1207</v>
      </c>
      <c r="E99" s="241"/>
      <c r="F99" s="338" t="s">
        <v>1207</v>
      </c>
      <c r="G99" s="234"/>
    </row>
    <row r="100" spans="1:7" s="215" customFormat="1" x14ac:dyDescent="0.3">
      <c r="A100" s="227" t="s">
        <v>1755</v>
      </c>
      <c r="B100" s="227" t="s">
        <v>549</v>
      </c>
      <c r="C100" s="338" t="s">
        <v>1207</v>
      </c>
      <c r="D100" s="338" t="s">
        <v>1207</v>
      </c>
      <c r="E100" s="241"/>
      <c r="F100" s="338" t="s">
        <v>1207</v>
      </c>
      <c r="G100" s="234"/>
    </row>
    <row r="101" spans="1:7" x14ac:dyDescent="0.3">
      <c r="A101" s="227" t="s">
        <v>1756</v>
      </c>
      <c r="B101" s="234" t="s">
        <v>316</v>
      </c>
      <c r="C101" s="338" t="s">
        <v>1207</v>
      </c>
      <c r="D101" s="338" t="s">
        <v>1207</v>
      </c>
      <c r="E101" s="241"/>
      <c r="F101" s="338" t="s">
        <v>1207</v>
      </c>
      <c r="G101" s="234"/>
    </row>
    <row r="102" spans="1:7" x14ac:dyDescent="0.3">
      <c r="A102" s="227" t="s">
        <v>1757</v>
      </c>
      <c r="B102" s="234" t="s">
        <v>318</v>
      </c>
      <c r="C102" s="338" t="s">
        <v>1207</v>
      </c>
      <c r="D102" s="338" t="s">
        <v>1207</v>
      </c>
      <c r="E102" s="241"/>
      <c r="F102" s="338" t="s">
        <v>1207</v>
      </c>
      <c r="G102" s="234"/>
    </row>
    <row r="103" spans="1:7" x14ac:dyDescent="0.3">
      <c r="A103" s="227" t="s">
        <v>1758</v>
      </c>
      <c r="B103" s="234" t="s">
        <v>12</v>
      </c>
      <c r="C103" s="338" t="s">
        <v>1207</v>
      </c>
      <c r="D103" s="338" t="s">
        <v>1207</v>
      </c>
      <c r="E103" s="241"/>
      <c r="F103" s="338" t="s">
        <v>1207</v>
      </c>
      <c r="G103" s="234"/>
    </row>
    <row r="104" spans="1:7" x14ac:dyDescent="0.3">
      <c r="A104" s="227" t="s">
        <v>1759</v>
      </c>
      <c r="B104" s="234" t="s">
        <v>321</v>
      </c>
      <c r="C104" s="338" t="s">
        <v>1207</v>
      </c>
      <c r="D104" s="338" t="s">
        <v>1207</v>
      </c>
      <c r="E104" s="241"/>
      <c r="F104" s="338" t="s">
        <v>1207</v>
      </c>
      <c r="G104" s="234"/>
    </row>
    <row r="105" spans="1:7" x14ac:dyDescent="0.3">
      <c r="A105" s="227" t="s">
        <v>1760</v>
      </c>
      <c r="B105" s="234" t="s">
        <v>323</v>
      </c>
      <c r="C105" s="338" t="s">
        <v>1207</v>
      </c>
      <c r="D105" s="338" t="s">
        <v>1207</v>
      </c>
      <c r="E105" s="241"/>
      <c r="F105" s="338" t="s">
        <v>1207</v>
      </c>
      <c r="G105" s="234"/>
    </row>
    <row r="106" spans="1:7" x14ac:dyDescent="0.3">
      <c r="A106" s="227" t="s">
        <v>1761</v>
      </c>
      <c r="B106" s="234" t="s">
        <v>325</v>
      </c>
      <c r="C106" s="338" t="s">
        <v>1207</v>
      </c>
      <c r="D106" s="338" t="s">
        <v>1207</v>
      </c>
      <c r="E106" s="241"/>
      <c r="F106" s="338" t="s">
        <v>1207</v>
      </c>
      <c r="G106" s="234"/>
    </row>
    <row r="107" spans="1:7" x14ac:dyDescent="0.3">
      <c r="A107" s="227" t="s">
        <v>1762</v>
      </c>
      <c r="B107" s="234" t="s">
        <v>327</v>
      </c>
      <c r="C107" s="338" t="s">
        <v>1207</v>
      </c>
      <c r="D107" s="338" t="s">
        <v>1207</v>
      </c>
      <c r="E107" s="241"/>
      <c r="F107" s="338" t="s">
        <v>1207</v>
      </c>
      <c r="G107" s="234"/>
    </row>
    <row r="108" spans="1:7" x14ac:dyDescent="0.3">
      <c r="A108" s="227" t="s">
        <v>1763</v>
      </c>
      <c r="B108" s="234" t="s">
        <v>329</v>
      </c>
      <c r="C108" s="338" t="s">
        <v>1207</v>
      </c>
      <c r="D108" s="338" t="s">
        <v>1207</v>
      </c>
      <c r="E108" s="241"/>
      <c r="F108" s="338" t="s">
        <v>1207</v>
      </c>
      <c r="G108" s="234"/>
    </row>
    <row r="109" spans="1:7" x14ac:dyDescent="0.3">
      <c r="A109" s="227" t="s">
        <v>1764</v>
      </c>
      <c r="B109" s="234" t="s">
        <v>142</v>
      </c>
      <c r="C109" s="338" t="s">
        <v>1207</v>
      </c>
      <c r="D109" s="338" t="s">
        <v>1207</v>
      </c>
      <c r="E109" s="241"/>
      <c r="F109" s="338" t="s">
        <v>1207</v>
      </c>
      <c r="G109" s="234"/>
    </row>
    <row r="110" spans="1:7" x14ac:dyDescent="0.3">
      <c r="A110" s="227" t="s">
        <v>2037</v>
      </c>
      <c r="B110" s="335"/>
      <c r="C110" s="338"/>
      <c r="D110" s="338"/>
      <c r="E110" s="241"/>
      <c r="F110" s="338"/>
      <c r="G110" s="234"/>
    </row>
    <row r="111" spans="1:7" x14ac:dyDescent="0.3">
      <c r="A111" s="227" t="s">
        <v>2038</v>
      </c>
      <c r="B111" s="335"/>
      <c r="C111" s="338"/>
      <c r="D111" s="338"/>
      <c r="E111" s="241"/>
      <c r="F111" s="338"/>
      <c r="G111" s="234"/>
    </row>
    <row r="112" spans="1:7" x14ac:dyDescent="0.3">
      <c r="A112" s="227" t="s">
        <v>2039</v>
      </c>
      <c r="B112" s="335"/>
      <c r="C112" s="338"/>
      <c r="D112" s="338"/>
      <c r="E112" s="241"/>
      <c r="F112" s="338"/>
      <c r="G112" s="234"/>
    </row>
    <row r="113" spans="1:7" x14ac:dyDescent="0.3">
      <c r="A113" s="227" t="s">
        <v>2040</v>
      </c>
      <c r="B113" s="335"/>
      <c r="C113" s="338"/>
      <c r="D113" s="338"/>
      <c r="E113" s="241"/>
      <c r="F113" s="338"/>
      <c r="G113" s="234"/>
    </row>
    <row r="114" spans="1:7" x14ac:dyDescent="0.3">
      <c r="A114" s="227" t="s">
        <v>2041</v>
      </c>
      <c r="B114" s="335"/>
      <c r="C114" s="338"/>
      <c r="D114" s="338"/>
      <c r="E114" s="241"/>
      <c r="F114" s="338"/>
      <c r="G114" s="234"/>
    </row>
    <row r="115" spans="1:7" x14ac:dyDescent="0.3">
      <c r="A115" s="227" t="s">
        <v>2042</v>
      </c>
      <c r="B115" s="335"/>
      <c r="C115" s="338"/>
      <c r="D115" s="338"/>
      <c r="E115" s="241"/>
      <c r="F115" s="338"/>
      <c r="G115" s="234"/>
    </row>
    <row r="116" spans="1:7" x14ac:dyDescent="0.3">
      <c r="A116" s="227" t="s">
        <v>2043</v>
      </c>
      <c r="B116" s="335"/>
      <c r="C116" s="338"/>
      <c r="D116" s="338"/>
      <c r="E116" s="241"/>
      <c r="F116" s="338"/>
      <c r="G116" s="234"/>
    </row>
    <row r="117" spans="1:7" x14ac:dyDescent="0.3">
      <c r="A117" s="227" t="s">
        <v>2044</v>
      </c>
      <c r="B117" s="335"/>
      <c r="C117" s="338"/>
      <c r="D117" s="338"/>
      <c r="E117" s="241"/>
      <c r="F117" s="338"/>
      <c r="G117" s="234"/>
    </row>
    <row r="118" spans="1:7" x14ac:dyDescent="0.3">
      <c r="A118" s="227" t="s">
        <v>2045</v>
      </c>
      <c r="B118" s="335"/>
      <c r="C118" s="338"/>
      <c r="D118" s="338"/>
      <c r="E118" s="241"/>
      <c r="F118" s="338"/>
      <c r="G118" s="234"/>
    </row>
    <row r="119" spans="1:7" x14ac:dyDescent="0.3">
      <c r="A119" s="227" t="s">
        <v>2046</v>
      </c>
      <c r="B119" s="335"/>
      <c r="C119" s="338"/>
      <c r="D119" s="338"/>
      <c r="E119" s="241"/>
      <c r="F119" s="338"/>
      <c r="G119" s="234"/>
    </row>
    <row r="120" spans="1:7" x14ac:dyDescent="0.3">
      <c r="A120" s="85"/>
      <c r="B120" s="85" t="s">
        <v>1573</v>
      </c>
      <c r="C120" s="85" t="s">
        <v>484</v>
      </c>
      <c r="D120" s="85" t="s">
        <v>485</v>
      </c>
      <c r="E120" s="85"/>
      <c r="F120" s="85" t="s">
        <v>453</v>
      </c>
      <c r="G120" s="85"/>
    </row>
    <row r="121" spans="1:7" x14ac:dyDescent="0.3">
      <c r="A121" s="227" t="s">
        <v>1765</v>
      </c>
      <c r="B121" s="332" t="s">
        <v>2824</v>
      </c>
      <c r="C121" s="338">
        <f>dataF!E121</f>
        <v>0.45033980250345651</v>
      </c>
      <c r="D121" s="338">
        <f>dataF!F121</f>
        <v>0.63624020986262286</v>
      </c>
      <c r="E121" s="241"/>
      <c r="F121" s="338">
        <f>dataF!H121</f>
        <v>0.47546792724605774</v>
      </c>
      <c r="G121" s="234"/>
    </row>
    <row r="122" spans="1:7" x14ac:dyDescent="0.3">
      <c r="A122" s="227" t="s">
        <v>1766</v>
      </c>
      <c r="B122" s="332" t="s">
        <v>2825</v>
      </c>
      <c r="C122" s="338">
        <f>dataF!E122</f>
        <v>0.13908717717576302</v>
      </c>
      <c r="D122" s="338">
        <f>dataF!F122</f>
        <v>3.748179756823037E-2</v>
      </c>
      <c r="E122" s="241"/>
      <c r="F122" s="338">
        <f>dataF!H122</f>
        <v>0.12535319622245994</v>
      </c>
      <c r="G122" s="234"/>
    </row>
    <row r="123" spans="1:7" x14ac:dyDescent="0.3">
      <c r="A123" s="227" t="s">
        <v>1767</v>
      </c>
      <c r="B123" s="332" t="s">
        <v>2826</v>
      </c>
      <c r="C123" s="338">
        <f>dataF!E123</f>
        <v>3.5072286461000149E-2</v>
      </c>
      <c r="D123" s="338">
        <f>dataF!F123</f>
        <v>3.6078880970968882E-2</v>
      </c>
      <c r="E123" s="241"/>
      <c r="F123" s="338">
        <f>dataF!H123</f>
        <v>3.5208347660227735E-2</v>
      </c>
      <c r="G123" s="234"/>
    </row>
    <row r="124" spans="1:7" x14ac:dyDescent="0.3">
      <c r="A124" s="227" t="s">
        <v>1768</v>
      </c>
      <c r="B124" s="332" t="s">
        <v>2827</v>
      </c>
      <c r="C124" s="338">
        <f>dataF!E124</f>
        <v>0.25278313268508656</v>
      </c>
      <c r="D124" s="338">
        <f>dataF!F124</f>
        <v>0.20165919805342861</v>
      </c>
      <c r="E124" s="241"/>
      <c r="F124" s="338">
        <f>dataF!H124</f>
        <v>0.24587271960112542</v>
      </c>
      <c r="G124" s="234"/>
    </row>
    <row r="125" spans="1:7" x14ac:dyDescent="0.3">
      <c r="A125" s="227" t="s">
        <v>1769</v>
      </c>
      <c r="B125" s="332" t="s">
        <v>2828</v>
      </c>
      <c r="C125" s="338">
        <f>dataF!E125</f>
        <v>0.12271760118111572</v>
      </c>
      <c r="D125" s="338">
        <f>dataF!F125</f>
        <v>8.8539913548335028E-2</v>
      </c>
      <c r="E125" s="241"/>
      <c r="F125" s="338">
        <f>dataF!H125</f>
        <v>0.11809780926800388</v>
      </c>
      <c r="G125" s="234"/>
    </row>
    <row r="126" spans="1:7" x14ac:dyDescent="0.3">
      <c r="A126" s="227" t="s">
        <v>1770</v>
      </c>
      <c r="B126" s="332"/>
      <c r="C126" s="338"/>
      <c r="D126" s="338"/>
      <c r="E126" s="241"/>
      <c r="F126" s="338"/>
      <c r="G126" s="234"/>
    </row>
    <row r="127" spans="1:7" x14ac:dyDescent="0.3">
      <c r="A127" s="227" t="s">
        <v>1771</v>
      </c>
      <c r="B127" s="332"/>
      <c r="C127" s="338"/>
      <c r="D127" s="338"/>
      <c r="E127" s="241"/>
      <c r="F127" s="338"/>
      <c r="G127" s="234"/>
    </row>
    <row r="128" spans="1:7" x14ac:dyDescent="0.3">
      <c r="A128" s="227" t="s">
        <v>1772</v>
      </c>
      <c r="B128" s="332"/>
      <c r="C128" s="338"/>
      <c r="D128" s="338"/>
      <c r="E128" s="241"/>
      <c r="F128" s="338"/>
      <c r="G128" s="234"/>
    </row>
    <row r="129" spans="1:7" x14ac:dyDescent="0.3">
      <c r="A129" s="227" t="s">
        <v>1773</v>
      </c>
      <c r="B129" s="332"/>
      <c r="C129" s="338"/>
      <c r="D129" s="338"/>
      <c r="E129" s="241"/>
      <c r="F129" s="338"/>
      <c r="G129" s="234"/>
    </row>
    <row r="130" spans="1:7" x14ac:dyDescent="0.3">
      <c r="A130" s="227" t="s">
        <v>1774</v>
      </c>
      <c r="B130" s="332"/>
      <c r="C130" s="338"/>
      <c r="D130" s="338"/>
      <c r="E130" s="241"/>
      <c r="F130" s="338"/>
      <c r="G130" s="234"/>
    </row>
    <row r="131" spans="1:7" x14ac:dyDescent="0.3">
      <c r="A131" s="227" t="s">
        <v>1775</v>
      </c>
      <c r="B131" s="332"/>
      <c r="C131" s="338"/>
      <c r="D131" s="338"/>
      <c r="E131" s="241"/>
      <c r="F131" s="338"/>
      <c r="G131" s="234"/>
    </row>
    <row r="132" spans="1:7" x14ac:dyDescent="0.3">
      <c r="A132" s="227" t="s">
        <v>1776</v>
      </c>
      <c r="B132" s="332"/>
      <c r="C132" s="338"/>
      <c r="D132" s="338"/>
      <c r="E132" s="241"/>
      <c r="F132" s="338"/>
      <c r="G132" s="234"/>
    </row>
    <row r="133" spans="1:7" x14ac:dyDescent="0.3">
      <c r="A133" s="227" t="s">
        <v>1777</v>
      </c>
      <c r="B133" s="332"/>
      <c r="C133" s="338"/>
      <c r="D133" s="338"/>
      <c r="E133" s="241"/>
      <c r="F133" s="338"/>
      <c r="G133" s="234"/>
    </row>
    <row r="134" spans="1:7" x14ac:dyDescent="0.3">
      <c r="A134" s="227" t="s">
        <v>1778</v>
      </c>
      <c r="B134" s="332"/>
      <c r="C134" s="338"/>
      <c r="D134" s="338"/>
      <c r="E134" s="241"/>
      <c r="F134" s="338"/>
      <c r="G134" s="234"/>
    </row>
    <row r="135" spans="1:7" x14ac:dyDescent="0.3">
      <c r="A135" s="227" t="s">
        <v>1779</v>
      </c>
      <c r="B135" s="332"/>
      <c r="C135" s="338"/>
      <c r="D135" s="338"/>
      <c r="E135" s="241"/>
      <c r="F135" s="338"/>
      <c r="G135" s="234"/>
    </row>
    <row r="136" spans="1:7" x14ac:dyDescent="0.3">
      <c r="A136" s="227" t="s">
        <v>1780</v>
      </c>
      <c r="B136" s="332"/>
      <c r="C136" s="338"/>
      <c r="D136" s="338"/>
      <c r="E136" s="241"/>
      <c r="F136" s="338"/>
      <c r="G136" s="234"/>
    </row>
    <row r="137" spans="1:7" x14ac:dyDescent="0.3">
      <c r="A137" s="227" t="s">
        <v>1781</v>
      </c>
      <c r="B137" s="332"/>
      <c r="C137" s="338"/>
      <c r="D137" s="338"/>
      <c r="E137" s="241"/>
      <c r="F137" s="338"/>
      <c r="G137" s="234"/>
    </row>
    <row r="138" spans="1:7" x14ac:dyDescent="0.3">
      <c r="A138" s="227" t="s">
        <v>1782</v>
      </c>
      <c r="B138" s="332"/>
      <c r="C138" s="338"/>
      <c r="D138" s="338"/>
      <c r="E138" s="241"/>
      <c r="F138" s="338"/>
      <c r="G138" s="234"/>
    </row>
    <row r="139" spans="1:7" x14ac:dyDescent="0.3">
      <c r="A139" s="227" t="s">
        <v>1783</v>
      </c>
      <c r="B139" s="332"/>
      <c r="C139" s="338"/>
      <c r="D139" s="338"/>
      <c r="E139" s="241"/>
      <c r="F139" s="338"/>
      <c r="G139" s="234"/>
    </row>
    <row r="140" spans="1:7" x14ac:dyDescent="0.3">
      <c r="A140" s="227" t="s">
        <v>1784</v>
      </c>
      <c r="B140" s="332"/>
      <c r="C140" s="338"/>
      <c r="D140" s="338"/>
      <c r="E140" s="241"/>
      <c r="F140" s="338"/>
      <c r="G140" s="234"/>
    </row>
    <row r="141" spans="1:7" x14ac:dyDescent="0.3">
      <c r="A141" s="227" t="s">
        <v>1785</v>
      </c>
      <c r="B141" s="332"/>
      <c r="C141" s="338"/>
      <c r="D141" s="338"/>
      <c r="E141" s="241"/>
      <c r="F141" s="338"/>
      <c r="G141" s="234"/>
    </row>
    <row r="142" spans="1:7" x14ac:dyDescent="0.3">
      <c r="A142" s="227" t="s">
        <v>1786</v>
      </c>
      <c r="B142" s="332"/>
      <c r="C142" s="338"/>
      <c r="D142" s="338"/>
      <c r="E142" s="241"/>
      <c r="F142" s="338"/>
      <c r="G142" s="234"/>
    </row>
    <row r="143" spans="1:7" x14ac:dyDescent="0.3">
      <c r="A143" s="227" t="s">
        <v>1787</v>
      </c>
      <c r="B143" s="332"/>
      <c r="C143" s="338"/>
      <c r="D143" s="338"/>
      <c r="E143" s="241"/>
      <c r="F143" s="338"/>
      <c r="G143" s="234"/>
    </row>
    <row r="144" spans="1:7" x14ac:dyDescent="0.3">
      <c r="A144" s="227" t="s">
        <v>1788</v>
      </c>
      <c r="B144" s="332"/>
      <c r="C144" s="338"/>
      <c r="D144" s="338"/>
      <c r="E144" s="241"/>
      <c r="F144" s="338"/>
      <c r="G144" s="234"/>
    </row>
    <row r="145" spans="1:7" x14ac:dyDescent="0.3">
      <c r="A145" s="227" t="s">
        <v>1789</v>
      </c>
      <c r="B145" s="332"/>
      <c r="C145" s="338"/>
      <c r="D145" s="338"/>
      <c r="E145" s="241"/>
      <c r="F145" s="338"/>
      <c r="G145" s="234"/>
    </row>
    <row r="146" spans="1:7" x14ac:dyDescent="0.3">
      <c r="A146" s="227" t="s">
        <v>1790</v>
      </c>
      <c r="B146" s="332"/>
      <c r="C146" s="338"/>
      <c r="D146" s="338"/>
      <c r="E146" s="241"/>
      <c r="F146" s="338"/>
      <c r="G146" s="234"/>
    </row>
    <row r="147" spans="1:7" x14ac:dyDescent="0.3">
      <c r="A147" s="227" t="s">
        <v>1791</v>
      </c>
      <c r="B147" s="332"/>
      <c r="C147" s="338"/>
      <c r="D147" s="338"/>
      <c r="E147" s="241"/>
      <c r="F147" s="338"/>
      <c r="G147" s="234"/>
    </row>
    <row r="148" spans="1:7" x14ac:dyDescent="0.3">
      <c r="A148" s="227" t="s">
        <v>1792</v>
      </c>
      <c r="B148" s="332"/>
      <c r="C148" s="338"/>
      <c r="D148" s="338"/>
      <c r="E148" s="241"/>
      <c r="F148" s="338"/>
      <c r="G148" s="234"/>
    </row>
    <row r="149" spans="1:7" x14ac:dyDescent="0.3">
      <c r="A149" s="227" t="s">
        <v>1793</v>
      </c>
      <c r="B149" s="332"/>
      <c r="C149" s="338"/>
      <c r="D149" s="338"/>
      <c r="E149" s="241"/>
      <c r="F149" s="338"/>
      <c r="G149" s="234"/>
    </row>
    <row r="150" spans="1:7" x14ac:dyDescent="0.3">
      <c r="A150" s="227" t="s">
        <v>1794</v>
      </c>
      <c r="B150" s="332"/>
      <c r="C150" s="338"/>
      <c r="D150" s="338"/>
      <c r="E150" s="241"/>
      <c r="F150" s="338"/>
      <c r="G150" s="234"/>
    </row>
    <row r="151" spans="1:7" x14ac:dyDescent="0.3">
      <c r="A151" s="227" t="s">
        <v>1795</v>
      </c>
      <c r="B151" s="332"/>
      <c r="C151" s="338"/>
      <c r="D151" s="338"/>
      <c r="E151" s="241"/>
      <c r="F151" s="338"/>
      <c r="G151" s="234"/>
    </row>
    <row r="152" spans="1:7" x14ac:dyDescent="0.3">
      <c r="A152" s="227" t="s">
        <v>1796</v>
      </c>
      <c r="B152" s="332"/>
      <c r="C152" s="338"/>
      <c r="D152" s="338"/>
      <c r="E152" s="241"/>
      <c r="F152" s="338"/>
      <c r="G152" s="234"/>
    </row>
    <row r="153" spans="1:7" x14ac:dyDescent="0.3">
      <c r="A153" s="227" t="s">
        <v>1797</v>
      </c>
      <c r="B153" s="332"/>
      <c r="C153" s="338"/>
      <c r="D153" s="338"/>
      <c r="E153" s="241"/>
      <c r="F153" s="338"/>
      <c r="G153" s="234"/>
    </row>
    <row r="154" spans="1:7" x14ac:dyDescent="0.3">
      <c r="A154" s="227" t="s">
        <v>1798</v>
      </c>
      <c r="B154" s="332"/>
      <c r="C154" s="338"/>
      <c r="D154" s="338"/>
      <c r="E154" s="241"/>
      <c r="F154" s="338"/>
      <c r="G154" s="234"/>
    </row>
    <row r="155" spans="1:7" x14ac:dyDescent="0.3">
      <c r="A155" s="227" t="s">
        <v>1799</v>
      </c>
      <c r="B155" s="332"/>
      <c r="C155" s="338"/>
      <c r="D155" s="338"/>
      <c r="E155" s="241"/>
      <c r="F155" s="338"/>
      <c r="G155" s="234"/>
    </row>
    <row r="156" spans="1:7" x14ac:dyDescent="0.3">
      <c r="A156" s="227" t="s">
        <v>1800</v>
      </c>
      <c r="B156" s="332"/>
      <c r="C156" s="338"/>
      <c r="D156" s="338"/>
      <c r="E156" s="241"/>
      <c r="F156" s="338"/>
      <c r="G156" s="234"/>
    </row>
    <row r="157" spans="1:7" x14ac:dyDescent="0.3">
      <c r="A157" s="227" t="s">
        <v>1801</v>
      </c>
      <c r="B157" s="332"/>
      <c r="C157" s="338"/>
      <c r="D157" s="338"/>
      <c r="E157" s="241"/>
      <c r="F157" s="338"/>
      <c r="G157" s="234"/>
    </row>
    <row r="158" spans="1:7" x14ac:dyDescent="0.3">
      <c r="A158" s="227" t="s">
        <v>1802</v>
      </c>
      <c r="B158" s="332"/>
      <c r="C158" s="338"/>
      <c r="D158" s="338"/>
      <c r="E158" s="241"/>
      <c r="F158" s="338"/>
      <c r="G158" s="234"/>
    </row>
    <row r="159" spans="1:7" x14ac:dyDescent="0.3">
      <c r="A159" s="227" t="s">
        <v>1803</v>
      </c>
      <c r="B159" s="332"/>
      <c r="C159" s="338"/>
      <c r="D159" s="338"/>
      <c r="E159" s="241"/>
      <c r="F159" s="338"/>
      <c r="G159" s="234"/>
    </row>
    <row r="160" spans="1:7" x14ac:dyDescent="0.3">
      <c r="A160" s="227" t="s">
        <v>1804</v>
      </c>
      <c r="B160" s="332"/>
      <c r="C160" s="338"/>
      <c r="D160" s="338"/>
      <c r="E160" s="241"/>
      <c r="F160" s="338"/>
      <c r="G160" s="234"/>
    </row>
    <row r="161" spans="1:7" x14ac:dyDescent="0.3">
      <c r="A161" s="227" t="s">
        <v>1805</v>
      </c>
      <c r="B161" s="332"/>
      <c r="C161" s="338"/>
      <c r="D161" s="338"/>
      <c r="E161" s="241"/>
      <c r="F161" s="338"/>
      <c r="G161" s="234"/>
    </row>
    <row r="162" spans="1:7" x14ac:dyDescent="0.3">
      <c r="A162" s="227" t="s">
        <v>1806</v>
      </c>
      <c r="B162" s="332"/>
      <c r="C162" s="338"/>
      <c r="D162" s="338"/>
      <c r="E162" s="241"/>
      <c r="F162" s="338"/>
      <c r="G162" s="234"/>
    </row>
    <row r="163" spans="1:7" x14ac:dyDescent="0.3">
      <c r="A163" s="227" t="s">
        <v>1807</v>
      </c>
      <c r="B163" s="332"/>
      <c r="C163" s="338"/>
      <c r="D163" s="338"/>
      <c r="E163" s="241"/>
      <c r="F163" s="338"/>
      <c r="G163" s="234"/>
    </row>
    <row r="164" spans="1:7" x14ac:dyDescent="0.3">
      <c r="A164" s="227" t="s">
        <v>1808</v>
      </c>
      <c r="B164" s="332"/>
      <c r="C164" s="338"/>
      <c r="D164" s="338"/>
      <c r="E164" s="241"/>
      <c r="F164" s="338"/>
      <c r="G164" s="234"/>
    </row>
    <row r="165" spans="1:7" x14ac:dyDescent="0.3">
      <c r="A165" s="227" t="s">
        <v>1809</v>
      </c>
      <c r="B165" s="332"/>
      <c r="C165" s="338"/>
      <c r="D165" s="338"/>
      <c r="E165" s="241"/>
      <c r="F165" s="338"/>
      <c r="G165" s="234"/>
    </row>
    <row r="166" spans="1:7" x14ac:dyDescent="0.3">
      <c r="A166" s="227" t="s">
        <v>1810</v>
      </c>
      <c r="B166" s="332"/>
      <c r="C166" s="338"/>
      <c r="D166" s="338"/>
      <c r="E166" s="241"/>
      <c r="F166" s="338"/>
      <c r="G166" s="234"/>
    </row>
    <row r="167" spans="1:7" x14ac:dyDescent="0.3">
      <c r="A167" s="227" t="s">
        <v>1811</v>
      </c>
      <c r="B167" s="332"/>
      <c r="C167" s="338"/>
      <c r="D167" s="338"/>
      <c r="E167" s="241"/>
      <c r="F167" s="338"/>
      <c r="G167" s="234"/>
    </row>
    <row r="168" spans="1:7" x14ac:dyDescent="0.3">
      <c r="A168" s="227" t="s">
        <v>1812</v>
      </c>
      <c r="B168" s="332"/>
      <c r="C168" s="338"/>
      <c r="D168" s="338"/>
      <c r="E168" s="241"/>
      <c r="F168" s="338"/>
      <c r="G168" s="234"/>
    </row>
    <row r="169" spans="1:7" x14ac:dyDescent="0.3">
      <c r="A169" s="227" t="s">
        <v>1813</v>
      </c>
      <c r="B169" s="332"/>
      <c r="C169" s="338"/>
      <c r="D169" s="338"/>
      <c r="E169" s="241"/>
      <c r="F169" s="338"/>
      <c r="G169" s="234"/>
    </row>
    <row r="170" spans="1:7" x14ac:dyDescent="0.3">
      <c r="A170" s="227" t="s">
        <v>1814</v>
      </c>
      <c r="B170" s="332"/>
      <c r="C170" s="338"/>
      <c r="D170" s="338"/>
      <c r="E170" s="241"/>
      <c r="F170" s="338"/>
      <c r="G170" s="234"/>
    </row>
    <row r="171" spans="1:7" x14ac:dyDescent="0.3">
      <c r="A171" s="85"/>
      <c r="B171" s="85" t="s">
        <v>608</v>
      </c>
      <c r="C171" s="85" t="s">
        <v>484</v>
      </c>
      <c r="D171" s="85" t="s">
        <v>485</v>
      </c>
      <c r="E171" s="85"/>
      <c r="F171" s="85" t="s">
        <v>453</v>
      </c>
      <c r="G171" s="85"/>
    </row>
    <row r="172" spans="1:7" x14ac:dyDescent="0.3">
      <c r="A172" s="227" t="s">
        <v>1815</v>
      </c>
      <c r="B172" s="227" t="s">
        <v>610</v>
      </c>
      <c r="C172" s="338">
        <f>dataF!E172</f>
        <v>0.74266230115243159</v>
      </c>
      <c r="D172" s="338">
        <f>dataF!F172</f>
        <v>0.4853650250685197</v>
      </c>
      <c r="E172" s="242"/>
      <c r="F172" s="338">
        <f>dataF!H172</f>
        <v>0.70788347445007771</v>
      </c>
      <c r="G172" s="234"/>
    </row>
    <row r="173" spans="1:7" x14ac:dyDescent="0.3">
      <c r="A173" s="227" t="s">
        <v>1816</v>
      </c>
      <c r="B173" s="227" t="s">
        <v>612</v>
      </c>
      <c r="C173" s="338">
        <f>dataF!E173</f>
        <v>0.25733769885398788</v>
      </c>
      <c r="D173" s="338">
        <f>dataF!F173</f>
        <v>0.51463497493506583</v>
      </c>
      <c r="E173" s="242"/>
      <c r="F173" s="338">
        <f>dataF!H173</f>
        <v>0.29211652554779305</v>
      </c>
      <c r="G173" s="234"/>
    </row>
    <row r="174" spans="1:7" x14ac:dyDescent="0.3">
      <c r="A174" s="227" t="s">
        <v>1817</v>
      </c>
      <c r="B174" s="227" t="s">
        <v>142</v>
      </c>
      <c r="C174" s="338">
        <f>dataF!E174</f>
        <v>0</v>
      </c>
      <c r="D174" s="338">
        <f>dataF!F174</f>
        <v>0</v>
      </c>
      <c r="E174" s="242"/>
      <c r="F174" s="338">
        <f>dataF!H174</f>
        <v>0</v>
      </c>
      <c r="G174" s="234"/>
    </row>
    <row r="175" spans="1:7" x14ac:dyDescent="0.3">
      <c r="A175" s="227" t="s">
        <v>1818</v>
      </c>
      <c r="B175" s="337"/>
      <c r="C175" s="338"/>
      <c r="D175" s="338"/>
      <c r="E175" s="242"/>
      <c r="F175" s="338"/>
      <c r="G175" s="234"/>
    </row>
    <row r="176" spans="1:7" x14ac:dyDescent="0.3">
      <c r="A176" s="227" t="s">
        <v>1819</v>
      </c>
      <c r="B176" s="337"/>
      <c r="C176" s="338"/>
      <c r="D176" s="338"/>
      <c r="E176" s="242"/>
      <c r="F176" s="338"/>
      <c r="G176" s="234"/>
    </row>
    <row r="177" spans="1:7" x14ac:dyDescent="0.3">
      <c r="A177" s="227" t="s">
        <v>1820</v>
      </c>
      <c r="B177" s="337"/>
      <c r="C177" s="338"/>
      <c r="D177" s="338"/>
      <c r="E177" s="242"/>
      <c r="F177" s="338"/>
      <c r="G177" s="234"/>
    </row>
    <row r="178" spans="1:7" x14ac:dyDescent="0.3">
      <c r="A178" s="227" t="s">
        <v>1821</v>
      </c>
      <c r="B178" s="337"/>
      <c r="C178" s="338"/>
      <c r="D178" s="338"/>
      <c r="E178" s="242"/>
      <c r="F178" s="338"/>
      <c r="G178" s="234"/>
    </row>
    <row r="179" spans="1:7" x14ac:dyDescent="0.3">
      <c r="A179" s="227" t="s">
        <v>1822</v>
      </c>
      <c r="B179" s="337"/>
      <c r="C179" s="338"/>
      <c r="D179" s="338"/>
      <c r="E179" s="242"/>
      <c r="F179" s="338"/>
      <c r="G179" s="234"/>
    </row>
    <row r="180" spans="1:7" x14ac:dyDescent="0.3">
      <c r="A180" s="227" t="s">
        <v>1823</v>
      </c>
      <c r="B180" s="337"/>
      <c r="C180" s="338"/>
      <c r="D180" s="338"/>
      <c r="E180" s="242"/>
      <c r="F180" s="338"/>
      <c r="G180" s="234"/>
    </row>
    <row r="181" spans="1:7" x14ac:dyDescent="0.3">
      <c r="A181" s="85"/>
      <c r="B181" s="85" t="s">
        <v>620</v>
      </c>
      <c r="C181" s="85" t="s">
        <v>484</v>
      </c>
      <c r="D181" s="85" t="s">
        <v>485</v>
      </c>
      <c r="E181" s="85"/>
      <c r="F181" s="85" t="s">
        <v>453</v>
      </c>
      <c r="G181" s="85"/>
    </row>
    <row r="182" spans="1:7" x14ac:dyDescent="0.3">
      <c r="A182" s="227" t="s">
        <v>1824</v>
      </c>
      <c r="B182" s="227" t="s">
        <v>622</v>
      </c>
      <c r="C182" s="338">
        <f>dataF!E182</f>
        <v>0.58774926128521399</v>
      </c>
      <c r="D182" s="338">
        <f>dataF!F182</f>
        <v>0.46079949563517075</v>
      </c>
      <c r="E182" s="242"/>
      <c r="F182" s="338">
        <f>dataF!H182</f>
        <v>0.57058948420901978</v>
      </c>
      <c r="G182" s="234"/>
    </row>
    <row r="183" spans="1:7" x14ac:dyDescent="0.3">
      <c r="A183" s="227" t="s">
        <v>1825</v>
      </c>
      <c r="B183" s="227" t="s">
        <v>624</v>
      </c>
      <c r="C183" s="338">
        <f>dataF!E183</f>
        <v>0.41225073872120632</v>
      </c>
      <c r="D183" s="338">
        <f>dataF!F183</f>
        <v>0.53920050436841471</v>
      </c>
      <c r="E183" s="242"/>
      <c r="F183" s="338">
        <f>dataF!H183</f>
        <v>0.42941051578885275</v>
      </c>
      <c r="G183" s="234"/>
    </row>
    <row r="184" spans="1:7" x14ac:dyDescent="0.3">
      <c r="A184" s="227" t="s">
        <v>1826</v>
      </c>
      <c r="B184" s="227" t="s">
        <v>142</v>
      </c>
      <c r="C184" s="338">
        <f>dataF!E184</f>
        <v>0</v>
      </c>
      <c r="D184" s="338">
        <f>dataF!F184</f>
        <v>0</v>
      </c>
      <c r="E184" s="242"/>
      <c r="F184" s="338">
        <f>dataF!H184</f>
        <v>0</v>
      </c>
      <c r="G184" s="234"/>
    </row>
    <row r="185" spans="1:7" x14ac:dyDescent="0.3">
      <c r="A185" s="227" t="s">
        <v>1827</v>
      </c>
      <c r="B185" s="337"/>
      <c r="C185" s="337"/>
      <c r="D185" s="337"/>
      <c r="E185" s="225"/>
      <c r="F185" s="337"/>
      <c r="G185" s="234"/>
    </row>
    <row r="186" spans="1:7" x14ac:dyDescent="0.3">
      <c r="A186" s="227" t="s">
        <v>1828</v>
      </c>
      <c r="B186" s="337"/>
      <c r="C186" s="337"/>
      <c r="D186" s="337"/>
      <c r="E186" s="225"/>
      <c r="F186" s="337"/>
      <c r="G186" s="234"/>
    </row>
    <row r="187" spans="1:7" x14ac:dyDescent="0.3">
      <c r="A187" s="227" t="s">
        <v>1829</v>
      </c>
      <c r="B187" s="337"/>
      <c r="C187" s="337"/>
      <c r="D187" s="337"/>
      <c r="E187" s="225"/>
      <c r="F187" s="337"/>
      <c r="G187" s="234"/>
    </row>
    <row r="188" spans="1:7" x14ac:dyDescent="0.3">
      <c r="A188" s="227" t="s">
        <v>1830</v>
      </c>
      <c r="B188" s="337"/>
      <c r="C188" s="337"/>
      <c r="D188" s="337"/>
      <c r="E188" s="225"/>
      <c r="F188" s="337"/>
      <c r="G188" s="234"/>
    </row>
    <row r="189" spans="1:7" x14ac:dyDescent="0.3">
      <c r="A189" s="227" t="s">
        <v>1831</v>
      </c>
      <c r="B189" s="337"/>
      <c r="C189" s="337"/>
      <c r="D189" s="337"/>
      <c r="E189" s="225"/>
      <c r="F189" s="337"/>
      <c r="G189" s="234"/>
    </row>
    <row r="190" spans="1:7" x14ac:dyDescent="0.3">
      <c r="A190" s="227" t="s">
        <v>1832</v>
      </c>
      <c r="B190" s="337"/>
      <c r="C190" s="337"/>
      <c r="D190" s="337"/>
      <c r="E190" s="225"/>
      <c r="F190" s="337"/>
      <c r="G190" s="234"/>
    </row>
    <row r="191" spans="1:7" x14ac:dyDescent="0.3">
      <c r="A191" s="85"/>
      <c r="B191" s="85" t="s">
        <v>632</v>
      </c>
      <c r="C191" s="85" t="s">
        <v>484</v>
      </c>
      <c r="D191" s="85" t="s">
        <v>485</v>
      </c>
      <c r="E191" s="85"/>
      <c r="F191" s="85" t="s">
        <v>453</v>
      </c>
      <c r="G191" s="85"/>
    </row>
    <row r="192" spans="1:7" x14ac:dyDescent="0.3">
      <c r="A192" s="227" t="s">
        <v>1833</v>
      </c>
      <c r="B192" s="235" t="s">
        <v>634</v>
      </c>
      <c r="C192" s="338">
        <f>dataF!E192</f>
        <v>9.4311395187230043E-2</v>
      </c>
      <c r="D192" s="338">
        <f>dataF!F192</f>
        <v>0.1525166424808648</v>
      </c>
      <c r="E192" s="242"/>
      <c r="F192" s="338">
        <f>dataF!H192</f>
        <v>0.10217898803178739</v>
      </c>
      <c r="G192" s="234"/>
    </row>
    <row r="193" spans="1:7" x14ac:dyDescent="0.3">
      <c r="A193" s="227" t="s">
        <v>1834</v>
      </c>
      <c r="B193" s="235" t="s">
        <v>636</v>
      </c>
      <c r="C193" s="338">
        <f>dataF!E193</f>
        <v>0.11186719055908086</v>
      </c>
      <c r="D193" s="338">
        <f>dataF!F193</f>
        <v>6.9689991574289775E-2</v>
      </c>
      <c r="E193" s="242"/>
      <c r="F193" s="338">
        <f>dataF!H193</f>
        <v>0.10616610613025249</v>
      </c>
      <c r="G193" s="234"/>
    </row>
    <row r="194" spans="1:7" x14ac:dyDescent="0.3">
      <c r="A194" s="227" t="s">
        <v>1835</v>
      </c>
      <c r="B194" s="235" t="s">
        <v>638</v>
      </c>
      <c r="C194" s="338">
        <f>dataF!E194</f>
        <v>8.5114401350198821E-2</v>
      </c>
      <c r="D194" s="338">
        <f>dataF!F194</f>
        <v>3.7081955021659271E-2</v>
      </c>
      <c r="E194" s="241"/>
      <c r="F194" s="338">
        <f>dataF!H194</f>
        <v>7.8621864187492577E-2</v>
      </c>
      <c r="G194" s="234"/>
    </row>
    <row r="195" spans="1:7" x14ac:dyDescent="0.3">
      <c r="A195" s="227" t="s">
        <v>1836</v>
      </c>
      <c r="B195" s="235" t="s">
        <v>640</v>
      </c>
      <c r="C195" s="338">
        <f>dataF!E195</f>
        <v>0.13824359174945763</v>
      </c>
      <c r="D195" s="338">
        <f>dataF!F195</f>
        <v>0.26956555860920872</v>
      </c>
      <c r="E195" s="241"/>
      <c r="F195" s="338">
        <f>dataF!H195</f>
        <v>0.1559943584736701</v>
      </c>
      <c r="G195" s="234"/>
    </row>
    <row r="196" spans="1:7" x14ac:dyDescent="0.3">
      <c r="A196" s="227" t="s">
        <v>1837</v>
      </c>
      <c r="B196" s="235" t="s">
        <v>642</v>
      </c>
      <c r="C196" s="338">
        <f>dataF!E196</f>
        <v>0.57046342116045223</v>
      </c>
      <c r="D196" s="338">
        <f>dataF!F196</f>
        <v>0.47114585231756301</v>
      </c>
      <c r="E196" s="241"/>
      <c r="F196" s="338">
        <f>dataF!H196</f>
        <v>0.5570386831746702</v>
      </c>
      <c r="G196" s="234"/>
    </row>
    <row r="197" spans="1:7" x14ac:dyDescent="0.3">
      <c r="A197" s="227" t="s">
        <v>2326</v>
      </c>
      <c r="B197" s="336"/>
      <c r="C197" s="338"/>
      <c r="D197" s="338"/>
      <c r="E197" s="241"/>
      <c r="F197" s="338"/>
      <c r="G197" s="234"/>
    </row>
    <row r="198" spans="1:7" x14ac:dyDescent="0.3">
      <c r="A198" s="263" t="s">
        <v>2327</v>
      </c>
      <c r="B198" s="336"/>
      <c r="C198" s="338"/>
      <c r="D198" s="338"/>
      <c r="E198" s="241"/>
      <c r="F198" s="338"/>
      <c r="G198" s="234"/>
    </row>
    <row r="199" spans="1:7" x14ac:dyDescent="0.3">
      <c r="A199" s="263" t="s">
        <v>2328</v>
      </c>
      <c r="B199" s="357"/>
      <c r="C199" s="338"/>
      <c r="D199" s="338"/>
      <c r="E199" s="241"/>
      <c r="F199" s="338"/>
      <c r="G199" s="234"/>
    </row>
    <row r="200" spans="1:7" x14ac:dyDescent="0.3">
      <c r="A200" s="263" t="s">
        <v>2329</v>
      </c>
      <c r="B200" s="357"/>
      <c r="C200" s="338"/>
      <c r="D200" s="338"/>
      <c r="E200" s="241"/>
      <c r="F200" s="338"/>
      <c r="G200" s="234"/>
    </row>
    <row r="201" spans="1:7" x14ac:dyDescent="0.3">
      <c r="A201" s="85"/>
      <c r="B201" s="85" t="s">
        <v>647</v>
      </c>
      <c r="C201" s="85" t="s">
        <v>484</v>
      </c>
      <c r="D201" s="85" t="s">
        <v>485</v>
      </c>
      <c r="E201" s="85"/>
      <c r="F201" s="85" t="s">
        <v>453</v>
      </c>
      <c r="G201" s="85"/>
    </row>
    <row r="202" spans="1:7" x14ac:dyDescent="0.3">
      <c r="A202" s="227" t="s">
        <v>1838</v>
      </c>
      <c r="B202" s="227" t="s">
        <v>649</v>
      </c>
      <c r="C202" s="338">
        <f>dataF!E202</f>
        <v>7.8960768711277447E-3</v>
      </c>
      <c r="D202" s="338">
        <f>dataF!F202</f>
        <v>8.4586431985352976E-3</v>
      </c>
      <c r="E202" s="242"/>
      <c r="F202" s="338">
        <f>dataF!H202</f>
        <v>7.9721188607176675E-3</v>
      </c>
      <c r="G202" s="234"/>
    </row>
    <row r="203" spans="1:7" x14ac:dyDescent="0.3">
      <c r="A203" s="227" t="s">
        <v>2330</v>
      </c>
      <c r="B203" s="358"/>
      <c r="C203" s="338"/>
      <c r="D203" s="338"/>
      <c r="E203" s="242"/>
      <c r="F203" s="338"/>
      <c r="G203" s="234"/>
    </row>
    <row r="204" spans="1:7" x14ac:dyDescent="0.3">
      <c r="A204" s="263" t="s">
        <v>2331</v>
      </c>
      <c r="B204" s="358"/>
      <c r="C204" s="338"/>
      <c r="D204" s="338"/>
      <c r="E204" s="242"/>
      <c r="F204" s="338"/>
      <c r="G204" s="234"/>
    </row>
    <row r="205" spans="1:7" x14ac:dyDescent="0.3">
      <c r="A205" s="263" t="s">
        <v>2332</v>
      </c>
      <c r="B205" s="358"/>
      <c r="C205" s="338"/>
      <c r="D205" s="338"/>
      <c r="E205" s="242"/>
      <c r="F205" s="338"/>
      <c r="G205" s="234"/>
    </row>
    <row r="206" spans="1:7" x14ac:dyDescent="0.3">
      <c r="A206" s="263" t="s">
        <v>2333</v>
      </c>
      <c r="B206" s="358"/>
      <c r="C206" s="338"/>
      <c r="D206" s="338"/>
      <c r="E206" s="242"/>
      <c r="F206" s="338"/>
      <c r="G206" s="234"/>
    </row>
    <row r="207" spans="1:7" x14ac:dyDescent="0.3">
      <c r="A207" s="263" t="s">
        <v>2334</v>
      </c>
      <c r="B207" s="332"/>
      <c r="C207" s="332"/>
      <c r="D207" s="332"/>
      <c r="E207" s="234"/>
      <c r="F207" s="332"/>
      <c r="G207" s="234"/>
    </row>
    <row r="208" spans="1:7" x14ac:dyDescent="0.3">
      <c r="A208" s="263" t="s">
        <v>2335</v>
      </c>
      <c r="B208" s="332"/>
      <c r="C208" s="332"/>
      <c r="D208" s="332"/>
      <c r="E208" s="234"/>
      <c r="F208" s="332"/>
      <c r="G208" s="234"/>
    </row>
    <row r="209" spans="1:7" x14ac:dyDescent="0.3">
      <c r="A209" s="263" t="s">
        <v>2336</v>
      </c>
      <c r="B209" s="332"/>
      <c r="C209" s="332"/>
      <c r="D209" s="332"/>
      <c r="E209" s="234"/>
      <c r="F209" s="332"/>
      <c r="G209" s="234"/>
    </row>
    <row r="210" spans="1:7" ht="18" x14ac:dyDescent="0.3">
      <c r="A210" s="169"/>
      <c r="B210" s="254" t="s">
        <v>1657</v>
      </c>
      <c r="C210" s="253"/>
      <c r="D210" s="253"/>
      <c r="E210" s="253"/>
      <c r="F210" s="253"/>
      <c r="G210" s="253"/>
    </row>
    <row r="211" spans="1:7" x14ac:dyDescent="0.3">
      <c r="A211" s="85"/>
      <c r="B211" s="85" t="s">
        <v>653</v>
      </c>
      <c r="C211" s="85" t="s">
        <v>654</v>
      </c>
      <c r="D211" s="85" t="s">
        <v>655</v>
      </c>
      <c r="E211" s="85"/>
      <c r="F211" s="85" t="s">
        <v>484</v>
      </c>
      <c r="G211" s="85" t="s">
        <v>656</v>
      </c>
    </row>
    <row r="212" spans="1:7" x14ac:dyDescent="0.3">
      <c r="A212" s="227" t="s">
        <v>1839</v>
      </c>
      <c r="B212" s="234" t="s">
        <v>658</v>
      </c>
      <c r="C212" s="333">
        <f>dataF!E212</f>
        <v>2672</v>
      </c>
      <c r="D212" s="227"/>
      <c r="E212" s="236"/>
      <c r="F212" s="237"/>
      <c r="G212" s="237"/>
    </row>
    <row r="213" spans="1:7" x14ac:dyDescent="0.3">
      <c r="A213" s="236"/>
      <c r="B213" s="238"/>
      <c r="C213" s="236"/>
      <c r="D213" s="236"/>
      <c r="E213" s="236"/>
      <c r="F213" s="237"/>
      <c r="G213" s="237"/>
    </row>
    <row r="214" spans="1:7" x14ac:dyDescent="0.3">
      <c r="A214" s="227"/>
      <c r="B214" s="234" t="s">
        <v>659</v>
      </c>
      <c r="C214" s="236"/>
      <c r="D214" s="236"/>
      <c r="E214" s="236"/>
      <c r="F214" s="237"/>
      <c r="G214" s="237"/>
    </row>
    <row r="215" spans="1:7" x14ac:dyDescent="0.3">
      <c r="A215" s="227" t="s">
        <v>1840</v>
      </c>
      <c r="B215" s="332" t="s">
        <v>2829</v>
      </c>
      <c r="C215" s="333">
        <f>dataF!E215</f>
        <v>11825.458301571591</v>
      </c>
      <c r="D215" s="339">
        <f>dataF!F215</f>
        <v>10045</v>
      </c>
      <c r="E215" s="236"/>
      <c r="F215" s="243">
        <f>IF($C$239=0,"",IF(C215="[for completion]","",IF(C215="","",C215/$C$239)))</f>
        <v>0.22325987960111693</v>
      </c>
      <c r="G215" s="243">
        <f>IF($D$239=0,"",IF(D215="[for completion]","",IF(D215="","",D215/$D$239)))</f>
        <v>0.50681130171543898</v>
      </c>
    </row>
    <row r="216" spans="1:7" x14ac:dyDescent="0.3">
      <c r="A216" s="227" t="s">
        <v>1841</v>
      </c>
      <c r="B216" s="332" t="s">
        <v>2830</v>
      </c>
      <c r="C216" s="333">
        <f>dataF!E216</f>
        <v>25245.184406851888</v>
      </c>
      <c r="D216" s="339">
        <f>dataF!F216</f>
        <v>8711</v>
      </c>
      <c r="E216" s="236"/>
      <c r="F216" s="243">
        <f t="shared" ref="F216:F238" si="1">IF($C$239=0,"",IF(C216="[for completion]","",IF(C216="","",C216/$C$239)))</f>
        <v>0.47661889183886408</v>
      </c>
      <c r="G216" s="243">
        <f t="shared" ref="G216:G238" si="2">IF($D$239=0,"",IF(D216="[for completion]","",IF(D216="","",D216/$D$239)))</f>
        <v>0.43950554994954594</v>
      </c>
    </row>
    <row r="217" spans="1:7" x14ac:dyDescent="0.3">
      <c r="A217" s="227" t="s">
        <v>1842</v>
      </c>
      <c r="B217" s="332" t="s">
        <v>2831</v>
      </c>
      <c r="C217" s="333">
        <f>dataF!E217</f>
        <v>6990.1784155894611</v>
      </c>
      <c r="D217" s="339">
        <f>dataF!F217</f>
        <v>911</v>
      </c>
      <c r="E217" s="236"/>
      <c r="F217" s="243">
        <f t="shared" si="1"/>
        <v>0.13197174702712569</v>
      </c>
      <c r="G217" s="243">
        <f t="shared" si="2"/>
        <v>4.5963673057517661E-2</v>
      </c>
    </row>
    <row r="218" spans="1:7" x14ac:dyDescent="0.3">
      <c r="A218" s="227" t="s">
        <v>1843</v>
      </c>
      <c r="B218" s="332" t="s">
        <v>2832</v>
      </c>
      <c r="C218" s="333">
        <f>dataF!E218</f>
        <v>3019.8098266151983</v>
      </c>
      <c r="D218" s="339">
        <f>dataF!F218</f>
        <v>98</v>
      </c>
      <c r="E218" s="236"/>
      <c r="F218" s="243">
        <f t="shared" si="1"/>
        <v>5.7012790634827087E-2</v>
      </c>
      <c r="G218" s="243">
        <f t="shared" si="2"/>
        <v>4.9445005045408675E-3</v>
      </c>
    </row>
    <row r="219" spans="1:7" x14ac:dyDescent="0.3">
      <c r="A219" s="227" t="s">
        <v>1844</v>
      </c>
      <c r="B219" s="332" t="s">
        <v>2832</v>
      </c>
      <c r="C219" s="333">
        <f>dataF!E219</f>
        <v>2407.7511311099997</v>
      </c>
      <c r="D219" s="339">
        <f>dataF!F219</f>
        <v>35</v>
      </c>
      <c r="E219" s="236"/>
      <c r="F219" s="243">
        <f t="shared" si="1"/>
        <v>4.5457369510121338E-2</v>
      </c>
      <c r="G219" s="243">
        <f t="shared" si="2"/>
        <v>1.7658930373360242E-3</v>
      </c>
    </row>
    <row r="220" spans="1:7" x14ac:dyDescent="0.3">
      <c r="A220" s="227" t="s">
        <v>1845</v>
      </c>
      <c r="B220" s="332" t="s">
        <v>2833</v>
      </c>
      <c r="C220" s="333">
        <f>dataF!E220</f>
        <v>3478.8519896020521</v>
      </c>
      <c r="D220" s="339">
        <f>dataF!F220</f>
        <v>20</v>
      </c>
      <c r="E220" s="236"/>
      <c r="F220" s="243">
        <f t="shared" si="1"/>
        <v>6.5679321387944786E-2</v>
      </c>
      <c r="G220" s="243">
        <f t="shared" si="2"/>
        <v>1.0090817356205853E-3</v>
      </c>
    </row>
    <row r="221" spans="1:7" x14ac:dyDescent="0.3">
      <c r="A221" s="227" t="s">
        <v>1846</v>
      </c>
      <c r="B221" s="332"/>
      <c r="C221" s="333"/>
      <c r="D221" s="339"/>
      <c r="E221" s="236"/>
      <c r="F221" s="243" t="str">
        <f t="shared" si="1"/>
        <v/>
      </c>
      <c r="G221" s="243" t="str">
        <f t="shared" si="2"/>
        <v/>
      </c>
    </row>
    <row r="222" spans="1:7" x14ac:dyDescent="0.3">
      <c r="A222" s="227" t="s">
        <v>1847</v>
      </c>
      <c r="B222" s="332"/>
      <c r="C222" s="333"/>
      <c r="D222" s="339"/>
      <c r="E222" s="236"/>
      <c r="F222" s="243" t="str">
        <f t="shared" si="1"/>
        <v/>
      </c>
      <c r="G222" s="243" t="str">
        <f t="shared" si="2"/>
        <v/>
      </c>
    </row>
    <row r="223" spans="1:7" x14ac:dyDescent="0.3">
      <c r="A223" s="227" t="s">
        <v>1848</v>
      </c>
      <c r="B223" s="332"/>
      <c r="C223" s="333"/>
      <c r="D223" s="339"/>
      <c r="E223" s="236"/>
      <c r="F223" s="243" t="str">
        <f t="shared" si="1"/>
        <v/>
      </c>
      <c r="G223" s="243" t="str">
        <f t="shared" si="2"/>
        <v/>
      </c>
    </row>
    <row r="224" spans="1:7" x14ac:dyDescent="0.3">
      <c r="A224" s="227" t="s">
        <v>1849</v>
      </c>
      <c r="B224" s="332"/>
      <c r="C224" s="333"/>
      <c r="D224" s="339"/>
      <c r="E224" s="234"/>
      <c r="F224" s="243" t="str">
        <f t="shared" si="1"/>
        <v/>
      </c>
      <c r="G224" s="243" t="str">
        <f t="shared" si="2"/>
        <v/>
      </c>
    </row>
    <row r="225" spans="1:7" x14ac:dyDescent="0.3">
      <c r="A225" s="227" t="s">
        <v>1850</v>
      </c>
      <c r="B225" s="332"/>
      <c r="C225" s="333"/>
      <c r="D225" s="339"/>
      <c r="E225" s="234"/>
      <c r="F225" s="243" t="str">
        <f t="shared" si="1"/>
        <v/>
      </c>
      <c r="G225" s="243" t="str">
        <f t="shared" si="2"/>
        <v/>
      </c>
    </row>
    <row r="226" spans="1:7" x14ac:dyDescent="0.3">
      <c r="A226" s="227" t="s">
        <v>1851</v>
      </c>
      <c r="B226" s="332"/>
      <c r="C226" s="333"/>
      <c r="D226" s="339"/>
      <c r="E226" s="234"/>
      <c r="F226" s="243" t="str">
        <f t="shared" si="1"/>
        <v/>
      </c>
      <c r="G226" s="243" t="str">
        <f t="shared" si="2"/>
        <v/>
      </c>
    </row>
    <row r="227" spans="1:7" x14ac:dyDescent="0.3">
      <c r="A227" s="227" t="s">
        <v>1852</v>
      </c>
      <c r="B227" s="332"/>
      <c r="C227" s="333"/>
      <c r="D227" s="339"/>
      <c r="E227" s="234"/>
      <c r="F227" s="243" t="str">
        <f t="shared" si="1"/>
        <v/>
      </c>
      <c r="G227" s="243" t="str">
        <f t="shared" si="2"/>
        <v/>
      </c>
    </row>
    <row r="228" spans="1:7" x14ac:dyDescent="0.3">
      <c r="A228" s="227" t="s">
        <v>1853</v>
      </c>
      <c r="B228" s="332"/>
      <c r="C228" s="333"/>
      <c r="D228" s="339"/>
      <c r="E228" s="234"/>
      <c r="F228" s="243" t="str">
        <f t="shared" si="1"/>
        <v/>
      </c>
      <c r="G228" s="243" t="str">
        <f t="shared" si="2"/>
        <v/>
      </c>
    </row>
    <row r="229" spans="1:7" x14ac:dyDescent="0.3">
      <c r="A229" s="227" t="s">
        <v>1854</v>
      </c>
      <c r="B229" s="332"/>
      <c r="C229" s="333"/>
      <c r="D229" s="339"/>
      <c r="E229" s="234"/>
      <c r="F229" s="243" t="str">
        <f t="shared" si="1"/>
        <v/>
      </c>
      <c r="G229" s="243" t="str">
        <f t="shared" si="2"/>
        <v/>
      </c>
    </row>
    <row r="230" spans="1:7" x14ac:dyDescent="0.3">
      <c r="A230" s="227" t="s">
        <v>1855</v>
      </c>
      <c r="B230" s="332"/>
      <c r="C230" s="333"/>
      <c r="D230" s="339"/>
      <c r="E230" s="227"/>
      <c r="F230" s="243" t="str">
        <f t="shared" si="1"/>
        <v/>
      </c>
      <c r="G230" s="243" t="str">
        <f t="shared" si="2"/>
        <v/>
      </c>
    </row>
    <row r="231" spans="1:7" x14ac:dyDescent="0.3">
      <c r="A231" s="227" t="s">
        <v>1856</v>
      </c>
      <c r="B231" s="332"/>
      <c r="C231" s="333"/>
      <c r="D231" s="339"/>
      <c r="E231" s="230"/>
      <c r="F231" s="243" t="str">
        <f t="shared" si="1"/>
        <v/>
      </c>
      <c r="G231" s="243" t="str">
        <f t="shared" si="2"/>
        <v/>
      </c>
    </row>
    <row r="232" spans="1:7" x14ac:dyDescent="0.3">
      <c r="A232" s="227" t="s">
        <v>1857</v>
      </c>
      <c r="B232" s="332"/>
      <c r="C232" s="333"/>
      <c r="D232" s="339"/>
      <c r="E232" s="230"/>
      <c r="F232" s="243" t="str">
        <f t="shared" si="1"/>
        <v/>
      </c>
      <c r="G232" s="243" t="str">
        <f t="shared" si="2"/>
        <v/>
      </c>
    </row>
    <row r="233" spans="1:7" x14ac:dyDescent="0.3">
      <c r="A233" s="227" t="s">
        <v>1858</v>
      </c>
      <c r="B233" s="332"/>
      <c r="C233" s="333"/>
      <c r="D233" s="339"/>
      <c r="E233" s="230"/>
      <c r="F233" s="243" t="str">
        <f t="shared" si="1"/>
        <v/>
      </c>
      <c r="G233" s="243" t="str">
        <f t="shared" si="2"/>
        <v/>
      </c>
    </row>
    <row r="234" spans="1:7" x14ac:dyDescent="0.3">
      <c r="A234" s="227" t="s">
        <v>1859</v>
      </c>
      <c r="B234" s="332"/>
      <c r="C234" s="333"/>
      <c r="D234" s="339"/>
      <c r="E234" s="230"/>
      <c r="F234" s="243" t="str">
        <f t="shared" si="1"/>
        <v/>
      </c>
      <c r="G234" s="243" t="str">
        <f t="shared" si="2"/>
        <v/>
      </c>
    </row>
    <row r="235" spans="1:7" x14ac:dyDescent="0.3">
      <c r="A235" s="227" t="s">
        <v>1860</v>
      </c>
      <c r="B235" s="332"/>
      <c r="C235" s="333"/>
      <c r="D235" s="339"/>
      <c r="E235" s="230"/>
      <c r="F235" s="243" t="str">
        <f t="shared" si="1"/>
        <v/>
      </c>
      <c r="G235" s="243" t="str">
        <f t="shared" si="2"/>
        <v/>
      </c>
    </row>
    <row r="236" spans="1:7" x14ac:dyDescent="0.3">
      <c r="A236" s="227" t="s">
        <v>1861</v>
      </c>
      <c r="B236" s="332"/>
      <c r="C236" s="333"/>
      <c r="D236" s="339"/>
      <c r="E236" s="230"/>
      <c r="F236" s="243" t="str">
        <f t="shared" si="1"/>
        <v/>
      </c>
      <c r="G236" s="243" t="str">
        <f t="shared" si="2"/>
        <v/>
      </c>
    </row>
    <row r="237" spans="1:7" x14ac:dyDescent="0.3">
      <c r="A237" s="227" t="s">
        <v>1862</v>
      </c>
      <c r="B237" s="332"/>
      <c r="C237" s="333"/>
      <c r="D237" s="339"/>
      <c r="E237" s="230"/>
      <c r="F237" s="243" t="str">
        <f t="shared" si="1"/>
        <v/>
      </c>
      <c r="G237" s="243" t="str">
        <f t="shared" si="2"/>
        <v/>
      </c>
    </row>
    <row r="238" spans="1:7" x14ac:dyDescent="0.3">
      <c r="A238" s="227" t="s">
        <v>1863</v>
      </c>
      <c r="B238" s="332"/>
      <c r="C238" s="333"/>
      <c r="D238" s="339"/>
      <c r="E238" s="230"/>
      <c r="F238" s="243" t="str">
        <f t="shared" si="1"/>
        <v/>
      </c>
      <c r="G238" s="243" t="str">
        <f t="shared" si="2"/>
        <v/>
      </c>
    </row>
    <row r="239" spans="1:7" x14ac:dyDescent="0.3">
      <c r="A239" s="227" t="s">
        <v>1864</v>
      </c>
      <c r="B239" s="239" t="s">
        <v>144</v>
      </c>
      <c r="C239" s="249">
        <f>SUM(C215:C238)</f>
        <v>52967.234071340194</v>
      </c>
      <c r="D239" s="247">
        <f>SUM(D215:D238)</f>
        <v>19820</v>
      </c>
      <c r="E239" s="230"/>
      <c r="F239" s="248">
        <f>SUM(F215:F238)</f>
        <v>0.99999999999999989</v>
      </c>
      <c r="G239" s="248">
        <f>SUM(G215:G238)</f>
        <v>1</v>
      </c>
    </row>
    <row r="240" spans="1:7" x14ac:dyDescent="0.3">
      <c r="A240" s="85"/>
      <c r="B240" s="85" t="s">
        <v>685</v>
      </c>
      <c r="C240" s="85" t="s">
        <v>654</v>
      </c>
      <c r="D240" s="85" t="s">
        <v>655</v>
      </c>
      <c r="E240" s="85"/>
      <c r="F240" s="85" t="s">
        <v>484</v>
      </c>
      <c r="G240" s="85" t="s">
        <v>656</v>
      </c>
    </row>
    <row r="241" spans="1:7" x14ac:dyDescent="0.3">
      <c r="A241" s="227" t="s">
        <v>1865</v>
      </c>
      <c r="B241" s="227" t="s">
        <v>687</v>
      </c>
      <c r="C241" s="338" t="s">
        <v>1207</v>
      </c>
      <c r="D241" s="227"/>
      <c r="E241" s="227"/>
      <c r="F241" s="245"/>
      <c r="G241" s="245"/>
    </row>
    <row r="242" spans="1:7" x14ac:dyDescent="0.3">
      <c r="A242" s="227"/>
      <c r="B242" s="227"/>
      <c r="C242" s="227"/>
      <c r="D242" s="227"/>
      <c r="E242" s="227"/>
      <c r="F242" s="245"/>
      <c r="G242" s="245"/>
    </row>
    <row r="243" spans="1:7" x14ac:dyDescent="0.3">
      <c r="A243" s="227"/>
      <c r="B243" s="234" t="s">
        <v>688</v>
      </c>
      <c r="C243" s="227"/>
      <c r="D243" s="227"/>
      <c r="E243" s="227"/>
      <c r="F243" s="245"/>
      <c r="G243" s="245"/>
    </row>
    <row r="244" spans="1:7" x14ac:dyDescent="0.3">
      <c r="A244" s="227" t="s">
        <v>1866</v>
      </c>
      <c r="B244" s="227" t="s">
        <v>690</v>
      </c>
      <c r="C244" s="338" t="s">
        <v>1207</v>
      </c>
      <c r="D244" s="338" t="s">
        <v>1207</v>
      </c>
      <c r="E244" s="227"/>
      <c r="F244" s="243" t="str">
        <f>IF($C$252=0,"",IF(C244="[for completion]","",IF(C244="","",C244/$C$252)))</f>
        <v/>
      </c>
      <c r="G244" s="243" t="str">
        <f>IF($D$252=0,"",IF(D244="[for completion]","",IF(D244="","",D244/$D$252)))</f>
        <v/>
      </c>
    </row>
    <row r="245" spans="1:7" x14ac:dyDescent="0.3">
      <c r="A245" s="227" t="s">
        <v>1867</v>
      </c>
      <c r="B245" s="227" t="s">
        <v>692</v>
      </c>
      <c r="C245" s="338" t="s">
        <v>1207</v>
      </c>
      <c r="D245" s="338" t="s">
        <v>1207</v>
      </c>
      <c r="E245" s="227"/>
      <c r="F245" s="243" t="str">
        <f t="shared" ref="F245:F251" si="3">IF($C$252=0,"",IF(C245="[for completion]","",IF(C245="","",C245/$C$252)))</f>
        <v/>
      </c>
      <c r="G245" s="243" t="str">
        <f t="shared" ref="G245:G251" si="4">IF($D$252=0,"",IF(D245="[for completion]","",IF(D245="","",D245/$D$252)))</f>
        <v/>
      </c>
    </row>
    <row r="246" spans="1:7" x14ac:dyDescent="0.3">
      <c r="A246" s="227" t="s">
        <v>1868</v>
      </c>
      <c r="B246" s="227" t="s">
        <v>694</v>
      </c>
      <c r="C246" s="338" t="s">
        <v>1207</v>
      </c>
      <c r="D246" s="338" t="s">
        <v>1207</v>
      </c>
      <c r="E246" s="227"/>
      <c r="F246" s="243" t="str">
        <f t="shared" si="3"/>
        <v/>
      </c>
      <c r="G246" s="243" t="str">
        <f t="shared" si="4"/>
        <v/>
      </c>
    </row>
    <row r="247" spans="1:7" x14ac:dyDescent="0.3">
      <c r="A247" s="227" t="s">
        <v>1869</v>
      </c>
      <c r="B247" s="227" t="s">
        <v>696</v>
      </c>
      <c r="C247" s="338" t="s">
        <v>1207</v>
      </c>
      <c r="D247" s="338" t="s">
        <v>1207</v>
      </c>
      <c r="E247" s="227"/>
      <c r="F247" s="243" t="str">
        <f t="shared" si="3"/>
        <v/>
      </c>
      <c r="G247" s="243" t="str">
        <f t="shared" si="4"/>
        <v/>
      </c>
    </row>
    <row r="248" spans="1:7" x14ac:dyDescent="0.3">
      <c r="A248" s="227" t="s">
        <v>1870</v>
      </c>
      <c r="B248" s="227" t="s">
        <v>698</v>
      </c>
      <c r="C248" s="338" t="s">
        <v>1207</v>
      </c>
      <c r="D248" s="338" t="s">
        <v>1207</v>
      </c>
      <c r="E248" s="227"/>
      <c r="F248" s="243" t="str">
        <f>IF($C$252=0,"",IF(C248="[for completion]","",IF(C248="","",C248/$C$252)))</f>
        <v/>
      </c>
      <c r="G248" s="243" t="str">
        <f t="shared" si="4"/>
        <v/>
      </c>
    </row>
    <row r="249" spans="1:7" x14ac:dyDescent="0.3">
      <c r="A249" s="227" t="s">
        <v>1871</v>
      </c>
      <c r="B249" s="227" t="s">
        <v>700</v>
      </c>
      <c r="C249" s="338" t="s">
        <v>1207</v>
      </c>
      <c r="D249" s="338" t="s">
        <v>1207</v>
      </c>
      <c r="E249" s="227"/>
      <c r="F249" s="243" t="str">
        <f t="shared" si="3"/>
        <v/>
      </c>
      <c r="G249" s="243" t="str">
        <f t="shared" si="4"/>
        <v/>
      </c>
    </row>
    <row r="250" spans="1:7" x14ac:dyDescent="0.3">
      <c r="A250" s="227" t="s">
        <v>1872</v>
      </c>
      <c r="B250" s="227" t="s">
        <v>702</v>
      </c>
      <c r="C250" s="338" t="s">
        <v>1207</v>
      </c>
      <c r="D250" s="338" t="s">
        <v>1207</v>
      </c>
      <c r="E250" s="227"/>
      <c r="F250" s="243" t="str">
        <f t="shared" si="3"/>
        <v/>
      </c>
      <c r="G250" s="243" t="str">
        <f t="shared" si="4"/>
        <v/>
      </c>
    </row>
    <row r="251" spans="1:7" x14ac:dyDescent="0.3">
      <c r="A251" s="227" t="s">
        <v>1873</v>
      </c>
      <c r="B251" s="227" t="s">
        <v>704</v>
      </c>
      <c r="C251" s="338" t="s">
        <v>1207</v>
      </c>
      <c r="D251" s="338" t="s">
        <v>1207</v>
      </c>
      <c r="E251" s="227"/>
      <c r="F251" s="243" t="str">
        <f t="shared" si="3"/>
        <v/>
      </c>
      <c r="G251" s="243" t="str">
        <f t="shared" si="4"/>
        <v/>
      </c>
    </row>
    <row r="252" spans="1:7" x14ac:dyDescent="0.3">
      <c r="A252" s="227" t="s">
        <v>1874</v>
      </c>
      <c r="B252" s="239" t="s">
        <v>144</v>
      </c>
      <c r="C252" s="244">
        <f>SUM(C244:C251)</f>
        <v>0</v>
      </c>
      <c r="D252" s="246">
        <f>SUM(D244:D251)</f>
        <v>0</v>
      </c>
      <c r="E252" s="227"/>
      <c r="F252" s="248">
        <f>SUM(F241:F251)</f>
        <v>0</v>
      </c>
      <c r="G252" s="248">
        <f>SUM(G241:G251)</f>
        <v>0</v>
      </c>
    </row>
    <row r="253" spans="1:7" x14ac:dyDescent="0.3">
      <c r="A253" s="227" t="s">
        <v>1875</v>
      </c>
      <c r="B253" s="231" t="s">
        <v>707</v>
      </c>
      <c r="C253" s="333"/>
      <c r="D253" s="339"/>
      <c r="E253" s="227"/>
      <c r="F253" s="243" t="s">
        <v>1678</v>
      </c>
      <c r="G253" s="243" t="s">
        <v>1678</v>
      </c>
    </row>
    <row r="254" spans="1:7" x14ac:dyDescent="0.3">
      <c r="A254" s="227" t="s">
        <v>1876</v>
      </c>
      <c r="B254" s="231" t="s">
        <v>709</v>
      </c>
      <c r="C254" s="333"/>
      <c r="D254" s="339"/>
      <c r="E254" s="227"/>
      <c r="F254" s="243" t="s">
        <v>1678</v>
      </c>
      <c r="G254" s="243" t="s">
        <v>1678</v>
      </c>
    </row>
    <row r="255" spans="1:7" x14ac:dyDescent="0.3">
      <c r="A255" s="227" t="s">
        <v>1877</v>
      </c>
      <c r="B255" s="231" t="s">
        <v>711</v>
      </c>
      <c r="C255" s="333"/>
      <c r="D255" s="339"/>
      <c r="E255" s="227"/>
      <c r="F255" s="243" t="s">
        <v>1678</v>
      </c>
      <c r="G255" s="243" t="s">
        <v>1678</v>
      </c>
    </row>
    <row r="256" spans="1:7" x14ac:dyDescent="0.3">
      <c r="A256" s="227" t="s">
        <v>1878</v>
      </c>
      <c r="B256" s="231" t="s">
        <v>713</v>
      </c>
      <c r="C256" s="333"/>
      <c r="D256" s="339"/>
      <c r="E256" s="227"/>
      <c r="F256" s="243" t="s">
        <v>1678</v>
      </c>
      <c r="G256" s="243" t="s">
        <v>1678</v>
      </c>
    </row>
    <row r="257" spans="1:7" x14ac:dyDescent="0.3">
      <c r="A257" s="227" t="s">
        <v>1879</v>
      </c>
      <c r="B257" s="231" t="s">
        <v>715</v>
      </c>
      <c r="C257" s="333"/>
      <c r="D257" s="339"/>
      <c r="E257" s="227"/>
      <c r="F257" s="243" t="s">
        <v>1678</v>
      </c>
      <c r="G257" s="243" t="s">
        <v>1678</v>
      </c>
    </row>
    <row r="258" spans="1:7" x14ac:dyDescent="0.3">
      <c r="A258" s="227" t="s">
        <v>1880</v>
      </c>
      <c r="B258" s="231" t="s">
        <v>717</v>
      </c>
      <c r="C258" s="333"/>
      <c r="D258" s="339"/>
      <c r="E258" s="227"/>
      <c r="F258" s="243" t="s">
        <v>1678</v>
      </c>
      <c r="G258" s="243" t="s">
        <v>1678</v>
      </c>
    </row>
    <row r="259" spans="1:7" x14ac:dyDescent="0.3">
      <c r="A259" s="227" t="s">
        <v>1881</v>
      </c>
      <c r="B259" s="231"/>
      <c r="C259" s="227"/>
      <c r="D259" s="227"/>
      <c r="E259" s="227"/>
      <c r="F259" s="243"/>
      <c r="G259" s="243"/>
    </row>
    <row r="260" spans="1:7" x14ac:dyDescent="0.3">
      <c r="A260" s="227" t="s">
        <v>1882</v>
      </c>
      <c r="B260" s="231"/>
      <c r="C260" s="227"/>
      <c r="D260" s="227"/>
      <c r="E260" s="227"/>
      <c r="F260" s="243"/>
      <c r="G260" s="243"/>
    </row>
    <row r="261" spans="1:7" x14ac:dyDescent="0.3">
      <c r="A261" s="227" t="s">
        <v>1883</v>
      </c>
      <c r="B261" s="231"/>
      <c r="C261" s="227"/>
      <c r="D261" s="227"/>
      <c r="E261" s="227"/>
      <c r="F261" s="243"/>
      <c r="G261" s="243"/>
    </row>
    <row r="262" spans="1:7" x14ac:dyDescent="0.3">
      <c r="A262" s="85"/>
      <c r="B262" s="85" t="s">
        <v>721</v>
      </c>
      <c r="C262" s="85" t="s">
        <v>654</v>
      </c>
      <c r="D262" s="85" t="s">
        <v>655</v>
      </c>
      <c r="E262" s="85"/>
      <c r="F262" s="85" t="s">
        <v>484</v>
      </c>
      <c r="G262" s="85" t="s">
        <v>656</v>
      </c>
    </row>
    <row r="263" spans="1:7" x14ac:dyDescent="0.3">
      <c r="A263" s="227" t="s">
        <v>1884</v>
      </c>
      <c r="B263" s="227" t="s">
        <v>687</v>
      </c>
      <c r="C263" s="338">
        <f>dataF!E263</f>
        <v>0.59939746124675397</v>
      </c>
      <c r="D263" s="227"/>
      <c r="E263" s="227"/>
      <c r="F263" s="245"/>
      <c r="G263" s="245"/>
    </row>
    <row r="264" spans="1:7" x14ac:dyDescent="0.3">
      <c r="A264" s="227"/>
      <c r="B264" s="227"/>
      <c r="C264" s="227"/>
      <c r="D264" s="227"/>
      <c r="E264" s="227"/>
      <c r="F264" s="245"/>
      <c r="G264" s="245"/>
    </row>
    <row r="265" spans="1:7" x14ac:dyDescent="0.3">
      <c r="A265" s="227"/>
      <c r="B265" s="234" t="s">
        <v>688</v>
      </c>
      <c r="C265" s="227"/>
      <c r="D265" s="227"/>
      <c r="E265" s="227"/>
      <c r="F265" s="245"/>
      <c r="G265" s="245"/>
    </row>
    <row r="266" spans="1:7" x14ac:dyDescent="0.3">
      <c r="A266" s="227" t="s">
        <v>1885</v>
      </c>
      <c r="B266" s="227" t="s">
        <v>690</v>
      </c>
      <c r="C266" s="333">
        <f>dataF!E266</f>
        <v>34121</v>
      </c>
      <c r="D266" s="405" t="s">
        <v>1207</v>
      </c>
      <c r="E266" s="227"/>
      <c r="F266" s="243">
        <f>IF($C$274=0,"",IF(C266="[for completion]","",IF(C266="","",C266/$C$274)))</f>
        <v>0.64937956760048721</v>
      </c>
      <c r="G266" s="243" t="str">
        <f>IF($D$274=0,"",IF(D266="[for completion]","",IF(D266="","",D266/$D$274)))</f>
        <v/>
      </c>
    </row>
    <row r="267" spans="1:7" x14ac:dyDescent="0.3">
      <c r="A267" s="227" t="s">
        <v>1886</v>
      </c>
      <c r="B267" s="227" t="s">
        <v>692</v>
      </c>
      <c r="C267" s="333">
        <f>dataF!E267</f>
        <v>7101</v>
      </c>
      <c r="D267" s="405" t="s">
        <v>1207</v>
      </c>
      <c r="E267" s="227"/>
      <c r="F267" s="243">
        <f t="shared" ref="F267:F273" si="5">IF($C$274=0,"",IF(C267="[for completion]","",IF(C267="","",C267/$C$274)))</f>
        <v>0.13514387941534714</v>
      </c>
      <c r="G267" s="243" t="str">
        <f t="shared" ref="G267:G273" si="6">IF($D$274=0,"",IF(D267="[for completion]","",IF(D267="","",D267/$D$274)))</f>
        <v/>
      </c>
    </row>
    <row r="268" spans="1:7" x14ac:dyDescent="0.3">
      <c r="A268" s="227" t="s">
        <v>1887</v>
      </c>
      <c r="B268" s="227" t="s">
        <v>694</v>
      </c>
      <c r="C268" s="333">
        <f>dataF!E268</f>
        <v>5536</v>
      </c>
      <c r="D268" s="405" t="s">
        <v>1207</v>
      </c>
      <c r="E268" s="227"/>
      <c r="F268" s="243">
        <f t="shared" si="5"/>
        <v>0.10535931790499391</v>
      </c>
      <c r="G268" s="243" t="str">
        <f t="shared" si="6"/>
        <v/>
      </c>
    </row>
    <row r="269" spans="1:7" x14ac:dyDescent="0.3">
      <c r="A269" s="227" t="s">
        <v>1888</v>
      </c>
      <c r="B269" s="227" t="s">
        <v>696</v>
      </c>
      <c r="C269" s="333">
        <f>dataF!E269</f>
        <v>3510</v>
      </c>
      <c r="D269" s="405" t="s">
        <v>1207</v>
      </c>
      <c r="E269" s="227"/>
      <c r="F269" s="243">
        <f t="shared" si="5"/>
        <v>6.6801157125456756E-2</v>
      </c>
      <c r="G269" s="243" t="str">
        <f t="shared" si="6"/>
        <v/>
      </c>
    </row>
    <row r="270" spans="1:7" x14ac:dyDescent="0.3">
      <c r="A270" s="227" t="s">
        <v>1889</v>
      </c>
      <c r="B270" s="227" t="s">
        <v>698</v>
      </c>
      <c r="C270" s="333">
        <f>dataF!E270</f>
        <v>1723</v>
      </c>
      <c r="D270" s="405" t="s">
        <v>1207</v>
      </c>
      <c r="E270" s="227"/>
      <c r="F270" s="243">
        <f t="shared" si="5"/>
        <v>3.2791565164433614E-2</v>
      </c>
      <c r="G270" s="243" t="str">
        <f t="shared" si="6"/>
        <v/>
      </c>
    </row>
    <row r="271" spans="1:7" x14ac:dyDescent="0.3">
      <c r="A271" s="227" t="s">
        <v>1890</v>
      </c>
      <c r="B271" s="227" t="s">
        <v>700</v>
      </c>
      <c r="C271" s="333">
        <f>dataF!E271</f>
        <v>490</v>
      </c>
      <c r="D271" s="405" t="s">
        <v>1207</v>
      </c>
      <c r="E271" s="227"/>
      <c r="F271" s="243">
        <f t="shared" si="5"/>
        <v>9.32551766138855E-3</v>
      </c>
      <c r="G271" s="243" t="str">
        <f t="shared" si="6"/>
        <v/>
      </c>
    </row>
    <row r="272" spans="1:7" x14ac:dyDescent="0.3">
      <c r="A272" s="227" t="s">
        <v>1891</v>
      </c>
      <c r="B272" s="227" t="s">
        <v>702</v>
      </c>
      <c r="C272" s="333">
        <f>dataF!E272</f>
        <v>52</v>
      </c>
      <c r="D272" s="405" t="s">
        <v>1207</v>
      </c>
      <c r="E272" s="227"/>
      <c r="F272" s="243">
        <f t="shared" si="5"/>
        <v>9.8964677222898893E-4</v>
      </c>
      <c r="G272" s="243" t="str">
        <f t="shared" si="6"/>
        <v/>
      </c>
    </row>
    <row r="273" spans="1:7" x14ac:dyDescent="0.3">
      <c r="A273" s="227" t="s">
        <v>1892</v>
      </c>
      <c r="B273" s="227" t="s">
        <v>704</v>
      </c>
      <c r="C273" s="333">
        <f>dataF!E273</f>
        <v>11</v>
      </c>
      <c r="D273" s="405" t="s">
        <v>1207</v>
      </c>
      <c r="E273" s="227"/>
      <c r="F273" s="243">
        <f t="shared" si="5"/>
        <v>2.0934835566382461E-4</v>
      </c>
      <c r="G273" s="243" t="str">
        <f t="shared" si="6"/>
        <v/>
      </c>
    </row>
    <row r="274" spans="1:7" x14ac:dyDescent="0.3">
      <c r="A274" s="227" t="s">
        <v>1893</v>
      </c>
      <c r="B274" s="239" t="s">
        <v>144</v>
      </c>
      <c r="C274" s="244">
        <f>SUM(C266:C273)</f>
        <v>52544</v>
      </c>
      <c r="D274" s="246">
        <f>SUM(D266:D273)</f>
        <v>0</v>
      </c>
      <c r="E274" s="227"/>
      <c r="F274" s="248">
        <f>SUM(F266:F273)</f>
        <v>0.99999999999999989</v>
      </c>
      <c r="G274" s="248">
        <f>SUM(G266:G273)</f>
        <v>0</v>
      </c>
    </row>
    <row r="275" spans="1:7" x14ac:dyDescent="0.3">
      <c r="A275" s="227" t="s">
        <v>1894</v>
      </c>
      <c r="B275" s="231" t="s">
        <v>707</v>
      </c>
      <c r="C275" s="333"/>
      <c r="D275" s="339"/>
      <c r="E275" s="227"/>
      <c r="F275" s="243" t="s">
        <v>1678</v>
      </c>
      <c r="G275" s="243" t="s">
        <v>1678</v>
      </c>
    </row>
    <row r="276" spans="1:7" x14ac:dyDescent="0.3">
      <c r="A276" s="227" t="s">
        <v>1895</v>
      </c>
      <c r="B276" s="231" t="s">
        <v>709</v>
      </c>
      <c r="C276" s="333"/>
      <c r="D276" s="339"/>
      <c r="E276" s="227"/>
      <c r="F276" s="243" t="s">
        <v>1678</v>
      </c>
      <c r="G276" s="243" t="s">
        <v>1678</v>
      </c>
    </row>
    <row r="277" spans="1:7" x14ac:dyDescent="0.3">
      <c r="A277" s="227" t="s">
        <v>1896</v>
      </c>
      <c r="B277" s="231" t="s">
        <v>711</v>
      </c>
      <c r="C277" s="333"/>
      <c r="D277" s="339"/>
      <c r="E277" s="227"/>
      <c r="F277" s="243" t="s">
        <v>1678</v>
      </c>
      <c r="G277" s="243" t="s">
        <v>1678</v>
      </c>
    </row>
    <row r="278" spans="1:7" x14ac:dyDescent="0.3">
      <c r="A278" s="227" t="s">
        <v>1897</v>
      </c>
      <c r="B278" s="231" t="s">
        <v>713</v>
      </c>
      <c r="C278" s="333"/>
      <c r="D278" s="339"/>
      <c r="E278" s="227"/>
      <c r="F278" s="243" t="s">
        <v>1678</v>
      </c>
      <c r="G278" s="243" t="s">
        <v>1678</v>
      </c>
    </row>
    <row r="279" spans="1:7" x14ac:dyDescent="0.3">
      <c r="A279" s="227" t="s">
        <v>1898</v>
      </c>
      <c r="B279" s="231" t="s">
        <v>715</v>
      </c>
      <c r="C279" s="333"/>
      <c r="D279" s="339"/>
      <c r="E279" s="227"/>
      <c r="F279" s="243" t="s">
        <v>1678</v>
      </c>
      <c r="G279" s="243" t="s">
        <v>1678</v>
      </c>
    </row>
    <row r="280" spans="1:7" x14ac:dyDescent="0.3">
      <c r="A280" s="227" t="s">
        <v>1899</v>
      </c>
      <c r="B280" s="231" t="s">
        <v>717</v>
      </c>
      <c r="C280" s="333"/>
      <c r="D280" s="339"/>
      <c r="E280" s="227"/>
      <c r="F280" s="243" t="s">
        <v>1678</v>
      </c>
      <c r="G280" s="243" t="s">
        <v>1678</v>
      </c>
    </row>
    <row r="281" spans="1:7" x14ac:dyDescent="0.3">
      <c r="A281" s="227" t="s">
        <v>1900</v>
      </c>
      <c r="B281" s="231"/>
      <c r="C281" s="227"/>
      <c r="D281" s="227"/>
      <c r="E281" s="227"/>
      <c r="F281" s="228"/>
      <c r="G281" s="228"/>
    </row>
    <row r="282" spans="1:7" x14ac:dyDescent="0.3">
      <c r="A282" s="227" t="s">
        <v>1901</v>
      </c>
      <c r="B282" s="231"/>
      <c r="C282" s="227"/>
      <c r="D282" s="227"/>
      <c r="E282" s="227"/>
      <c r="F282" s="228"/>
      <c r="G282" s="228"/>
    </row>
    <row r="283" spans="1:7" x14ac:dyDescent="0.3">
      <c r="A283" s="227" t="s">
        <v>1902</v>
      </c>
      <c r="B283" s="231"/>
      <c r="C283" s="227"/>
      <c r="D283" s="227"/>
      <c r="E283" s="227"/>
      <c r="F283" s="228"/>
      <c r="G283" s="228"/>
    </row>
    <row r="284" spans="1:7" x14ac:dyDescent="0.3">
      <c r="A284" s="85"/>
      <c r="B284" s="85" t="s">
        <v>741</v>
      </c>
      <c r="C284" s="85" t="s">
        <v>484</v>
      </c>
      <c r="D284" s="85"/>
      <c r="E284" s="85"/>
      <c r="F284" s="85"/>
      <c r="G284" s="85"/>
    </row>
    <row r="285" spans="1:7" x14ac:dyDescent="0.3">
      <c r="A285" s="227" t="s">
        <v>1903</v>
      </c>
      <c r="B285" s="227" t="s">
        <v>743</v>
      </c>
      <c r="C285" s="338">
        <f>dataF!E285</f>
        <v>0.74759715290018347</v>
      </c>
      <c r="D285" s="227"/>
      <c r="E285" s="230"/>
      <c r="F285" s="230"/>
      <c r="G285" s="230"/>
    </row>
    <row r="286" spans="1:7" x14ac:dyDescent="0.3">
      <c r="A286" s="227" t="s">
        <v>1904</v>
      </c>
      <c r="B286" s="227" t="s">
        <v>745</v>
      </c>
      <c r="C286" s="338">
        <f>dataF!E286</f>
        <v>1.485720759828875E-3</v>
      </c>
      <c r="D286" s="227"/>
      <c r="E286" s="230"/>
      <c r="F286" s="230"/>
      <c r="G286" s="225"/>
    </row>
    <row r="287" spans="1:7" x14ac:dyDescent="0.3">
      <c r="A287" s="227" t="s">
        <v>1905</v>
      </c>
      <c r="B287" s="263" t="s">
        <v>747</v>
      </c>
      <c r="C287" s="338" t="s">
        <v>1207</v>
      </c>
      <c r="D287" s="227"/>
      <c r="E287" s="230"/>
      <c r="F287" s="230"/>
      <c r="G287" s="225"/>
    </row>
    <row r="288" spans="1:7" s="257" customFormat="1" x14ac:dyDescent="0.3">
      <c r="A288" s="263" t="s">
        <v>1906</v>
      </c>
      <c r="B288" s="263" t="s">
        <v>2238</v>
      </c>
      <c r="C288" s="338" t="s">
        <v>1207</v>
      </c>
      <c r="D288" s="263"/>
      <c r="E288" s="230"/>
      <c r="F288" s="230"/>
      <c r="G288" s="261"/>
    </row>
    <row r="289" spans="1:7" x14ac:dyDescent="0.3">
      <c r="A289" s="263" t="s">
        <v>1907</v>
      </c>
      <c r="B289" s="234" t="s">
        <v>1382</v>
      </c>
      <c r="C289" s="338" t="s">
        <v>1207</v>
      </c>
      <c r="D289" s="236"/>
      <c r="E289" s="236"/>
      <c r="F289" s="237"/>
      <c r="G289" s="237"/>
    </row>
    <row r="290" spans="1:7" x14ac:dyDescent="0.3">
      <c r="A290" s="263" t="s">
        <v>2239</v>
      </c>
      <c r="B290" s="227" t="s">
        <v>142</v>
      </c>
      <c r="C290" s="338">
        <f>dataF!E290</f>
        <v>0.25091712634640673</v>
      </c>
      <c r="D290" s="227"/>
      <c r="E290" s="230"/>
      <c r="F290" s="230"/>
      <c r="G290" s="225"/>
    </row>
    <row r="291" spans="1:7" x14ac:dyDescent="0.3">
      <c r="A291" s="227" t="s">
        <v>1908</v>
      </c>
      <c r="B291" s="231" t="s">
        <v>751</v>
      </c>
      <c r="C291" s="340">
        <f>dataF!E291</f>
        <v>0.17856519805942361</v>
      </c>
      <c r="D291" s="227"/>
      <c r="E291" s="230"/>
      <c r="F291" s="230"/>
      <c r="G291" s="225"/>
    </row>
    <row r="292" spans="1:7" x14ac:dyDescent="0.3">
      <c r="A292" s="263" t="s">
        <v>1909</v>
      </c>
      <c r="B292" s="231" t="s">
        <v>753</v>
      </c>
      <c r="C292" s="338">
        <f>dataF!E292</f>
        <v>1.7826423604342335E-3</v>
      </c>
      <c r="D292" s="227"/>
      <c r="E292" s="230"/>
      <c r="F292" s="230"/>
      <c r="G292" s="225"/>
    </row>
    <row r="293" spans="1:7" x14ac:dyDescent="0.3">
      <c r="A293" s="263" t="s">
        <v>1910</v>
      </c>
      <c r="B293" s="231" t="s">
        <v>755</v>
      </c>
      <c r="C293" s="338">
        <f>dataF!E293</f>
        <v>0</v>
      </c>
      <c r="D293" s="227"/>
      <c r="E293" s="230"/>
      <c r="F293" s="230"/>
      <c r="G293" s="225"/>
    </row>
    <row r="294" spans="1:7" x14ac:dyDescent="0.3">
      <c r="A294" s="263" t="s">
        <v>1911</v>
      </c>
      <c r="B294" s="231" t="s">
        <v>757</v>
      </c>
      <c r="C294" s="338">
        <f>dataF!E294</f>
        <v>0</v>
      </c>
      <c r="D294" s="227"/>
      <c r="E294" s="230"/>
      <c r="F294" s="230"/>
      <c r="G294" s="225"/>
    </row>
    <row r="295" spans="1:7" x14ac:dyDescent="0.3">
      <c r="A295" s="263" t="s">
        <v>1912</v>
      </c>
      <c r="B295" s="335" t="s">
        <v>2834</v>
      </c>
      <c r="C295" s="338">
        <f>dataF!E295</f>
        <v>7.0569285926548861E-2</v>
      </c>
      <c r="D295" s="227"/>
      <c r="E295" s="230"/>
      <c r="F295" s="230"/>
      <c r="G295" s="225"/>
    </row>
    <row r="296" spans="1:7" x14ac:dyDescent="0.3">
      <c r="A296" s="263" t="s">
        <v>1913</v>
      </c>
      <c r="B296" s="335"/>
      <c r="C296" s="338"/>
      <c r="D296" s="227"/>
      <c r="E296" s="230"/>
      <c r="F296" s="230"/>
      <c r="G296" s="225"/>
    </row>
    <row r="297" spans="1:7" x14ac:dyDescent="0.3">
      <c r="A297" s="263" t="s">
        <v>1914</v>
      </c>
      <c r="B297" s="335"/>
      <c r="C297" s="338"/>
      <c r="D297" s="227"/>
      <c r="E297" s="230"/>
      <c r="F297" s="230"/>
      <c r="G297" s="225"/>
    </row>
    <row r="298" spans="1:7" x14ac:dyDescent="0.3">
      <c r="A298" s="263" t="s">
        <v>1915</v>
      </c>
      <c r="B298" s="335"/>
      <c r="C298" s="338"/>
      <c r="D298" s="227"/>
      <c r="E298" s="230"/>
      <c r="F298" s="230"/>
      <c r="G298" s="225"/>
    </row>
    <row r="299" spans="1:7" x14ac:dyDescent="0.3">
      <c r="A299" s="263" t="s">
        <v>1916</v>
      </c>
      <c r="B299" s="335"/>
      <c r="C299" s="338"/>
      <c r="D299" s="227"/>
      <c r="E299" s="230"/>
      <c r="F299" s="230"/>
      <c r="G299" s="225"/>
    </row>
    <row r="300" spans="1:7" x14ac:dyDescent="0.3">
      <c r="A300" s="263" t="s">
        <v>1917</v>
      </c>
      <c r="B300" s="335"/>
      <c r="C300" s="338"/>
      <c r="D300" s="227"/>
      <c r="E300" s="230"/>
      <c r="F300" s="230"/>
      <c r="G300" s="225"/>
    </row>
    <row r="301" spans="1:7" x14ac:dyDescent="0.3">
      <c r="A301" s="85"/>
      <c r="B301" s="85" t="s">
        <v>763</v>
      </c>
      <c r="C301" s="85" t="s">
        <v>484</v>
      </c>
      <c r="D301" s="85"/>
      <c r="E301" s="85"/>
      <c r="F301" s="85"/>
      <c r="G301" s="85"/>
    </row>
    <row r="302" spans="1:7" x14ac:dyDescent="0.3">
      <c r="A302" s="227" t="s">
        <v>1918</v>
      </c>
      <c r="B302" s="227" t="s">
        <v>1383</v>
      </c>
      <c r="C302" s="338">
        <v>1</v>
      </c>
      <c r="D302" s="227"/>
      <c r="E302" s="225"/>
      <c r="F302" s="225"/>
      <c r="G302" s="225"/>
    </row>
    <row r="303" spans="1:7" x14ac:dyDescent="0.3">
      <c r="A303" s="227" t="s">
        <v>1919</v>
      </c>
      <c r="B303" s="227" t="s">
        <v>765</v>
      </c>
      <c r="C303" s="338">
        <v>0</v>
      </c>
      <c r="D303" s="227"/>
      <c r="E303" s="225"/>
      <c r="F303" s="225"/>
      <c r="G303" s="225"/>
    </row>
    <row r="304" spans="1:7" x14ac:dyDescent="0.3">
      <c r="A304" s="227" t="s">
        <v>1920</v>
      </c>
      <c r="B304" s="227" t="s">
        <v>142</v>
      </c>
      <c r="C304" s="338">
        <v>0</v>
      </c>
      <c r="D304" s="227"/>
      <c r="E304" s="225"/>
      <c r="F304" s="225"/>
      <c r="G304" s="225"/>
    </row>
    <row r="305" spans="1:7" x14ac:dyDescent="0.3">
      <c r="A305" s="227" t="s">
        <v>1921</v>
      </c>
      <c r="B305" s="227"/>
      <c r="C305" s="241"/>
      <c r="D305" s="227"/>
      <c r="E305" s="225"/>
      <c r="F305" s="225"/>
      <c r="G305" s="225"/>
    </row>
    <row r="306" spans="1:7" x14ac:dyDescent="0.3">
      <c r="A306" s="227" t="s">
        <v>1922</v>
      </c>
      <c r="B306" s="227"/>
      <c r="C306" s="241"/>
      <c r="D306" s="227"/>
      <c r="E306" s="225"/>
      <c r="F306" s="225"/>
      <c r="G306" s="225"/>
    </row>
    <row r="307" spans="1:7" x14ac:dyDescent="0.3">
      <c r="A307" s="227" t="s">
        <v>1923</v>
      </c>
      <c r="B307" s="227"/>
      <c r="C307" s="241"/>
      <c r="D307" s="227"/>
      <c r="E307" s="225"/>
      <c r="F307" s="225"/>
      <c r="G307" s="225"/>
    </row>
    <row r="308" spans="1:7" x14ac:dyDescent="0.3">
      <c r="A308" s="85"/>
      <c r="B308" s="85" t="s">
        <v>2161</v>
      </c>
      <c r="C308" s="85" t="s">
        <v>111</v>
      </c>
      <c r="D308" s="85" t="s">
        <v>1665</v>
      </c>
      <c r="E308" s="85"/>
      <c r="F308" s="85" t="s">
        <v>484</v>
      </c>
      <c r="G308" s="85" t="s">
        <v>1924</v>
      </c>
    </row>
    <row r="309" spans="1:7" x14ac:dyDescent="0.3">
      <c r="A309" s="218" t="s">
        <v>1925</v>
      </c>
      <c r="B309" s="332" t="s">
        <v>2835</v>
      </c>
      <c r="C309" s="333">
        <f>dataF!E309</f>
        <v>36656.249322325828</v>
      </c>
      <c r="D309" s="339">
        <f>dataF!F309</f>
        <v>14126.999999999991</v>
      </c>
      <c r="E309" s="222"/>
      <c r="F309" s="243">
        <f>IF($C$327=0,"",IF(C309="[for completion]","",IF(C309="","",C309/$C$327)))</f>
        <v>0.69205519157286166</v>
      </c>
      <c r="G309" s="243">
        <f>IF($D$327=0,"",IF(D309="[for completion]","",IF(D309="","",D309/$D$327)))</f>
        <v>0.6687020732746376</v>
      </c>
    </row>
    <row r="310" spans="1:7" x14ac:dyDescent="0.3">
      <c r="A310" s="218" t="s">
        <v>1926</v>
      </c>
      <c r="B310" s="332" t="s">
        <v>2836</v>
      </c>
      <c r="C310" s="333">
        <f>dataF!E310</f>
        <v>16231.3655874742</v>
      </c>
      <c r="D310" s="339">
        <f>dataF!F310</f>
        <v>6896.0000000000045</v>
      </c>
      <c r="E310" s="222"/>
      <c r="F310" s="243">
        <f t="shared" ref="F310:F326" si="7">IF($C$327=0,"",IF(C310="[for completion]","",IF(C310="","",C310/$C$327)))</f>
        <v>0.30644163079409897</v>
      </c>
      <c r="G310" s="243">
        <f t="shared" ref="G310:G326" si="8">IF($D$327=0,"",IF(D310="[for completion]","",IF(D310="","",D310/$D$327)))</f>
        <v>0.3264224178737104</v>
      </c>
    </row>
    <row r="311" spans="1:7" x14ac:dyDescent="0.3">
      <c r="A311" s="218" t="s">
        <v>1927</v>
      </c>
      <c r="B311" s="332" t="s">
        <v>2837</v>
      </c>
      <c r="C311" s="333">
        <f>dataF!E311</f>
        <v>50.050910509999966</v>
      </c>
      <c r="D311" s="339">
        <f>dataF!F311</f>
        <v>45.000000000000007</v>
      </c>
      <c r="E311" s="222"/>
      <c r="F311" s="243">
        <f t="shared" si="7"/>
        <v>9.4494098828320637E-4</v>
      </c>
      <c r="G311" s="243">
        <f t="shared" si="8"/>
        <v>2.1300766827605801E-3</v>
      </c>
    </row>
    <row r="312" spans="1:7" x14ac:dyDescent="0.3">
      <c r="A312" s="218" t="s">
        <v>1928</v>
      </c>
      <c r="B312" s="332" t="s">
        <v>2838</v>
      </c>
      <c r="C312" s="333">
        <f>dataF!E312</f>
        <v>9.59540054</v>
      </c>
      <c r="D312" s="339">
        <f>dataF!F312</f>
        <v>36</v>
      </c>
      <c r="E312" s="222"/>
      <c r="F312" s="243">
        <f t="shared" si="7"/>
        <v>1.8115728918516368E-4</v>
      </c>
      <c r="G312" s="243">
        <f t="shared" si="8"/>
        <v>1.7040613462084638E-3</v>
      </c>
    </row>
    <row r="313" spans="1:7" x14ac:dyDescent="0.3">
      <c r="A313" s="218" t="s">
        <v>1929</v>
      </c>
      <c r="B313" s="332" t="s">
        <v>2839</v>
      </c>
      <c r="C313" s="333">
        <f>dataF!E313</f>
        <v>8.4018147299999981</v>
      </c>
      <c r="D313" s="339">
        <f>dataF!F313</f>
        <v>13</v>
      </c>
      <c r="E313" s="222"/>
      <c r="F313" s="243">
        <f t="shared" si="7"/>
        <v>1.5862287086170743E-4</v>
      </c>
      <c r="G313" s="243">
        <f t="shared" si="8"/>
        <v>6.153554861308342E-4</v>
      </c>
    </row>
    <row r="314" spans="1:7" x14ac:dyDescent="0.3">
      <c r="A314" s="218" t="s">
        <v>1930</v>
      </c>
      <c r="B314" s="332" t="s">
        <v>2840</v>
      </c>
      <c r="C314" s="333">
        <f>dataF!E314</f>
        <v>3.5059841699999996</v>
      </c>
      <c r="D314" s="339">
        <f>dataF!F314</f>
        <v>3</v>
      </c>
      <c r="E314" s="222"/>
      <c r="F314" s="243">
        <f t="shared" si="7"/>
        <v>6.6191566002443919E-5</v>
      </c>
      <c r="G314" s="243">
        <f t="shared" si="8"/>
        <v>1.4200511218403865E-4</v>
      </c>
    </row>
    <row r="315" spans="1:7" x14ac:dyDescent="0.3">
      <c r="A315" s="218" t="s">
        <v>1931</v>
      </c>
      <c r="B315" s="332" t="s">
        <v>2841</v>
      </c>
      <c r="C315" s="333">
        <f>dataF!E315</f>
        <v>0</v>
      </c>
      <c r="D315" s="339">
        <f>dataF!F315</f>
        <v>0</v>
      </c>
      <c r="E315" s="222"/>
      <c r="F315" s="243">
        <f>IF($C$327=0,"",IF(C315="[for completion]","",IF(C315="","",C315/$C$327)))</f>
        <v>0</v>
      </c>
      <c r="G315" s="243">
        <f t="shared" si="8"/>
        <v>0</v>
      </c>
    </row>
    <row r="316" spans="1:7" x14ac:dyDescent="0.3">
      <c r="A316" s="218" t="s">
        <v>1932</v>
      </c>
      <c r="B316" s="332" t="s">
        <v>2842</v>
      </c>
      <c r="C316" s="333">
        <f>dataF!E316</f>
        <v>9.7163525098646036E-2</v>
      </c>
      <c r="D316" s="339">
        <f>dataF!F316</f>
        <v>0.11760154738878142</v>
      </c>
      <c r="E316" s="222"/>
      <c r="F316" s="243">
        <f t="shared" si="7"/>
        <v>1.8344081355613041E-6</v>
      </c>
      <c r="G316" s="243">
        <f t="shared" si="8"/>
        <v>5.5666736433201477E-6</v>
      </c>
    </row>
    <row r="317" spans="1:7" x14ac:dyDescent="0.3">
      <c r="A317" s="218" t="s">
        <v>1933</v>
      </c>
      <c r="B317" s="332" t="s">
        <v>2843</v>
      </c>
      <c r="C317" s="333">
        <f>dataF!E317</f>
        <v>0.16558326737330756</v>
      </c>
      <c r="D317" s="339">
        <f>dataF!F317</f>
        <v>0.11648245371649626</v>
      </c>
      <c r="E317" s="222"/>
      <c r="F317" s="243">
        <f t="shared" si="7"/>
        <v>3.1261452533143087E-6</v>
      </c>
      <c r="G317" s="243">
        <f t="shared" si="8"/>
        <v>5.5137013024943802E-6</v>
      </c>
    </row>
    <row r="318" spans="1:7" x14ac:dyDescent="0.3">
      <c r="A318" s="218" t="s">
        <v>1934</v>
      </c>
      <c r="B318" s="332" t="s">
        <v>2844</v>
      </c>
      <c r="C318" s="333">
        <f>dataF!E318</f>
        <v>2.5777375440702772</v>
      </c>
      <c r="D318" s="339">
        <f>dataF!F318</f>
        <v>1.755227042461085</v>
      </c>
      <c r="E318" s="222"/>
      <c r="F318" s="243">
        <f t="shared" si="7"/>
        <v>4.8666644374867631E-5</v>
      </c>
      <c r="G318" s="243">
        <f>IF($D$327=0,"",IF(D318="[for completion]","",IF(D318="","",D318/$D$327)))</f>
        <v>8.3083737691048252E-5</v>
      </c>
    </row>
    <row r="319" spans="1:7" x14ac:dyDescent="0.3">
      <c r="A319" s="218" t="s">
        <v>1935</v>
      </c>
      <c r="B319" s="332" t="s">
        <v>2845</v>
      </c>
      <c r="C319" s="333">
        <f>dataF!E319</f>
        <v>3.2083979485486784</v>
      </c>
      <c r="D319" s="339">
        <f>dataF!F319</f>
        <v>2.3321175278622088</v>
      </c>
      <c r="E319" s="222"/>
      <c r="F319" s="243">
        <f t="shared" si="7"/>
        <v>6.0573258256743794E-5</v>
      </c>
      <c r="G319" s="243">
        <f t="shared" si="8"/>
        <v>1.1039087039014528E-4</v>
      </c>
    </row>
    <row r="320" spans="1:7" x14ac:dyDescent="0.3">
      <c r="A320" s="218" t="s">
        <v>1936</v>
      </c>
      <c r="B320" s="332" t="s">
        <v>2846</v>
      </c>
      <c r="C320" s="333">
        <f>dataF!E320</f>
        <v>1.5187959634635717</v>
      </c>
      <c r="D320" s="339">
        <f>dataF!F320</f>
        <v>1.1579810260661325</v>
      </c>
      <c r="E320" s="222"/>
      <c r="F320" s="243">
        <f t="shared" si="7"/>
        <v>2.8674254755646663E-5</v>
      </c>
      <c r="G320" s="243">
        <f t="shared" si="8"/>
        <v>5.4813075171169777E-5</v>
      </c>
    </row>
    <row r="321" spans="1:7" x14ac:dyDescent="0.3">
      <c r="A321" s="218" t="s">
        <v>1937</v>
      </c>
      <c r="B321" s="332" t="s">
        <v>2847</v>
      </c>
      <c r="C321" s="333">
        <f>dataF!E321</f>
        <v>0.48428828955899417</v>
      </c>
      <c r="D321" s="339">
        <f>dataF!F321</f>
        <v>0.50255595468361425</v>
      </c>
      <c r="E321" s="222"/>
      <c r="F321" s="243">
        <f t="shared" si="7"/>
        <v>9.1431674326569592E-6</v>
      </c>
      <c r="G321" s="243">
        <f t="shared" si="8"/>
        <v>2.378850490786776E-5</v>
      </c>
    </row>
    <row r="322" spans="1:7" x14ac:dyDescent="0.3">
      <c r="A322" s="218" t="s">
        <v>1938</v>
      </c>
      <c r="B322" s="332" t="s">
        <v>2848</v>
      </c>
      <c r="C322" s="333">
        <f>dataF!E322</f>
        <v>1.3085051886524821E-2</v>
      </c>
      <c r="D322" s="339">
        <f>dataF!F322</f>
        <v>1.8034447821681863E-2</v>
      </c>
      <c r="E322" s="222"/>
      <c r="F322" s="243">
        <f t="shared" si="7"/>
        <v>2.4704049807284528E-7</v>
      </c>
      <c r="G322" s="243">
        <f t="shared" si="8"/>
        <v>8.5366126203170821E-7</v>
      </c>
    </row>
    <row r="323" spans="1:7" x14ac:dyDescent="0.3">
      <c r="A323" s="218" t="s">
        <v>1939</v>
      </c>
      <c r="B323" s="332"/>
      <c r="C323" s="333"/>
      <c r="D323" s="339"/>
      <c r="E323" s="222"/>
      <c r="F323" s="243" t="str">
        <f t="shared" si="7"/>
        <v/>
      </c>
      <c r="G323" s="243" t="str">
        <f t="shared" si="8"/>
        <v/>
      </c>
    </row>
    <row r="324" spans="1:7" x14ac:dyDescent="0.3">
      <c r="A324" s="218" t="s">
        <v>1940</v>
      </c>
      <c r="B324" s="332"/>
      <c r="C324" s="333"/>
      <c r="D324" s="339"/>
      <c r="E324" s="222"/>
      <c r="F324" s="243" t="str">
        <f t="shared" si="7"/>
        <v/>
      </c>
      <c r="G324" s="243" t="str">
        <f t="shared" si="8"/>
        <v/>
      </c>
    </row>
    <row r="325" spans="1:7" x14ac:dyDescent="0.3">
      <c r="A325" s="218" t="s">
        <v>1941</v>
      </c>
      <c r="B325" s="332"/>
      <c r="C325" s="333"/>
      <c r="D325" s="339"/>
      <c r="E325" s="222"/>
      <c r="F325" s="243" t="str">
        <f t="shared" si="7"/>
        <v/>
      </c>
      <c r="G325" s="243" t="str">
        <f t="shared" si="8"/>
        <v/>
      </c>
    </row>
    <row r="326" spans="1:7" x14ac:dyDescent="0.3">
      <c r="A326" s="218" t="s">
        <v>1942</v>
      </c>
      <c r="B326" s="234" t="s">
        <v>2059</v>
      </c>
      <c r="C326" s="333"/>
      <c r="D326" s="339"/>
      <c r="E326" s="222"/>
      <c r="F326" s="243" t="str">
        <f t="shared" si="7"/>
        <v/>
      </c>
      <c r="G326" s="243" t="str">
        <f t="shared" si="8"/>
        <v/>
      </c>
    </row>
    <row r="327" spans="1:7" x14ac:dyDescent="0.3">
      <c r="A327" s="218" t="s">
        <v>1943</v>
      </c>
      <c r="B327" s="224" t="s">
        <v>144</v>
      </c>
      <c r="C327" s="187">
        <f>SUM(C309:C326)</f>
        <v>52967.234071340026</v>
      </c>
      <c r="D327" s="246">
        <f>SUM(D309:D326)</f>
        <v>21125.999999999996</v>
      </c>
      <c r="E327" s="222"/>
      <c r="F327" s="248">
        <f>SUM(F319:F326)</f>
        <v>9.8637720943120264E-5</v>
      </c>
      <c r="G327" s="248">
        <f>SUM(G319:G326)</f>
        <v>1.8984611173121453E-4</v>
      </c>
    </row>
    <row r="328" spans="1:7" x14ac:dyDescent="0.3">
      <c r="A328" s="218" t="s">
        <v>1944</v>
      </c>
      <c r="B328" s="224"/>
      <c r="C328" s="218"/>
      <c r="D328" s="218"/>
      <c r="E328" s="222"/>
      <c r="F328" s="222"/>
      <c r="G328" s="222"/>
    </row>
    <row r="329" spans="1:7" x14ac:dyDescent="0.3">
      <c r="A329" s="218" t="s">
        <v>1945</v>
      </c>
      <c r="B329" s="224"/>
      <c r="C329" s="218"/>
      <c r="D329" s="218"/>
      <c r="E329" s="222"/>
      <c r="F329" s="222"/>
      <c r="G329" s="222"/>
    </row>
    <row r="330" spans="1:7" x14ac:dyDescent="0.3">
      <c r="A330" s="218" t="s">
        <v>1946</v>
      </c>
      <c r="B330" s="224"/>
      <c r="C330" s="218"/>
      <c r="D330" s="218"/>
      <c r="E330" s="222"/>
      <c r="F330" s="222"/>
      <c r="G330" s="222"/>
    </row>
    <row r="331" spans="1:7" s="257" customFormat="1" x14ac:dyDescent="0.3">
      <c r="A331" s="85"/>
      <c r="B331" s="85" t="s">
        <v>2639</v>
      </c>
      <c r="C331" s="85" t="s">
        <v>111</v>
      </c>
      <c r="D331" s="85" t="s">
        <v>1665</v>
      </c>
      <c r="E331" s="85"/>
      <c r="F331" s="85" t="s">
        <v>484</v>
      </c>
      <c r="G331" s="85" t="s">
        <v>1924</v>
      </c>
    </row>
    <row r="332" spans="1:7" s="257" customFormat="1" x14ac:dyDescent="0.3">
      <c r="A332" s="274" t="s">
        <v>1947</v>
      </c>
      <c r="B332" s="406" t="s">
        <v>2849</v>
      </c>
      <c r="C332" s="333">
        <f>dataF!E332</f>
        <v>36656.249322325828</v>
      </c>
      <c r="D332" s="339">
        <f>dataF!F332</f>
        <v>14126.999999999991</v>
      </c>
      <c r="E332" s="259"/>
      <c r="F332" s="243">
        <f>IF($C$350=0,"",IF(C332="[for completion]","",IF(C332="","",C332/$C$350)))</f>
        <v>0.69205519157286166</v>
      </c>
      <c r="G332" s="243">
        <f>IF($D$350=0,"",IF(D332="[for completion]","",IF(D332="","",D332/$D$350)))</f>
        <v>0.6687020732746376</v>
      </c>
    </row>
    <row r="333" spans="1:7" s="257" customFormat="1" x14ac:dyDescent="0.3">
      <c r="A333" s="274" t="s">
        <v>1948</v>
      </c>
      <c r="B333" s="406" t="s">
        <v>2850</v>
      </c>
      <c r="C333" s="333">
        <f>dataF!E333</f>
        <v>16231.3655874742</v>
      </c>
      <c r="D333" s="339">
        <f>dataF!F333</f>
        <v>6896.0000000000045</v>
      </c>
      <c r="E333" s="259"/>
      <c r="F333" s="243">
        <f t="shared" ref="F333:F349" si="9">IF($C$350=0,"",IF(C333="[for completion]","",IF(C333="","",C333/$C$350)))</f>
        <v>0.30644163079409897</v>
      </c>
      <c r="G333" s="243">
        <f t="shared" ref="G333:G349" si="10">IF($D$350=0,"",IF(D333="[for completion]","",IF(D333="","",D333/$D$350)))</f>
        <v>0.3264224178737104</v>
      </c>
    </row>
    <row r="334" spans="1:7" s="257" customFormat="1" x14ac:dyDescent="0.3">
      <c r="A334" s="274" t="s">
        <v>1949</v>
      </c>
      <c r="B334" s="406" t="s">
        <v>2851</v>
      </c>
      <c r="C334" s="333">
        <f>dataF!E334</f>
        <v>50.050910509999966</v>
      </c>
      <c r="D334" s="339">
        <f>dataF!F334</f>
        <v>45.000000000000007</v>
      </c>
      <c r="E334" s="259"/>
      <c r="F334" s="243">
        <f t="shared" si="9"/>
        <v>9.4494098828320637E-4</v>
      </c>
      <c r="G334" s="243">
        <f t="shared" si="10"/>
        <v>2.1300766827605801E-3</v>
      </c>
    </row>
    <row r="335" spans="1:7" s="257" customFormat="1" x14ac:dyDescent="0.3">
      <c r="A335" s="274" t="s">
        <v>1950</v>
      </c>
      <c r="B335" s="406" t="s">
        <v>2852</v>
      </c>
      <c r="C335" s="333">
        <f>dataF!E335</f>
        <v>9.59540054</v>
      </c>
      <c r="D335" s="339">
        <f>dataF!F335</f>
        <v>36</v>
      </c>
      <c r="E335" s="259"/>
      <c r="F335" s="243">
        <f t="shared" si="9"/>
        <v>1.8115728918516368E-4</v>
      </c>
      <c r="G335" s="243">
        <f t="shared" si="10"/>
        <v>1.7040613462084638E-3</v>
      </c>
    </row>
    <row r="336" spans="1:7" s="257" customFormat="1" x14ac:dyDescent="0.3">
      <c r="A336" s="274" t="s">
        <v>1951</v>
      </c>
      <c r="B336" s="406" t="s">
        <v>2853</v>
      </c>
      <c r="C336" s="333">
        <f>dataF!E336</f>
        <v>8.4018147299999981</v>
      </c>
      <c r="D336" s="339">
        <f>dataF!F336</f>
        <v>13</v>
      </c>
      <c r="E336" s="259"/>
      <c r="F336" s="243">
        <f t="shared" si="9"/>
        <v>1.5862287086170743E-4</v>
      </c>
      <c r="G336" s="243">
        <f t="shared" si="10"/>
        <v>6.153554861308342E-4</v>
      </c>
    </row>
    <row r="337" spans="1:7" s="257" customFormat="1" x14ac:dyDescent="0.3">
      <c r="A337" s="274" t="s">
        <v>1952</v>
      </c>
      <c r="B337" s="406" t="s">
        <v>2854</v>
      </c>
      <c r="C337" s="333">
        <f>dataF!E337</f>
        <v>3.5059841699999996</v>
      </c>
      <c r="D337" s="339">
        <f>dataF!F337</f>
        <v>3</v>
      </c>
      <c r="E337" s="259"/>
      <c r="F337" s="243">
        <f t="shared" si="9"/>
        <v>6.6191566002443919E-5</v>
      </c>
      <c r="G337" s="243">
        <f t="shared" si="10"/>
        <v>1.4200511218403865E-4</v>
      </c>
    </row>
    <row r="338" spans="1:7" s="257" customFormat="1" x14ac:dyDescent="0.3">
      <c r="A338" s="274" t="s">
        <v>1953</v>
      </c>
      <c r="B338" s="406" t="s">
        <v>2855</v>
      </c>
      <c r="C338" s="333">
        <f>dataF!E338</f>
        <v>0</v>
      </c>
      <c r="D338" s="339">
        <f>dataF!F338</f>
        <v>0</v>
      </c>
      <c r="E338" s="259"/>
      <c r="F338" s="243">
        <f t="shared" si="9"/>
        <v>0</v>
      </c>
      <c r="G338" s="243">
        <f t="shared" si="10"/>
        <v>0</v>
      </c>
    </row>
    <row r="339" spans="1:7" s="257" customFormat="1" x14ac:dyDescent="0.3">
      <c r="A339" s="274" t="s">
        <v>1954</v>
      </c>
      <c r="B339" s="406" t="s">
        <v>2856</v>
      </c>
      <c r="C339" s="333">
        <f>dataF!E339</f>
        <v>9.7163525098646036E-2</v>
      </c>
      <c r="D339" s="339">
        <f>dataF!F339</f>
        <v>0.11760154738878142</v>
      </c>
      <c r="E339" s="259"/>
      <c r="F339" s="243">
        <f t="shared" si="9"/>
        <v>1.8344081355613041E-6</v>
      </c>
      <c r="G339" s="243">
        <f t="shared" si="10"/>
        <v>5.5666736433201477E-6</v>
      </c>
    </row>
    <row r="340" spans="1:7" s="257" customFormat="1" x14ac:dyDescent="0.3">
      <c r="A340" s="274" t="s">
        <v>1955</v>
      </c>
      <c r="B340" s="406" t="s">
        <v>2857</v>
      </c>
      <c r="C340" s="333">
        <f>dataF!E340</f>
        <v>0.16558326737330756</v>
      </c>
      <c r="D340" s="339">
        <f>dataF!F340</f>
        <v>0.11648245371649626</v>
      </c>
      <c r="E340" s="259"/>
      <c r="F340" s="243">
        <f t="shared" si="9"/>
        <v>3.1261452533143087E-6</v>
      </c>
      <c r="G340" s="243">
        <f t="shared" si="10"/>
        <v>5.5137013024943802E-6</v>
      </c>
    </row>
    <row r="341" spans="1:7" s="257" customFormat="1" x14ac:dyDescent="0.3">
      <c r="A341" s="274" t="s">
        <v>1956</v>
      </c>
      <c r="B341" s="406" t="s">
        <v>2858</v>
      </c>
      <c r="C341" s="333">
        <f>dataF!E341</f>
        <v>2.5777375440702772</v>
      </c>
      <c r="D341" s="339">
        <f>dataF!F341</f>
        <v>1.755227042461085</v>
      </c>
      <c r="E341" s="259"/>
      <c r="F341" s="243">
        <f t="shared" si="9"/>
        <v>4.8666644374867631E-5</v>
      </c>
      <c r="G341" s="243">
        <f t="shared" si="10"/>
        <v>8.3083737691048252E-5</v>
      </c>
    </row>
    <row r="342" spans="1:7" s="257" customFormat="1" x14ac:dyDescent="0.3">
      <c r="A342" s="274" t="s">
        <v>2137</v>
      </c>
      <c r="B342" s="406" t="s">
        <v>2859</v>
      </c>
      <c r="C342" s="333">
        <f>dataF!E342</f>
        <v>3.2083979485486784</v>
      </c>
      <c r="D342" s="339">
        <f>dataF!F342</f>
        <v>2.3321175278622088</v>
      </c>
      <c r="E342" s="259"/>
      <c r="F342" s="243">
        <f t="shared" si="9"/>
        <v>6.0573258256743794E-5</v>
      </c>
      <c r="G342" s="243">
        <f t="shared" si="10"/>
        <v>1.1039087039014528E-4</v>
      </c>
    </row>
    <row r="343" spans="1:7" s="257" customFormat="1" x14ac:dyDescent="0.3">
      <c r="A343" s="274" t="s">
        <v>2162</v>
      </c>
      <c r="B343" s="406" t="s">
        <v>2860</v>
      </c>
      <c r="C343" s="333">
        <f>dataF!E343</f>
        <v>1.5187959634635717</v>
      </c>
      <c r="D343" s="339">
        <f>dataF!F343</f>
        <v>1.1579810260661325</v>
      </c>
      <c r="E343" s="259"/>
      <c r="F343" s="243">
        <f t="shared" si="9"/>
        <v>2.8674254755646663E-5</v>
      </c>
      <c r="G343" s="243">
        <f>IF($D$350=0,"",IF(D343="[for completion]","",IF(D343="","",D343/$D$350)))</f>
        <v>5.4813075171169777E-5</v>
      </c>
    </row>
    <row r="344" spans="1:7" s="257" customFormat="1" x14ac:dyDescent="0.3">
      <c r="A344" s="274" t="s">
        <v>2163</v>
      </c>
      <c r="B344" s="406" t="s">
        <v>2861</v>
      </c>
      <c r="C344" s="333">
        <f>dataF!E344</f>
        <v>0.48428828955899417</v>
      </c>
      <c r="D344" s="339">
        <f>dataF!F344</f>
        <v>0.50255595468361425</v>
      </c>
      <c r="E344" s="259"/>
      <c r="F344" s="243">
        <f t="shared" si="9"/>
        <v>9.1431674326569592E-6</v>
      </c>
      <c r="G344" s="243">
        <f t="shared" si="10"/>
        <v>2.378850490786776E-5</v>
      </c>
    </row>
    <row r="345" spans="1:7" s="257" customFormat="1" x14ac:dyDescent="0.3">
      <c r="A345" s="274" t="s">
        <v>2164</v>
      </c>
      <c r="B345" s="406" t="s">
        <v>2862</v>
      </c>
      <c r="C345" s="333">
        <f>dataF!E345</f>
        <v>1.3085051886524821E-2</v>
      </c>
      <c r="D345" s="339">
        <f>dataF!F345</f>
        <v>1.8034447821681863E-2</v>
      </c>
      <c r="E345" s="259"/>
      <c r="F345" s="243">
        <f t="shared" si="9"/>
        <v>2.4704049807284528E-7</v>
      </c>
      <c r="G345" s="243">
        <f t="shared" si="10"/>
        <v>8.5366126203170821E-7</v>
      </c>
    </row>
    <row r="346" spans="1:7" s="257" customFormat="1" x14ac:dyDescent="0.3">
      <c r="A346" s="274" t="s">
        <v>2165</v>
      </c>
      <c r="B346" s="332"/>
      <c r="C346" s="333"/>
      <c r="D346" s="339"/>
      <c r="E346" s="259"/>
      <c r="F346" s="243" t="str">
        <f t="shared" si="9"/>
        <v/>
      </c>
      <c r="G346" s="243" t="str">
        <f t="shared" si="10"/>
        <v/>
      </c>
    </row>
    <row r="347" spans="1:7" s="257" customFormat="1" x14ac:dyDescent="0.3">
      <c r="A347" s="274" t="s">
        <v>2166</v>
      </c>
      <c r="B347" s="332"/>
      <c r="C347" s="333"/>
      <c r="D347" s="339"/>
      <c r="E347" s="259"/>
      <c r="F347" s="243" t="str">
        <f>IF($C$350=0,"",IF(C347="[for completion]","",IF(C347="","",C347/$C$350)))</f>
        <v/>
      </c>
      <c r="G347" s="243" t="str">
        <f t="shared" si="10"/>
        <v/>
      </c>
    </row>
    <row r="348" spans="1:7" s="257" customFormat="1" x14ac:dyDescent="0.3">
      <c r="A348" s="274" t="s">
        <v>2167</v>
      </c>
      <c r="B348" s="332"/>
      <c r="C348" s="333"/>
      <c r="D348" s="339"/>
      <c r="E348" s="259"/>
      <c r="F348" s="243" t="str">
        <f t="shared" si="9"/>
        <v/>
      </c>
      <c r="G348" s="243" t="str">
        <f t="shared" si="10"/>
        <v/>
      </c>
    </row>
    <row r="349" spans="1:7" s="257" customFormat="1" x14ac:dyDescent="0.3">
      <c r="A349" s="274" t="s">
        <v>2168</v>
      </c>
      <c r="B349" s="234" t="s">
        <v>2059</v>
      </c>
      <c r="C349" s="333"/>
      <c r="D349" s="339"/>
      <c r="E349" s="259"/>
      <c r="F349" s="243" t="str">
        <f t="shared" si="9"/>
        <v/>
      </c>
      <c r="G349" s="243" t="str">
        <f t="shared" si="10"/>
        <v/>
      </c>
    </row>
    <row r="350" spans="1:7" s="257" customFormat="1" x14ac:dyDescent="0.3">
      <c r="A350" s="274" t="s">
        <v>2169</v>
      </c>
      <c r="B350" s="260" t="s">
        <v>144</v>
      </c>
      <c r="C350" s="187">
        <f>SUM(C332:C349)</f>
        <v>52967.234071340026</v>
      </c>
      <c r="D350" s="188">
        <f>SUM(D332:D349)</f>
        <v>21125.999999999996</v>
      </c>
      <c r="E350" s="259"/>
      <c r="F350" s="248">
        <f>SUM(F332:F349)</f>
        <v>0.99999999999999989</v>
      </c>
      <c r="G350" s="248">
        <f>SUM(G332:G349)</f>
        <v>0.99999999999999989</v>
      </c>
    </row>
    <row r="351" spans="1:7" s="257" customFormat="1" x14ac:dyDescent="0.3">
      <c r="A351" s="274" t="s">
        <v>1957</v>
      </c>
      <c r="B351" s="260"/>
      <c r="C351" s="274"/>
      <c r="D351" s="274"/>
      <c r="E351" s="259"/>
      <c r="F351" s="259"/>
      <c r="G351" s="259"/>
    </row>
    <row r="352" spans="1:7" s="257" customFormat="1" x14ac:dyDescent="0.3">
      <c r="A352" s="274" t="s">
        <v>2170</v>
      </c>
      <c r="B352" s="260"/>
      <c r="C352" s="274"/>
      <c r="D352" s="274"/>
      <c r="E352" s="259"/>
      <c r="F352" s="259"/>
      <c r="G352" s="259"/>
    </row>
    <row r="353" spans="1:7" x14ac:dyDescent="0.3">
      <c r="A353" s="85"/>
      <c r="B353" s="85" t="s">
        <v>2313</v>
      </c>
      <c r="C353" s="85" t="s">
        <v>111</v>
      </c>
      <c r="D353" s="85" t="s">
        <v>1665</v>
      </c>
      <c r="E353" s="85"/>
      <c r="F353" s="85" t="s">
        <v>484</v>
      </c>
      <c r="G353" s="85" t="s">
        <v>2316</v>
      </c>
    </row>
    <row r="354" spans="1:7" x14ac:dyDescent="0.3">
      <c r="A354" s="218" t="s">
        <v>1958</v>
      </c>
      <c r="B354" s="224" t="s">
        <v>1658</v>
      </c>
      <c r="C354" s="333">
        <f>dataF!E354</f>
        <v>2280.100901389143</v>
      </c>
      <c r="D354" s="339">
        <f>dataF!F354</f>
        <v>855</v>
      </c>
      <c r="E354" s="222"/>
      <c r="F354" s="364">
        <f>IF($C$367=0,"",IF(C354="[for completion]","",IF(C354="","",C354/$C$367)))</f>
        <v>4.3047384696700178E-2</v>
      </c>
      <c r="G354" s="364">
        <f>IF($D$367=0,"",IF(D354="[for completion]","",IF(D354="","",D354/$D$367)))</f>
        <v>4.0461880649283043E-2</v>
      </c>
    </row>
    <row r="355" spans="1:7" x14ac:dyDescent="0.3">
      <c r="A355" s="274" t="s">
        <v>1959</v>
      </c>
      <c r="B355" s="224" t="s">
        <v>1659</v>
      </c>
      <c r="C355" s="333">
        <f>dataF!E355</f>
        <v>1691.9925928213333</v>
      </c>
      <c r="D355" s="339">
        <f>dataF!F355</f>
        <v>488</v>
      </c>
      <c r="E355" s="222"/>
      <c r="F355" s="364">
        <f t="shared" ref="F355:F366" si="11">IF($C$367=0,"",IF(C355="[for completion]","",IF(C355="","",C355/$C$367)))</f>
        <v>3.194413721023142E-2</v>
      </c>
      <c r="G355" s="364">
        <f t="shared" ref="G355:G366" si="12">IF($D$367=0,"",IF(D355="[for completion]","",IF(D355="","",D355/$D$367)))</f>
        <v>2.3094032464152193E-2</v>
      </c>
    </row>
    <row r="356" spans="1:7" x14ac:dyDescent="0.3">
      <c r="A356" s="274" t="s">
        <v>1960</v>
      </c>
      <c r="B356" s="260" t="s">
        <v>2340</v>
      </c>
      <c r="C356" s="333">
        <f>dataF!E356</f>
        <v>1066.0430894624606</v>
      </c>
      <c r="D356" s="339">
        <f>dataF!F356</f>
        <v>409</v>
      </c>
      <c r="E356" s="222"/>
      <c r="F356" s="364">
        <f t="shared" si="11"/>
        <v>2.0126463240021864E-2</v>
      </c>
      <c r="G356" s="364">
        <f t="shared" si="12"/>
        <v>1.9355449339832475E-2</v>
      </c>
    </row>
    <row r="357" spans="1:7" x14ac:dyDescent="0.3">
      <c r="A357" s="274" t="s">
        <v>1961</v>
      </c>
      <c r="B357" s="224" t="s">
        <v>1660</v>
      </c>
      <c r="C357" s="333">
        <f>dataF!E357</f>
        <v>1644.2072736799983</v>
      </c>
      <c r="D357" s="339">
        <f>dataF!F357</f>
        <v>551</v>
      </c>
      <c r="E357" s="222"/>
      <c r="F357" s="364">
        <f t="shared" si="11"/>
        <v>3.1041969672523591E-2</v>
      </c>
      <c r="G357" s="364">
        <f t="shared" si="12"/>
        <v>2.6075434196204627E-2</v>
      </c>
    </row>
    <row r="358" spans="1:7" x14ac:dyDescent="0.3">
      <c r="A358" s="274" t="s">
        <v>1962</v>
      </c>
      <c r="B358" s="224" t="s">
        <v>1661</v>
      </c>
      <c r="C358" s="333">
        <f>dataF!E358</f>
        <v>1812.4913104992481</v>
      </c>
      <c r="D358" s="339">
        <f>dataF!F358</f>
        <v>984</v>
      </c>
      <c r="E358" s="222"/>
      <c r="F358" s="364">
        <f t="shared" si="11"/>
        <v>3.4219104362860499E-2</v>
      </c>
      <c r="G358" s="364">
        <f t="shared" si="12"/>
        <v>4.6566655624438028E-2</v>
      </c>
    </row>
    <row r="359" spans="1:7" x14ac:dyDescent="0.3">
      <c r="A359" s="274" t="s">
        <v>1963</v>
      </c>
      <c r="B359" s="224" t="s">
        <v>1662</v>
      </c>
      <c r="C359" s="333">
        <f>dataF!E359</f>
        <v>2002.7873329548759</v>
      </c>
      <c r="D359" s="339">
        <f>dataF!F359</f>
        <v>1052</v>
      </c>
      <c r="E359" s="222"/>
      <c r="F359" s="364">
        <f t="shared" si="11"/>
        <v>3.7811816457271989E-2</v>
      </c>
      <c r="G359" s="364">
        <f t="shared" si="12"/>
        <v>4.9784676541573994E-2</v>
      </c>
    </row>
    <row r="360" spans="1:7" x14ac:dyDescent="0.3">
      <c r="A360" s="274" t="s">
        <v>2053</v>
      </c>
      <c r="B360" s="224" t="s">
        <v>1663</v>
      </c>
      <c r="C360" s="333">
        <f>dataF!E360</f>
        <v>1093.1882294202667</v>
      </c>
      <c r="D360" s="339">
        <f>dataF!F360</f>
        <v>464</v>
      </c>
      <c r="E360" s="222"/>
      <c r="F360" s="364">
        <f t="shared" si="11"/>
        <v>2.0638952525780019E-2</v>
      </c>
      <c r="G360" s="364">
        <f t="shared" si="12"/>
        <v>2.1958260375751267E-2</v>
      </c>
    </row>
    <row r="361" spans="1:7" x14ac:dyDescent="0.3">
      <c r="A361" s="360" t="s">
        <v>2054</v>
      </c>
      <c r="B361" s="224" t="s">
        <v>1664</v>
      </c>
      <c r="C361" s="333">
        <f>dataF!E361</f>
        <v>2985.2046150299998</v>
      </c>
      <c r="D361" s="339">
        <f>dataF!F361</f>
        <v>952</v>
      </c>
      <c r="E361" s="222"/>
      <c r="F361" s="364">
        <f t="shared" si="11"/>
        <v>5.6359458207866947E-2</v>
      </c>
      <c r="G361" s="364">
        <f t="shared" si="12"/>
        <v>4.505229283990346E-2</v>
      </c>
    </row>
    <row r="362" spans="1:7" s="359" customFormat="1" x14ac:dyDescent="0.3">
      <c r="A362" s="360" t="s">
        <v>2175</v>
      </c>
      <c r="B362" s="366" t="s">
        <v>2716</v>
      </c>
      <c r="C362" s="244">
        <f>dataF!E362</f>
        <v>7537.4145212902122</v>
      </c>
      <c r="D362" s="365">
        <f>dataF!F362</f>
        <v>3001</v>
      </c>
      <c r="E362" s="375"/>
      <c r="F362" s="364">
        <f t="shared" si="11"/>
        <v>0.14230334382079068</v>
      </c>
      <c r="G362" s="364">
        <f t="shared" si="12"/>
        <v>0.14201883488713266</v>
      </c>
    </row>
    <row r="363" spans="1:7" s="359" customFormat="1" x14ac:dyDescent="0.3">
      <c r="A363" s="360" t="s">
        <v>2176</v>
      </c>
      <c r="B363" s="365" t="s">
        <v>2719</v>
      </c>
      <c r="C363" s="244">
        <f>dataF!E363</f>
        <v>6384.8332069259941</v>
      </c>
      <c r="D363" s="365">
        <f>dataF!F363</f>
        <v>2639</v>
      </c>
      <c r="E363" s="108"/>
      <c r="F363" s="364">
        <f t="shared" si="11"/>
        <v>0.12054307382421435</v>
      </c>
      <c r="G363" s="364">
        <f t="shared" si="12"/>
        <v>0.12488760588708532</v>
      </c>
    </row>
    <row r="364" spans="1:7" s="359" customFormat="1" x14ac:dyDescent="0.3">
      <c r="A364" s="360" t="s">
        <v>2177</v>
      </c>
      <c r="B364" s="365" t="s">
        <v>2717</v>
      </c>
      <c r="C364" s="244">
        <f>dataF!E364</f>
        <v>15963.772971550003</v>
      </c>
      <c r="D364" s="365">
        <f>dataF!F364</f>
        <v>6112</v>
      </c>
      <c r="E364" s="108"/>
      <c r="F364" s="364">
        <f t="shared" si="11"/>
        <v>0.3013895902143735</v>
      </c>
      <c r="G364" s="364">
        <f t="shared" si="12"/>
        <v>0.28924329184610287</v>
      </c>
    </row>
    <row r="365" spans="1:7" s="359" customFormat="1" x14ac:dyDescent="0.3">
      <c r="A365" s="360" t="s">
        <v>2740</v>
      </c>
      <c r="B365" s="366" t="s">
        <v>2718</v>
      </c>
      <c r="C365" s="244">
        <f>dataF!E365</f>
        <v>8505.1980263165879</v>
      </c>
      <c r="D365" s="365">
        <f>dataF!F365</f>
        <v>3619</v>
      </c>
      <c r="E365" s="375"/>
      <c r="F365" s="364">
        <f t="shared" si="11"/>
        <v>0.16057470576736496</v>
      </c>
      <c r="G365" s="364">
        <f t="shared" si="12"/>
        <v>0.17126496616345654</v>
      </c>
    </row>
    <row r="366" spans="1:7" s="359" customFormat="1" x14ac:dyDescent="0.3">
      <c r="A366" s="360" t="s">
        <v>2741</v>
      </c>
      <c r="B366" s="365" t="s">
        <v>2059</v>
      </c>
      <c r="C366" s="379">
        <f>dataF!E366</f>
        <v>0</v>
      </c>
      <c r="D366" s="380">
        <f>dataF!F366</f>
        <v>5</v>
      </c>
      <c r="E366" s="375"/>
      <c r="F366" s="364">
        <f t="shared" si="11"/>
        <v>0</v>
      </c>
      <c r="G366" s="364">
        <f t="shared" si="12"/>
        <v>2.3661918508352658E-4</v>
      </c>
    </row>
    <row r="367" spans="1:7" s="359" customFormat="1" x14ac:dyDescent="0.3">
      <c r="A367" s="360" t="s">
        <v>2742</v>
      </c>
      <c r="B367" s="366" t="s">
        <v>144</v>
      </c>
      <c r="C367" s="379">
        <f>SUM(C354:C366)</f>
        <v>52967.234071340121</v>
      </c>
      <c r="D367" s="380">
        <f>SUM(D354:D366)</f>
        <v>21131</v>
      </c>
      <c r="E367" s="375"/>
      <c r="F367" s="362">
        <f>SUM(F354:F366)</f>
        <v>1</v>
      </c>
      <c r="G367" s="362">
        <f>SUM(G354:G366)</f>
        <v>1</v>
      </c>
    </row>
    <row r="368" spans="1:7" s="359" customFormat="1" x14ac:dyDescent="0.3">
      <c r="A368" s="360" t="s">
        <v>1964</v>
      </c>
      <c r="B368" s="260"/>
      <c r="C368" s="333"/>
      <c r="D368" s="339"/>
      <c r="E368" s="259"/>
      <c r="F368" s="363" t="str">
        <f t="shared" ref="F368" si="13">IF($C$350=0,"",IF(C368="[for completion]","",IF(C368="","",C368/$C$350)))</f>
        <v/>
      </c>
      <c r="G368" s="363" t="str">
        <f t="shared" ref="G368" si="14">IF($D$350=0,"",IF(D368="[for completion]","",IF(D368="","",D368/$D$350)))</f>
        <v/>
      </c>
    </row>
    <row r="369" spans="1:7" s="359" customFormat="1" x14ac:dyDescent="0.3">
      <c r="A369" s="360" t="s">
        <v>2745</v>
      </c>
      <c r="B369" s="260"/>
      <c r="C369" s="333"/>
      <c r="D369" s="339"/>
      <c r="E369" s="259"/>
      <c r="F369" s="363"/>
      <c r="G369" s="363"/>
    </row>
    <row r="370" spans="1:7" s="359" customFormat="1" x14ac:dyDescent="0.3">
      <c r="A370" s="360" t="s">
        <v>2746</v>
      </c>
      <c r="B370" s="260"/>
      <c r="C370" s="333"/>
      <c r="D370" s="339"/>
      <c r="E370" s="259"/>
      <c r="F370" s="363"/>
      <c r="G370" s="363"/>
    </row>
    <row r="371" spans="1:7" s="359" customFormat="1" x14ac:dyDescent="0.3">
      <c r="A371" s="360" t="s">
        <v>2747</v>
      </c>
      <c r="B371" s="260"/>
      <c r="C371" s="333"/>
      <c r="D371" s="339"/>
      <c r="E371" s="259"/>
      <c r="F371" s="363"/>
      <c r="G371" s="363"/>
    </row>
    <row r="372" spans="1:7" s="359" customFormat="1" x14ac:dyDescent="0.3">
      <c r="A372" s="360" t="s">
        <v>2748</v>
      </c>
      <c r="B372" s="260"/>
      <c r="C372" s="333"/>
      <c r="D372" s="339"/>
      <c r="E372" s="259"/>
      <c r="F372" s="363"/>
      <c r="G372" s="363"/>
    </row>
    <row r="373" spans="1:7" x14ac:dyDescent="0.3">
      <c r="A373" s="360" t="s">
        <v>2749</v>
      </c>
      <c r="B373" s="260"/>
      <c r="C373" s="333"/>
      <c r="D373" s="339"/>
      <c r="E373" s="259"/>
      <c r="F373" s="363"/>
      <c r="G373" s="363"/>
    </row>
    <row r="374" spans="1:7" s="257" customFormat="1" x14ac:dyDescent="0.3">
      <c r="A374" s="360" t="s">
        <v>2750</v>
      </c>
      <c r="B374" s="260"/>
      <c r="C374" s="333"/>
      <c r="D374" s="339"/>
      <c r="E374" s="259"/>
      <c r="F374" s="363"/>
      <c r="G374" s="363"/>
    </row>
    <row r="375" spans="1:7" x14ac:dyDescent="0.3">
      <c r="A375" s="360" t="s">
        <v>2751</v>
      </c>
      <c r="B375" s="260"/>
      <c r="C375" s="187"/>
      <c r="D375" s="188"/>
      <c r="E375" s="259"/>
      <c r="F375" s="248"/>
      <c r="G375" s="248"/>
    </row>
    <row r="376" spans="1:7" x14ac:dyDescent="0.3">
      <c r="A376" s="360" t="s">
        <v>2752</v>
      </c>
      <c r="B376" s="260"/>
      <c r="C376" s="360"/>
      <c r="D376" s="360"/>
      <c r="E376" s="259"/>
      <c r="F376" s="259"/>
      <c r="G376" s="259"/>
    </row>
    <row r="377" spans="1:7" s="359" customFormat="1" x14ac:dyDescent="0.3">
      <c r="A377" s="360" t="s">
        <v>2753</v>
      </c>
      <c r="B377" s="260"/>
      <c r="C377" s="360"/>
      <c r="D377" s="360"/>
      <c r="E377" s="259"/>
      <c r="F377" s="259"/>
      <c r="G377" s="259"/>
    </row>
    <row r="378" spans="1:7" x14ac:dyDescent="0.3">
      <c r="A378" s="85"/>
      <c r="B378" s="85" t="s">
        <v>2171</v>
      </c>
      <c r="C378" s="85" t="s">
        <v>111</v>
      </c>
      <c r="D378" s="85" t="s">
        <v>1665</v>
      </c>
      <c r="E378" s="85"/>
      <c r="F378" s="85" t="s">
        <v>484</v>
      </c>
      <c r="G378" s="85" t="s">
        <v>2316</v>
      </c>
    </row>
    <row r="379" spans="1:7" x14ac:dyDescent="0.3">
      <c r="A379" s="258" t="s">
        <v>2055</v>
      </c>
      <c r="B379" s="260" t="s">
        <v>2047</v>
      </c>
      <c r="C379" s="333">
        <f>dataF!E379</f>
        <v>39472.26321915735</v>
      </c>
      <c r="D379" s="339">
        <f>dataF!F379</f>
        <v>16570</v>
      </c>
      <c r="E379" s="259"/>
      <c r="F379" s="243">
        <f>IF($C$386=0,"",IF(C379="[for completion]","",IF(C379="","",C379/$C$386)))</f>
        <v>0.74522039731191514</v>
      </c>
      <c r="G379" s="243">
        <f>IF($D$386=0,"",IF(D379="[for completion]","",IF(D379="","",D379/$D$386)))</f>
        <v>0.78415597936680703</v>
      </c>
    </row>
    <row r="380" spans="1:7" x14ac:dyDescent="0.3">
      <c r="A380" s="274" t="s">
        <v>2056</v>
      </c>
      <c r="B380" s="265" t="s">
        <v>2048</v>
      </c>
      <c r="C380" s="333">
        <f>dataF!E380</f>
        <v>9662.6893311180083</v>
      </c>
      <c r="D380" s="339">
        <f>dataF!F380</f>
        <v>4113</v>
      </c>
      <c r="E380" s="259"/>
      <c r="F380" s="243">
        <f>IF($C$386=0,"",IF(C380="[for completion]","",IF(C380="","",C380/$C$386)))</f>
        <v>0.18242767440156649</v>
      </c>
      <c r="G380" s="243">
        <f t="shared" ref="G380:G385" si="15">IF($D$386=0,"",IF(D380="[for completion]","",IF(D380="","",D380/$D$386)))</f>
        <v>0.19464294164970897</v>
      </c>
    </row>
    <row r="381" spans="1:7" x14ac:dyDescent="0.3">
      <c r="A381" s="274" t="s">
        <v>2057</v>
      </c>
      <c r="B381" s="260" t="s">
        <v>2049</v>
      </c>
      <c r="C381" s="333">
        <f>dataF!E381</f>
        <v>0</v>
      </c>
      <c r="D381" s="339">
        <f>dataF!F381</f>
        <v>0</v>
      </c>
      <c r="E381" s="259"/>
      <c r="F381" s="243">
        <f t="shared" ref="F381:F385" si="16">IF($C$386=0,"",IF(C381="[for completion]","",IF(C381="","",C381/$C$386)))</f>
        <v>0</v>
      </c>
      <c r="G381" s="243">
        <f t="shared" si="15"/>
        <v>0</v>
      </c>
    </row>
    <row r="382" spans="1:7" x14ac:dyDescent="0.3">
      <c r="A382" s="274" t="s">
        <v>2058</v>
      </c>
      <c r="B382" s="260" t="s">
        <v>2050</v>
      </c>
      <c r="C382" s="333">
        <f>dataF!E382</f>
        <v>0</v>
      </c>
      <c r="D382" s="339">
        <f>dataF!F382</f>
        <v>0</v>
      </c>
      <c r="E382" s="259"/>
      <c r="F382" s="243">
        <f t="shared" si="16"/>
        <v>0</v>
      </c>
      <c r="G382" s="243">
        <f t="shared" si="15"/>
        <v>0</v>
      </c>
    </row>
    <row r="383" spans="1:7" x14ac:dyDescent="0.3">
      <c r="A383" s="274" t="s">
        <v>2060</v>
      </c>
      <c r="B383" s="260" t="s">
        <v>2051</v>
      </c>
      <c r="C383" s="333">
        <f>dataF!E383</f>
        <v>3832.2815210648428</v>
      </c>
      <c r="D383" s="339">
        <f>dataF!F383</f>
        <v>448</v>
      </c>
      <c r="E383" s="259"/>
      <c r="F383" s="243">
        <f t="shared" si="16"/>
        <v>7.2351928286518444E-2</v>
      </c>
      <c r="G383" s="243">
        <f t="shared" si="15"/>
        <v>2.120107898348398E-2</v>
      </c>
    </row>
    <row r="384" spans="1:7" x14ac:dyDescent="0.3">
      <c r="A384" s="274" t="s">
        <v>2172</v>
      </c>
      <c r="B384" s="260" t="s">
        <v>2052</v>
      </c>
      <c r="C384" s="333">
        <f>dataF!E384</f>
        <v>0</v>
      </c>
      <c r="D384" s="339">
        <f>dataF!F384</f>
        <v>0</v>
      </c>
      <c r="E384" s="259"/>
      <c r="F384" s="243">
        <f t="shared" si="16"/>
        <v>0</v>
      </c>
      <c r="G384" s="243">
        <f t="shared" si="15"/>
        <v>0</v>
      </c>
    </row>
    <row r="385" spans="1:7" x14ac:dyDescent="0.3">
      <c r="A385" s="274" t="s">
        <v>2173</v>
      </c>
      <c r="B385" s="260" t="s">
        <v>1666</v>
      </c>
      <c r="C385" s="333">
        <f>dataF!E385</f>
        <v>0</v>
      </c>
      <c r="D385" s="339">
        <f>dataF!F385</f>
        <v>0</v>
      </c>
      <c r="E385" s="259"/>
      <c r="F385" s="243">
        <f t="shared" si="16"/>
        <v>0</v>
      </c>
      <c r="G385" s="243">
        <f t="shared" si="15"/>
        <v>0</v>
      </c>
    </row>
    <row r="386" spans="1:7" x14ac:dyDescent="0.3">
      <c r="A386" s="274" t="s">
        <v>2174</v>
      </c>
      <c r="B386" s="260" t="s">
        <v>144</v>
      </c>
      <c r="C386" s="187">
        <f>SUM(C379:C385)</f>
        <v>52967.234071340201</v>
      </c>
      <c r="D386" s="188">
        <f>SUM(D379:D385)</f>
        <v>21131</v>
      </c>
      <c r="E386" s="259"/>
      <c r="F386" s="248">
        <f>SUM(F379:F385)</f>
        <v>1</v>
      </c>
      <c r="G386" s="248">
        <f>SUM(G379:G385)</f>
        <v>1</v>
      </c>
    </row>
    <row r="387" spans="1:7" x14ac:dyDescent="0.3">
      <c r="A387" s="258" t="s">
        <v>2061</v>
      </c>
      <c r="B387" s="260"/>
      <c r="C387" s="258"/>
      <c r="D387" s="258"/>
      <c r="E387" s="259"/>
      <c r="F387" s="259"/>
      <c r="G387" s="259"/>
    </row>
    <row r="388" spans="1:7" x14ac:dyDescent="0.3">
      <c r="A388" s="85"/>
      <c r="B388" s="85" t="s">
        <v>2314</v>
      </c>
      <c r="C388" s="85" t="s">
        <v>111</v>
      </c>
      <c r="D388" s="85" t="s">
        <v>1665</v>
      </c>
      <c r="E388" s="85"/>
      <c r="F388" s="85" t="s">
        <v>484</v>
      </c>
      <c r="G388" s="85" t="s">
        <v>2316</v>
      </c>
    </row>
    <row r="389" spans="1:7" x14ac:dyDescent="0.3">
      <c r="A389" s="258" t="s">
        <v>2155</v>
      </c>
      <c r="B389" s="260" t="s">
        <v>2315</v>
      </c>
      <c r="C389" s="333">
        <f>dataF!E389</f>
        <v>24468.970997866581</v>
      </c>
      <c r="D389" s="339">
        <f>dataF!F389</f>
        <v>9731</v>
      </c>
      <c r="E389" s="259"/>
      <c r="F389" s="243">
        <f>IF($C$393=0,"",IF(C389="[for completion]","",IF(C389="","",C389/$C$393)))</f>
        <v>0.46196429598173833</v>
      </c>
      <c r="G389" s="243">
        <f>IF($D$393=0,"",IF(D389="[for completion]","",IF(D389="","",D389/$D$393)))</f>
        <v>0.46050825800955941</v>
      </c>
    </row>
    <row r="390" spans="1:7" x14ac:dyDescent="0.3">
      <c r="A390" s="274" t="s">
        <v>2156</v>
      </c>
      <c r="B390" s="265" t="s">
        <v>2242</v>
      </c>
      <c r="C390" s="333">
        <f>dataF!E390</f>
        <v>28498.263073473543</v>
      </c>
      <c r="D390" s="339">
        <f>dataF!F390</f>
        <v>11395</v>
      </c>
      <c r="E390" s="259"/>
      <c r="F390" s="243">
        <f>IF($C$393=0,"",IF(C390="[for completion]","",IF(C390="","",C390/$C$393)))</f>
        <v>0.53803570401826173</v>
      </c>
      <c r="G390" s="243">
        <f>IF($D$393=0,"",IF(D390="[for completion]","",IF(D390="","",D390/$D$393)))</f>
        <v>0.53925512280535703</v>
      </c>
    </row>
    <row r="391" spans="1:7" x14ac:dyDescent="0.3">
      <c r="A391" s="274" t="s">
        <v>2157</v>
      </c>
      <c r="B391" s="260" t="s">
        <v>1666</v>
      </c>
      <c r="C391" s="333">
        <f>dataF!E391</f>
        <v>0</v>
      </c>
      <c r="D391" s="339">
        <f>dataF!F391</f>
        <v>0</v>
      </c>
      <c r="E391" s="259"/>
      <c r="F391" s="243">
        <f>IF($C$393=0,"",IF(C391="[for completion]","",IF(C391="","",C391/$C$393)))</f>
        <v>0</v>
      </c>
      <c r="G391" s="243">
        <f>IF($D$393=0,"",IF(D391="[for completion]","",IF(D391="","",D391/$D$393)))</f>
        <v>0</v>
      </c>
    </row>
    <row r="392" spans="1:7" x14ac:dyDescent="0.3">
      <c r="A392" s="274" t="s">
        <v>2158</v>
      </c>
      <c r="B392" s="263" t="s">
        <v>2059</v>
      </c>
      <c r="C392" s="333">
        <f>dataF!E392</f>
        <v>0</v>
      </c>
      <c r="D392" s="339">
        <f>dataF!F392</f>
        <v>5</v>
      </c>
      <c r="E392" s="259"/>
      <c r="F392" s="243">
        <f>IF($C$393=0,"",IF(C392="[for completion]","",IF(C392="","",C392/$C$393)))</f>
        <v>0</v>
      </c>
      <c r="G392" s="243">
        <f>IF($D$393=0,"",IF(D392="[for completion]","",IF(D392="","",D392/$D$393)))</f>
        <v>2.3661918508352658E-4</v>
      </c>
    </row>
    <row r="393" spans="1:7" x14ac:dyDescent="0.3">
      <c r="A393" s="274" t="s">
        <v>2159</v>
      </c>
      <c r="B393" s="260" t="s">
        <v>144</v>
      </c>
      <c r="C393" s="187">
        <f>SUM(C389:C392)</f>
        <v>52967.234071340121</v>
      </c>
      <c r="D393" s="188">
        <f>SUM(D389:D392)</f>
        <v>21131</v>
      </c>
      <c r="E393" s="259"/>
      <c r="F393" s="248">
        <f>SUM(F389:F392)</f>
        <v>1</v>
      </c>
      <c r="G393" s="248">
        <f>SUM(G389:G392)</f>
        <v>1</v>
      </c>
    </row>
    <row r="394" spans="1:7" x14ac:dyDescent="0.3">
      <c r="A394" s="258" t="s">
        <v>2160</v>
      </c>
      <c r="B394" s="263"/>
      <c r="C394" s="264"/>
      <c r="D394" s="263"/>
      <c r="E394" s="261"/>
      <c r="F394" s="261"/>
      <c r="G394" s="261"/>
    </row>
    <row r="395" spans="1:7" x14ac:dyDescent="0.3">
      <c r="A395" s="85"/>
      <c r="B395" s="85" t="s">
        <v>2707</v>
      </c>
      <c r="C395" s="85" t="s">
        <v>2704</v>
      </c>
      <c r="D395" s="85" t="s">
        <v>2705</v>
      </c>
      <c r="E395" s="85"/>
      <c r="F395" s="85" t="s">
        <v>2706</v>
      </c>
      <c r="G395" s="85"/>
    </row>
    <row r="396" spans="1:7" s="257" customFormat="1" x14ac:dyDescent="0.3">
      <c r="A396" s="328" t="s">
        <v>2362</v>
      </c>
      <c r="B396" s="366" t="s">
        <v>2047</v>
      </c>
      <c r="C396" s="297">
        <f>dataF!E396</f>
        <v>12264.548767768621</v>
      </c>
      <c r="D396" s="297">
        <f>dataF!F396</f>
        <v>6712.3312511707954</v>
      </c>
      <c r="E396" s="343"/>
      <c r="F396" s="297">
        <f>dataF!H396</f>
        <v>4.7607401765482491</v>
      </c>
      <c r="G396" s="243" t="str">
        <f>IF($D$414=0,"",IF(D396="[for completion]","",IF(D396="","",D396/$D$414)))</f>
        <v/>
      </c>
    </row>
    <row r="397" spans="1:7" x14ac:dyDescent="0.3">
      <c r="A397" s="328" t="s">
        <v>2363</v>
      </c>
      <c r="B397" s="378" t="s">
        <v>2048</v>
      </c>
      <c r="C397" s="297">
        <f>dataF!E397</f>
        <v>2046.9169849136927</v>
      </c>
      <c r="D397" s="297">
        <f>dataF!F397</f>
        <v>1027.3413487644627</v>
      </c>
      <c r="E397" s="343"/>
      <c r="F397" s="297">
        <f>dataF!H397</f>
        <v>4.8029987553298295</v>
      </c>
      <c r="G397" s="243" t="str">
        <f t="shared" ref="G397:G405" si="17">IF($D$414=0,"",IF(D397="[for completion]","",IF(D397="","",D397/$D$414)))</f>
        <v/>
      </c>
    </row>
    <row r="398" spans="1:7" x14ac:dyDescent="0.3">
      <c r="A398" s="328" t="s">
        <v>2364</v>
      </c>
      <c r="B398" s="366" t="s">
        <v>2049</v>
      </c>
      <c r="C398" s="297">
        <f>dataF!E398</f>
        <v>0</v>
      </c>
      <c r="D398" s="297">
        <f>dataF!F398</f>
        <v>0</v>
      </c>
      <c r="E398" s="343"/>
      <c r="F398" s="297">
        <f>dataF!H398</f>
        <v>0</v>
      </c>
      <c r="G398" s="243" t="str">
        <f t="shared" si="17"/>
        <v/>
      </c>
    </row>
    <row r="399" spans="1:7" x14ac:dyDescent="0.3">
      <c r="A399" s="328" t="s">
        <v>2365</v>
      </c>
      <c r="B399" s="366" t="s">
        <v>2050</v>
      </c>
      <c r="C399" s="297">
        <f>dataF!E399</f>
        <v>0</v>
      </c>
      <c r="D399" s="297">
        <f>dataF!F399</f>
        <v>0</v>
      </c>
      <c r="E399" s="343"/>
      <c r="F399" s="297">
        <f>dataF!H399</f>
        <v>0</v>
      </c>
      <c r="G399" s="243" t="str">
        <f t="shared" si="17"/>
        <v/>
      </c>
    </row>
    <row r="400" spans="1:7" x14ac:dyDescent="0.3">
      <c r="A400" s="328" t="s">
        <v>2366</v>
      </c>
      <c r="B400" s="366" t="s">
        <v>2051</v>
      </c>
      <c r="C400" s="297">
        <f>dataF!E400</f>
        <v>4225.2358083186364</v>
      </c>
      <c r="D400" s="297">
        <f>dataF!F400</f>
        <v>1488.0007331363227</v>
      </c>
      <c r="E400" s="343"/>
      <c r="F400" s="297">
        <f>dataF!H400</f>
        <v>6.5088799895591212</v>
      </c>
      <c r="G400" s="243" t="str">
        <f t="shared" si="17"/>
        <v/>
      </c>
    </row>
    <row r="401" spans="1:7" x14ac:dyDescent="0.3">
      <c r="A401" s="328" t="s">
        <v>2367</v>
      </c>
      <c r="B401" s="366" t="s">
        <v>2052</v>
      </c>
      <c r="C401" s="297">
        <f>dataF!E401</f>
        <v>0</v>
      </c>
      <c r="D401" s="297">
        <f>dataF!F401</f>
        <v>0</v>
      </c>
      <c r="E401" s="343"/>
      <c r="F401" s="297">
        <f>dataF!H401</f>
        <v>0</v>
      </c>
      <c r="G401" s="243" t="str">
        <f t="shared" si="17"/>
        <v/>
      </c>
    </row>
    <row r="402" spans="1:7" x14ac:dyDescent="0.3">
      <c r="A402" s="328" t="s">
        <v>2368</v>
      </c>
      <c r="B402" s="366" t="s">
        <v>1666</v>
      </c>
      <c r="C402" s="297">
        <f>dataF!E402</f>
        <v>0</v>
      </c>
      <c r="D402" s="297">
        <f>dataF!F402</f>
        <v>0</v>
      </c>
      <c r="E402" s="343"/>
      <c r="F402" s="297">
        <f>dataF!H402</f>
        <v>0</v>
      </c>
      <c r="G402" s="243" t="str">
        <f t="shared" si="17"/>
        <v/>
      </c>
    </row>
    <row r="403" spans="1:7" x14ac:dyDescent="0.3">
      <c r="A403" s="328" t="s">
        <v>2369</v>
      </c>
      <c r="B403" s="366" t="s">
        <v>2059</v>
      </c>
      <c r="C403" s="297">
        <f>dataF!E403</f>
        <v>0</v>
      </c>
      <c r="D403" s="297">
        <f>dataF!F403</f>
        <v>0</v>
      </c>
      <c r="E403" s="343"/>
      <c r="F403" s="297">
        <f>dataF!H403</f>
        <v>0</v>
      </c>
      <c r="G403" s="243" t="str">
        <f t="shared" si="17"/>
        <v/>
      </c>
    </row>
    <row r="404" spans="1:7" x14ac:dyDescent="0.3">
      <c r="A404" s="328" t="s">
        <v>2370</v>
      </c>
      <c r="B404" s="366" t="s">
        <v>144</v>
      </c>
      <c r="C404" s="379">
        <v>0</v>
      </c>
      <c r="D404" s="379">
        <v>0</v>
      </c>
      <c r="E404" s="343"/>
      <c r="F404" s="365"/>
      <c r="G404" s="243" t="str">
        <f t="shared" si="17"/>
        <v/>
      </c>
    </row>
    <row r="405" spans="1:7" x14ac:dyDescent="0.3">
      <c r="A405" s="328" t="s">
        <v>2371</v>
      </c>
      <c r="B405" s="263" t="s">
        <v>2703</v>
      </c>
      <c r="C405" s="263"/>
      <c r="D405" s="263"/>
      <c r="E405" s="263"/>
      <c r="F405" s="337" t="s">
        <v>82</v>
      </c>
      <c r="G405" s="243" t="str">
        <f t="shared" si="17"/>
        <v/>
      </c>
    </row>
    <row r="406" spans="1:7" x14ac:dyDescent="0.3">
      <c r="A406" s="328" t="s">
        <v>2372</v>
      </c>
      <c r="B406" s="355"/>
      <c r="C406" s="328"/>
      <c r="D406" s="328"/>
      <c r="E406" s="343"/>
      <c r="F406" s="243"/>
      <c r="G406" s="243"/>
    </row>
    <row r="407" spans="1:7" x14ac:dyDescent="0.3">
      <c r="A407" s="328" t="s">
        <v>2373</v>
      </c>
      <c r="B407" s="355"/>
      <c r="C407" s="328"/>
      <c r="D407" s="328"/>
      <c r="E407" s="343"/>
      <c r="F407" s="243"/>
      <c r="G407" s="243"/>
    </row>
    <row r="408" spans="1:7" x14ac:dyDescent="0.3">
      <c r="A408" s="328" t="s">
        <v>2374</v>
      </c>
      <c r="B408" s="355"/>
      <c r="C408" s="328"/>
      <c r="D408" s="328"/>
      <c r="E408" s="343"/>
      <c r="F408" s="243"/>
      <c r="G408" s="243"/>
    </row>
    <row r="409" spans="1:7" x14ac:dyDescent="0.3">
      <c r="A409" s="328" t="s">
        <v>2375</v>
      </c>
      <c r="B409" s="355"/>
      <c r="C409" s="328"/>
      <c r="D409" s="328"/>
      <c r="E409" s="343"/>
      <c r="F409" s="243"/>
      <c r="G409" s="243"/>
    </row>
    <row r="410" spans="1:7" x14ac:dyDescent="0.3">
      <c r="A410" s="328" t="s">
        <v>2376</v>
      </c>
      <c r="B410" s="355"/>
      <c r="C410" s="328"/>
      <c r="D410" s="328"/>
      <c r="E410" s="343"/>
      <c r="F410" s="243"/>
      <c r="G410" s="243"/>
    </row>
    <row r="411" spans="1:7" x14ac:dyDescent="0.3">
      <c r="A411" s="328" t="s">
        <v>2377</v>
      </c>
      <c r="B411" s="355"/>
      <c r="C411" s="328"/>
      <c r="D411" s="328"/>
      <c r="E411" s="343"/>
      <c r="F411" s="243"/>
      <c r="G411" s="243"/>
    </row>
    <row r="412" spans="1:7" x14ac:dyDescent="0.3">
      <c r="A412" s="328" t="s">
        <v>2378</v>
      </c>
      <c r="B412" s="355"/>
      <c r="C412" s="328"/>
      <c r="D412" s="328"/>
      <c r="E412" s="343"/>
      <c r="F412" s="243"/>
      <c r="G412" s="243"/>
    </row>
    <row r="413" spans="1:7" x14ac:dyDescent="0.3">
      <c r="A413" s="328" t="s">
        <v>2379</v>
      </c>
      <c r="B413" s="342"/>
      <c r="C413" s="328"/>
      <c r="D413" s="328"/>
      <c r="E413" s="343"/>
      <c r="F413" s="243"/>
      <c r="G413" s="243"/>
    </row>
    <row r="414" spans="1:7" x14ac:dyDescent="0.3">
      <c r="A414" s="328" t="s">
        <v>2380</v>
      </c>
      <c r="B414" s="342"/>
      <c r="C414" s="187"/>
      <c r="D414" s="328"/>
      <c r="E414" s="343"/>
      <c r="F414" s="347"/>
      <c r="G414" s="347"/>
    </row>
    <row r="415" spans="1:7" x14ac:dyDescent="0.3">
      <c r="A415" s="328" t="s">
        <v>2381</v>
      </c>
      <c r="B415" s="328"/>
      <c r="C415" s="344"/>
      <c r="D415" s="328"/>
      <c r="E415" s="343"/>
      <c r="F415" s="343"/>
      <c r="G415" s="343"/>
    </row>
    <row r="416" spans="1:7" x14ac:dyDescent="0.3">
      <c r="A416" s="328" t="s">
        <v>2382</v>
      </c>
      <c r="B416" s="328"/>
      <c r="C416" s="344"/>
      <c r="D416" s="328"/>
      <c r="E416" s="343"/>
      <c r="F416" s="343"/>
      <c r="G416" s="343"/>
    </row>
    <row r="417" spans="1:7" x14ac:dyDescent="0.3">
      <c r="A417" s="328" t="s">
        <v>2383</v>
      </c>
      <c r="B417" s="328"/>
      <c r="C417" s="344"/>
      <c r="D417" s="328"/>
      <c r="E417" s="343"/>
      <c r="F417" s="343"/>
      <c r="G417" s="343"/>
    </row>
    <row r="418" spans="1:7" x14ac:dyDescent="0.3">
      <c r="A418" s="328" t="s">
        <v>2384</v>
      </c>
      <c r="B418" s="328"/>
      <c r="C418" s="344"/>
      <c r="D418" s="328"/>
      <c r="E418" s="343"/>
      <c r="F418" s="343"/>
      <c r="G418" s="343"/>
    </row>
    <row r="419" spans="1:7" x14ac:dyDescent="0.3">
      <c r="A419" s="328" t="s">
        <v>2385</v>
      </c>
      <c r="B419" s="328"/>
      <c r="C419" s="344"/>
      <c r="D419" s="328"/>
      <c r="E419" s="343"/>
      <c r="F419" s="343"/>
      <c r="G419" s="343"/>
    </row>
    <row r="420" spans="1:7" x14ac:dyDescent="0.3">
      <c r="A420" s="328" t="s">
        <v>2386</v>
      </c>
      <c r="B420" s="328"/>
      <c r="C420" s="344"/>
      <c r="D420" s="328"/>
      <c r="E420" s="343"/>
      <c r="F420" s="343"/>
      <c r="G420" s="343"/>
    </row>
    <row r="421" spans="1:7" x14ac:dyDescent="0.3">
      <c r="A421" s="328" t="s">
        <v>2387</v>
      </c>
      <c r="B421" s="328"/>
      <c r="C421" s="344"/>
      <c r="D421" s="328"/>
      <c r="E421" s="343"/>
      <c r="F421" s="343"/>
      <c r="G421" s="343"/>
    </row>
    <row r="422" spans="1:7" x14ac:dyDescent="0.3">
      <c r="A422" s="328" t="s">
        <v>2388</v>
      </c>
      <c r="B422" s="328"/>
      <c r="C422" s="344"/>
      <c r="D422" s="328"/>
      <c r="E422" s="343"/>
      <c r="F422" s="343"/>
      <c r="G422" s="343"/>
    </row>
    <row r="423" spans="1:7" x14ac:dyDescent="0.3">
      <c r="A423" s="328" t="s">
        <v>2389</v>
      </c>
      <c r="B423" s="328"/>
      <c r="C423" s="344"/>
      <c r="D423" s="328"/>
      <c r="E423" s="343"/>
      <c r="F423" s="343"/>
      <c r="G423" s="343"/>
    </row>
    <row r="424" spans="1:7" x14ac:dyDescent="0.3">
      <c r="A424" s="328" t="s">
        <v>2390</v>
      </c>
      <c r="B424" s="328"/>
      <c r="C424" s="344"/>
      <c r="D424" s="328"/>
      <c r="E424" s="343"/>
      <c r="F424" s="343"/>
      <c r="G424" s="343"/>
    </row>
    <row r="425" spans="1:7" x14ac:dyDescent="0.3">
      <c r="A425" s="328" t="s">
        <v>2391</v>
      </c>
      <c r="B425" s="328"/>
      <c r="C425" s="344"/>
      <c r="D425" s="328"/>
      <c r="E425" s="343"/>
      <c r="F425" s="343"/>
      <c r="G425" s="343"/>
    </row>
    <row r="426" spans="1:7" x14ac:dyDescent="0.3">
      <c r="A426" s="328" t="s">
        <v>2392</v>
      </c>
      <c r="B426" s="328"/>
      <c r="C426" s="344"/>
      <c r="D426" s="328"/>
      <c r="E426" s="343"/>
      <c r="F426" s="343"/>
      <c r="G426" s="343"/>
    </row>
    <row r="427" spans="1:7" x14ac:dyDescent="0.3">
      <c r="A427" s="328" t="s">
        <v>2393</v>
      </c>
      <c r="B427" s="328"/>
      <c r="C427" s="344"/>
      <c r="D427" s="328"/>
      <c r="E427" s="343"/>
      <c r="F427" s="343"/>
      <c r="G427" s="343"/>
    </row>
    <row r="428" spans="1:7" x14ac:dyDescent="0.3">
      <c r="A428" s="328" t="s">
        <v>2394</v>
      </c>
      <c r="B428" s="328"/>
      <c r="C428" s="344"/>
      <c r="D428" s="328"/>
      <c r="E428" s="343"/>
      <c r="F428" s="343"/>
      <c r="G428" s="343"/>
    </row>
    <row r="429" spans="1:7" x14ac:dyDescent="0.3">
      <c r="A429" s="328" t="s">
        <v>2395</v>
      </c>
      <c r="B429" s="328"/>
      <c r="C429" s="344"/>
      <c r="D429" s="328"/>
      <c r="E429" s="343"/>
      <c r="F429" s="343"/>
      <c r="G429" s="343"/>
    </row>
    <row r="430" spans="1:7" x14ac:dyDescent="0.3">
      <c r="A430" s="328" t="s">
        <v>2396</v>
      </c>
      <c r="B430" s="328"/>
      <c r="C430" s="344"/>
      <c r="D430" s="328"/>
      <c r="E430" s="343"/>
      <c r="F430" s="343"/>
      <c r="G430" s="343"/>
    </row>
    <row r="431" spans="1:7" x14ac:dyDescent="0.3">
      <c r="A431" s="328" t="s">
        <v>2397</v>
      </c>
      <c r="B431" s="328"/>
      <c r="C431" s="344"/>
      <c r="D431" s="328"/>
      <c r="E431" s="343"/>
      <c r="F431" s="343"/>
      <c r="G431" s="343"/>
    </row>
    <row r="432" spans="1:7" x14ac:dyDescent="0.3">
      <c r="A432" s="328" t="s">
        <v>2398</v>
      </c>
      <c r="B432" s="328"/>
      <c r="C432" s="344"/>
      <c r="D432" s="328"/>
      <c r="E432" s="343"/>
      <c r="F432" s="343"/>
      <c r="G432" s="343"/>
    </row>
    <row r="433" spans="1:7" x14ac:dyDescent="0.3">
      <c r="A433" s="328" t="s">
        <v>2399</v>
      </c>
      <c r="B433" s="328"/>
      <c r="C433" s="344"/>
      <c r="D433" s="328"/>
      <c r="E433" s="343"/>
      <c r="F433" s="343"/>
      <c r="G433" s="343"/>
    </row>
    <row r="434" spans="1:7" x14ac:dyDescent="0.3">
      <c r="A434" s="328" t="s">
        <v>2400</v>
      </c>
      <c r="B434" s="328"/>
      <c r="C434" s="344"/>
      <c r="D434" s="328"/>
      <c r="E434" s="343"/>
      <c r="F434" s="343"/>
      <c r="G434" s="343"/>
    </row>
    <row r="435" spans="1:7" x14ac:dyDescent="0.3">
      <c r="A435" s="328" t="s">
        <v>2401</v>
      </c>
      <c r="B435" s="328"/>
      <c r="C435" s="344"/>
      <c r="D435" s="328"/>
      <c r="E435" s="343"/>
      <c r="F435" s="343"/>
      <c r="G435" s="343"/>
    </row>
    <row r="436" spans="1:7" x14ac:dyDescent="0.3">
      <c r="A436" s="328" t="s">
        <v>2402</v>
      </c>
      <c r="B436" s="328"/>
      <c r="C436" s="344"/>
      <c r="D436" s="328"/>
      <c r="E436" s="343"/>
      <c r="F436" s="343"/>
      <c r="G436" s="343"/>
    </row>
    <row r="437" spans="1:7" x14ac:dyDescent="0.3">
      <c r="A437" s="328" t="s">
        <v>2403</v>
      </c>
      <c r="B437" s="328"/>
      <c r="C437" s="344"/>
      <c r="D437" s="328"/>
      <c r="E437" s="343"/>
      <c r="F437" s="343"/>
      <c r="G437" s="343"/>
    </row>
    <row r="438" spans="1:7" x14ac:dyDescent="0.3">
      <c r="A438" s="328" t="s">
        <v>2404</v>
      </c>
      <c r="B438" s="328"/>
      <c r="C438" s="344"/>
      <c r="D438" s="328"/>
      <c r="E438" s="343"/>
      <c r="F438" s="343"/>
      <c r="G438" s="343"/>
    </row>
    <row r="439" spans="1:7" x14ac:dyDescent="0.3">
      <c r="A439" s="328" t="s">
        <v>2405</v>
      </c>
      <c r="B439" s="328"/>
      <c r="C439" s="344"/>
      <c r="D439" s="328"/>
      <c r="E439" s="343"/>
      <c r="F439" s="343"/>
      <c r="G439" s="343"/>
    </row>
    <row r="440" spans="1:7" x14ac:dyDescent="0.3">
      <c r="A440" s="328" t="s">
        <v>2406</v>
      </c>
      <c r="B440" s="328"/>
      <c r="C440" s="344"/>
      <c r="D440" s="328"/>
      <c r="E440" s="343"/>
      <c r="F440" s="343"/>
      <c r="G440" s="343"/>
    </row>
    <row r="441" spans="1:7" x14ac:dyDescent="0.3">
      <c r="A441" s="328" t="s">
        <v>2407</v>
      </c>
      <c r="B441" s="328"/>
      <c r="C441" s="344"/>
      <c r="D441" s="328"/>
      <c r="E441" s="343"/>
      <c r="F441" s="343"/>
      <c r="G441" s="343"/>
    </row>
    <row r="442" spans="1:7" x14ac:dyDescent="0.3">
      <c r="A442" s="328" t="s">
        <v>2408</v>
      </c>
      <c r="B442" s="328"/>
      <c r="C442" s="344"/>
      <c r="D442" s="328"/>
      <c r="E442" s="343"/>
      <c r="F442" s="343"/>
      <c r="G442" s="343"/>
    </row>
    <row r="443" spans="1:7" x14ac:dyDescent="0.3">
      <c r="A443" s="328" t="s">
        <v>2409</v>
      </c>
      <c r="B443" s="328"/>
      <c r="C443" s="344"/>
      <c r="D443" s="328"/>
      <c r="E443" s="343"/>
      <c r="F443" s="343"/>
      <c r="G443" s="343"/>
    </row>
    <row r="444" spans="1:7" ht="18" x14ac:dyDescent="0.3">
      <c r="A444" s="169"/>
      <c r="B444" s="254" t="s">
        <v>1965</v>
      </c>
      <c r="C444" s="169"/>
      <c r="D444" s="169"/>
      <c r="E444" s="169"/>
      <c r="F444" s="169"/>
      <c r="G444" s="169"/>
    </row>
    <row r="445" spans="1:7" x14ac:dyDescent="0.3">
      <c r="A445" s="85"/>
      <c r="B445" s="85" t="s">
        <v>2341</v>
      </c>
      <c r="C445" s="85" t="s">
        <v>654</v>
      </c>
      <c r="D445" s="85" t="s">
        <v>655</v>
      </c>
      <c r="E445" s="85"/>
      <c r="F445" s="85" t="s">
        <v>485</v>
      </c>
      <c r="G445" s="85" t="s">
        <v>656</v>
      </c>
    </row>
    <row r="446" spans="1:7" x14ac:dyDescent="0.3">
      <c r="A446" s="274" t="s">
        <v>1966</v>
      </c>
      <c r="B446" s="263" t="s">
        <v>658</v>
      </c>
      <c r="C446" s="333">
        <f>dataF!E446</f>
        <v>28946</v>
      </c>
      <c r="D446" s="236"/>
      <c r="E446" s="236"/>
      <c r="F446" s="237"/>
      <c r="G446" s="237"/>
    </row>
    <row r="447" spans="1:7" x14ac:dyDescent="0.3">
      <c r="A447" s="236"/>
      <c r="B447" s="263"/>
      <c r="C447" s="227"/>
      <c r="D447" s="236"/>
      <c r="E447" s="236"/>
      <c r="F447" s="237"/>
      <c r="G447" s="237"/>
    </row>
    <row r="448" spans="1:7" x14ac:dyDescent="0.3">
      <c r="A448" s="263"/>
      <c r="B448" s="263" t="s">
        <v>659</v>
      </c>
      <c r="C448" s="227"/>
      <c r="D448" s="236"/>
      <c r="E448" s="236"/>
      <c r="F448" s="237"/>
      <c r="G448" s="237"/>
    </row>
    <row r="449" spans="1:7" x14ac:dyDescent="0.3">
      <c r="A449" s="263" t="s">
        <v>1967</v>
      </c>
      <c r="B449" s="406" t="s">
        <v>2829</v>
      </c>
      <c r="C449" s="333">
        <f>dataF!E449</f>
        <v>101.33525177691722</v>
      </c>
      <c r="D449" s="333">
        <f>dataF!F449</f>
        <v>70</v>
      </c>
      <c r="E449" s="236"/>
      <c r="F449" s="243">
        <f>IF($C$473=0,"",IF(C449="[for completion]","",IF(C449="","",C449/$C$473)))</f>
        <v>1.2240646455455443E-2</v>
      </c>
      <c r="G449" s="243">
        <f>IF($D$473=0,"",IF(D449="[for completion]","",IF(D449="","",D449/$D$473)))</f>
        <v>0.24475524475524477</v>
      </c>
    </row>
    <row r="450" spans="1:7" x14ac:dyDescent="0.3">
      <c r="A450" s="263" t="s">
        <v>1968</v>
      </c>
      <c r="B450" s="406" t="s">
        <v>2830</v>
      </c>
      <c r="C450" s="333">
        <f>dataF!E450</f>
        <v>254.59991518390578</v>
      </c>
      <c r="D450" s="333">
        <f>dataF!F450</f>
        <v>65</v>
      </c>
      <c r="E450" s="236"/>
      <c r="F450" s="243">
        <f t="shared" ref="F450:F472" si="18">IF($C$473=0,"",IF(C450="[for completion]","",IF(C450="","",C450/$C$473)))</f>
        <v>3.0754031738292099E-2</v>
      </c>
      <c r="G450" s="243">
        <f t="shared" ref="G450:G472" si="19">IF($D$473=0,"",IF(D450="[for completion]","",IF(D450="","",D450/$D$473)))</f>
        <v>0.22727272727272727</v>
      </c>
    </row>
    <row r="451" spans="1:7" x14ac:dyDescent="0.3">
      <c r="A451" s="263" t="s">
        <v>1969</v>
      </c>
      <c r="B451" s="406" t="s">
        <v>2831</v>
      </c>
      <c r="C451" s="333">
        <f>dataF!E451</f>
        <v>809.69016251128733</v>
      </c>
      <c r="D451" s="333">
        <f>dataF!F451</f>
        <v>79</v>
      </c>
      <c r="E451" s="236"/>
      <c r="F451" s="243">
        <f t="shared" si="18"/>
        <v>9.7805362339056734E-2</v>
      </c>
      <c r="G451" s="243">
        <f t="shared" si="19"/>
        <v>0.2762237762237762</v>
      </c>
    </row>
    <row r="452" spans="1:7" x14ac:dyDescent="0.3">
      <c r="A452" s="263" t="s">
        <v>1970</v>
      </c>
      <c r="B452" s="406" t="s">
        <v>2832</v>
      </c>
      <c r="C452" s="333">
        <f>dataF!E452</f>
        <v>980.4582360595009</v>
      </c>
      <c r="D452" s="333">
        <f>dataF!F452</f>
        <v>31</v>
      </c>
      <c r="E452" s="236"/>
      <c r="F452" s="243">
        <f t="shared" si="18"/>
        <v>0.11843304695550765</v>
      </c>
      <c r="G452" s="243">
        <f t="shared" si="19"/>
        <v>0.10839160839160839</v>
      </c>
    </row>
    <row r="453" spans="1:7" x14ac:dyDescent="0.3">
      <c r="A453" s="263" t="s">
        <v>1971</v>
      </c>
      <c r="B453" s="406" t="s">
        <v>2832</v>
      </c>
      <c r="C453" s="333">
        <f>dataF!E453</f>
        <v>1616.676143176074</v>
      </c>
      <c r="D453" s="333">
        <f>dataF!F453</f>
        <v>22</v>
      </c>
      <c r="E453" s="236"/>
      <c r="F453" s="243">
        <f t="shared" si="18"/>
        <v>0.19528407690891322</v>
      </c>
      <c r="G453" s="243">
        <f t="shared" si="19"/>
        <v>7.6923076923076927E-2</v>
      </c>
    </row>
    <row r="454" spans="1:7" x14ac:dyDescent="0.3">
      <c r="A454" s="263" t="s">
        <v>1972</v>
      </c>
      <c r="B454" s="406" t="s">
        <v>2833</v>
      </c>
      <c r="C454" s="333">
        <f>dataF!E454</f>
        <v>4515.8268958219996</v>
      </c>
      <c r="D454" s="333">
        <f>dataF!F454</f>
        <v>19</v>
      </c>
      <c r="E454" s="236"/>
      <c r="F454" s="243">
        <f t="shared" si="18"/>
        <v>0.54548283560277466</v>
      </c>
      <c r="G454" s="243">
        <f t="shared" si="19"/>
        <v>6.6433566433566432E-2</v>
      </c>
    </row>
    <row r="455" spans="1:7" x14ac:dyDescent="0.3">
      <c r="A455" s="263" t="s">
        <v>1973</v>
      </c>
      <c r="B455" s="332"/>
      <c r="C455" s="333"/>
      <c r="D455" s="333"/>
      <c r="E455" s="236"/>
      <c r="F455" s="243" t="str">
        <f t="shared" si="18"/>
        <v/>
      </c>
      <c r="G455" s="243" t="str">
        <f t="shared" si="19"/>
        <v/>
      </c>
    </row>
    <row r="456" spans="1:7" x14ac:dyDescent="0.3">
      <c r="A456" s="263" t="s">
        <v>1974</v>
      </c>
      <c r="B456" s="332"/>
      <c r="C456" s="333"/>
      <c r="D456" s="339"/>
      <c r="E456" s="236"/>
      <c r="F456" s="243" t="str">
        <f t="shared" si="18"/>
        <v/>
      </c>
      <c r="G456" s="243" t="str">
        <f t="shared" si="19"/>
        <v/>
      </c>
    </row>
    <row r="457" spans="1:7" x14ac:dyDescent="0.3">
      <c r="A457" s="263" t="s">
        <v>1975</v>
      </c>
      <c r="B457" s="332"/>
      <c r="C457" s="333"/>
      <c r="D457" s="339"/>
      <c r="E457" s="236"/>
      <c r="F457" s="243" t="str">
        <f t="shared" si="18"/>
        <v/>
      </c>
      <c r="G457" s="243" t="str">
        <f t="shared" si="19"/>
        <v/>
      </c>
    </row>
    <row r="458" spans="1:7" x14ac:dyDescent="0.3">
      <c r="A458" s="263" t="s">
        <v>2410</v>
      </c>
      <c r="B458" s="332"/>
      <c r="C458" s="333"/>
      <c r="D458" s="339"/>
      <c r="E458" s="234"/>
      <c r="F458" s="243" t="str">
        <f t="shared" si="18"/>
        <v/>
      </c>
      <c r="G458" s="243" t="str">
        <f t="shared" si="19"/>
        <v/>
      </c>
    </row>
    <row r="459" spans="1:7" x14ac:dyDescent="0.3">
      <c r="A459" s="263" t="s">
        <v>2411</v>
      </c>
      <c r="B459" s="332"/>
      <c r="C459" s="333"/>
      <c r="D459" s="339"/>
      <c r="E459" s="234"/>
      <c r="F459" s="243" t="str">
        <f t="shared" si="18"/>
        <v/>
      </c>
      <c r="G459" s="243" t="str">
        <f t="shared" si="19"/>
        <v/>
      </c>
    </row>
    <row r="460" spans="1:7" x14ac:dyDescent="0.3">
      <c r="A460" s="263" t="s">
        <v>2412</v>
      </c>
      <c r="B460" s="332"/>
      <c r="C460" s="333"/>
      <c r="D460" s="339"/>
      <c r="E460" s="234"/>
      <c r="F460" s="243" t="str">
        <f t="shared" si="18"/>
        <v/>
      </c>
      <c r="G460" s="243" t="str">
        <f t="shared" si="19"/>
        <v/>
      </c>
    </row>
    <row r="461" spans="1:7" x14ac:dyDescent="0.3">
      <c r="A461" s="263" t="s">
        <v>2413</v>
      </c>
      <c r="B461" s="332"/>
      <c r="C461" s="333"/>
      <c r="D461" s="339"/>
      <c r="E461" s="234"/>
      <c r="F461" s="243" t="str">
        <f t="shared" si="18"/>
        <v/>
      </c>
      <c r="G461" s="243" t="str">
        <f t="shared" si="19"/>
        <v/>
      </c>
    </row>
    <row r="462" spans="1:7" x14ac:dyDescent="0.3">
      <c r="A462" s="263" t="s">
        <v>2414</v>
      </c>
      <c r="B462" s="332"/>
      <c r="C462" s="333"/>
      <c r="D462" s="339"/>
      <c r="E462" s="234"/>
      <c r="F462" s="243" t="str">
        <f t="shared" si="18"/>
        <v/>
      </c>
      <c r="G462" s="243" t="str">
        <f t="shared" si="19"/>
        <v/>
      </c>
    </row>
    <row r="463" spans="1:7" x14ac:dyDescent="0.3">
      <c r="A463" s="263" t="s">
        <v>2415</v>
      </c>
      <c r="B463" s="332"/>
      <c r="C463" s="333"/>
      <c r="D463" s="339"/>
      <c r="E463" s="234"/>
      <c r="F463" s="243" t="str">
        <f t="shared" si="18"/>
        <v/>
      </c>
      <c r="G463" s="243" t="str">
        <f t="shared" si="19"/>
        <v/>
      </c>
    </row>
    <row r="464" spans="1:7" x14ac:dyDescent="0.3">
      <c r="A464" s="263" t="s">
        <v>2416</v>
      </c>
      <c r="B464" s="332"/>
      <c r="C464" s="333"/>
      <c r="D464" s="339"/>
      <c r="E464" s="227"/>
      <c r="F464" s="243" t="str">
        <f t="shared" si="18"/>
        <v/>
      </c>
      <c r="G464" s="243" t="str">
        <f t="shared" si="19"/>
        <v/>
      </c>
    </row>
    <row r="465" spans="1:7" x14ac:dyDescent="0.3">
      <c r="A465" s="263" t="s">
        <v>2417</v>
      </c>
      <c r="B465" s="332"/>
      <c r="C465" s="333"/>
      <c r="D465" s="339"/>
      <c r="E465" s="230"/>
      <c r="F465" s="243" t="str">
        <f t="shared" si="18"/>
        <v/>
      </c>
      <c r="G465" s="243" t="str">
        <f t="shared" si="19"/>
        <v/>
      </c>
    </row>
    <row r="466" spans="1:7" x14ac:dyDescent="0.3">
      <c r="A466" s="263" t="s">
        <v>2418</v>
      </c>
      <c r="B466" s="332"/>
      <c r="C466" s="333"/>
      <c r="D466" s="339"/>
      <c r="E466" s="230"/>
      <c r="F466" s="243" t="str">
        <f t="shared" si="18"/>
        <v/>
      </c>
      <c r="G466" s="243" t="str">
        <f t="shared" si="19"/>
        <v/>
      </c>
    </row>
    <row r="467" spans="1:7" x14ac:dyDescent="0.3">
      <c r="A467" s="263" t="s">
        <v>2419</v>
      </c>
      <c r="B467" s="332"/>
      <c r="C467" s="333"/>
      <c r="D467" s="339"/>
      <c r="E467" s="230"/>
      <c r="F467" s="243" t="str">
        <f t="shared" si="18"/>
        <v/>
      </c>
      <c r="G467" s="243" t="str">
        <f t="shared" si="19"/>
        <v/>
      </c>
    </row>
    <row r="468" spans="1:7" x14ac:dyDescent="0.3">
      <c r="A468" s="263" t="s">
        <v>2420</v>
      </c>
      <c r="B468" s="332"/>
      <c r="C468" s="333"/>
      <c r="D468" s="339"/>
      <c r="E468" s="230"/>
      <c r="F468" s="243" t="str">
        <f t="shared" si="18"/>
        <v/>
      </c>
      <c r="G468" s="243" t="str">
        <f t="shared" si="19"/>
        <v/>
      </c>
    </row>
    <row r="469" spans="1:7" x14ac:dyDescent="0.3">
      <c r="A469" s="263" t="s">
        <v>2421</v>
      </c>
      <c r="B469" s="332"/>
      <c r="C469" s="333"/>
      <c r="D469" s="339"/>
      <c r="E469" s="230"/>
      <c r="F469" s="243" t="str">
        <f t="shared" si="18"/>
        <v/>
      </c>
      <c r="G469" s="243" t="str">
        <f t="shared" si="19"/>
        <v/>
      </c>
    </row>
    <row r="470" spans="1:7" x14ac:dyDescent="0.3">
      <c r="A470" s="263" t="s">
        <v>2422</v>
      </c>
      <c r="B470" s="332"/>
      <c r="C470" s="333"/>
      <c r="D470" s="339"/>
      <c r="E470" s="230"/>
      <c r="F470" s="243" t="str">
        <f t="shared" si="18"/>
        <v/>
      </c>
      <c r="G470" s="243" t="str">
        <f t="shared" si="19"/>
        <v/>
      </c>
    </row>
    <row r="471" spans="1:7" x14ac:dyDescent="0.3">
      <c r="A471" s="263" t="s">
        <v>2423</v>
      </c>
      <c r="B471" s="332"/>
      <c r="C471" s="333"/>
      <c r="D471" s="339"/>
      <c r="E471" s="230"/>
      <c r="F471" s="243" t="str">
        <f t="shared" si="18"/>
        <v/>
      </c>
      <c r="G471" s="243" t="str">
        <f t="shared" si="19"/>
        <v/>
      </c>
    </row>
    <row r="472" spans="1:7" x14ac:dyDescent="0.3">
      <c r="A472" s="263" t="s">
        <v>2424</v>
      </c>
      <c r="B472" s="332"/>
      <c r="C472" s="333"/>
      <c r="D472" s="339"/>
      <c r="E472" s="230"/>
      <c r="F472" s="243" t="str">
        <f t="shared" si="18"/>
        <v/>
      </c>
      <c r="G472" s="243" t="str">
        <f t="shared" si="19"/>
        <v/>
      </c>
    </row>
    <row r="473" spans="1:7" x14ac:dyDescent="0.3">
      <c r="A473" s="263" t="s">
        <v>2425</v>
      </c>
      <c r="B473" s="234" t="s">
        <v>144</v>
      </c>
      <c r="C473" s="249">
        <f>SUM(C449:C472)</f>
        <v>8278.5866045296862</v>
      </c>
      <c r="D473" s="328">
        <f>SUM(D449:D472)</f>
        <v>286</v>
      </c>
      <c r="E473" s="230"/>
      <c r="F473" s="248">
        <f>SUM(F449:F472)</f>
        <v>0.99999999999999978</v>
      </c>
      <c r="G473" s="248">
        <f>SUM(G449:G472)</f>
        <v>1</v>
      </c>
    </row>
    <row r="474" spans="1:7" x14ac:dyDescent="0.3">
      <c r="A474" s="85"/>
      <c r="B474" s="85" t="s">
        <v>2358</v>
      </c>
      <c r="C474" s="85" t="s">
        <v>654</v>
      </c>
      <c r="D474" s="85" t="s">
        <v>655</v>
      </c>
      <c r="E474" s="85"/>
      <c r="F474" s="85" t="s">
        <v>485</v>
      </c>
      <c r="G474" s="85" t="s">
        <v>656</v>
      </c>
    </row>
    <row r="475" spans="1:7" x14ac:dyDescent="0.3">
      <c r="A475" s="263" t="s">
        <v>1977</v>
      </c>
      <c r="B475" s="227" t="s">
        <v>687</v>
      </c>
      <c r="C475" s="338" t="s">
        <v>1207</v>
      </c>
      <c r="D475" s="227"/>
      <c r="E475" s="227"/>
      <c r="F475" s="227"/>
      <c r="G475" s="227"/>
    </row>
    <row r="476" spans="1:7" x14ac:dyDescent="0.3">
      <c r="A476" s="263"/>
      <c r="B476" s="227"/>
      <c r="C476" s="227"/>
      <c r="D476" s="227"/>
      <c r="E476" s="227"/>
      <c r="F476" s="227"/>
      <c r="G476" s="227"/>
    </row>
    <row r="477" spans="1:7" x14ac:dyDescent="0.3">
      <c r="A477" s="263"/>
      <c r="B477" s="234" t="s">
        <v>688</v>
      </c>
      <c r="C477" s="227"/>
      <c r="D477" s="227"/>
      <c r="E477" s="227"/>
      <c r="F477" s="227"/>
      <c r="G477" s="227"/>
    </row>
    <row r="478" spans="1:7" x14ac:dyDescent="0.3">
      <c r="A478" s="263" t="s">
        <v>1978</v>
      </c>
      <c r="B478" s="227" t="s">
        <v>690</v>
      </c>
      <c r="C478" s="338" t="s">
        <v>1207</v>
      </c>
      <c r="D478" s="338" t="s">
        <v>1207</v>
      </c>
      <c r="E478" s="227"/>
      <c r="F478" s="243" t="str">
        <f>IF($C$486=0,"",IF(C478="[for completion]","",IF(C478="","",C478/$C$486)))</f>
        <v/>
      </c>
      <c r="G478" s="243" t="str">
        <f>IF($D$486=0,"",IF(D478="[for completion]","",IF(D478="","",D478/$D$486)))</f>
        <v/>
      </c>
    </row>
    <row r="479" spans="1:7" x14ac:dyDescent="0.3">
      <c r="A479" s="263" t="s">
        <v>1979</v>
      </c>
      <c r="B479" s="227" t="s">
        <v>692</v>
      </c>
      <c r="C479" s="338" t="s">
        <v>1207</v>
      </c>
      <c r="D479" s="338" t="s">
        <v>1207</v>
      </c>
      <c r="E479" s="227"/>
      <c r="F479" s="243" t="str">
        <f t="shared" ref="F479:F485" si="20">IF($C$486=0,"",IF(C479="[for completion]","",IF(C479="","",C479/$C$486)))</f>
        <v/>
      </c>
      <c r="G479" s="243" t="str">
        <f t="shared" ref="G479:G485" si="21">IF($D$486=0,"",IF(D479="[for completion]","",IF(D479="","",D479/$D$486)))</f>
        <v/>
      </c>
    </row>
    <row r="480" spans="1:7" x14ac:dyDescent="0.3">
      <c r="A480" s="263" t="s">
        <v>1980</v>
      </c>
      <c r="B480" s="227" t="s">
        <v>694</v>
      </c>
      <c r="C480" s="338" t="s">
        <v>1207</v>
      </c>
      <c r="D480" s="338" t="s">
        <v>1207</v>
      </c>
      <c r="E480" s="227"/>
      <c r="F480" s="243" t="str">
        <f t="shared" si="20"/>
        <v/>
      </c>
      <c r="G480" s="243" t="str">
        <f t="shared" si="21"/>
        <v/>
      </c>
    </row>
    <row r="481" spans="1:7" x14ac:dyDescent="0.3">
      <c r="A481" s="263" t="s">
        <v>1981</v>
      </c>
      <c r="B481" s="227" t="s">
        <v>696</v>
      </c>
      <c r="C481" s="338" t="s">
        <v>1207</v>
      </c>
      <c r="D481" s="338" t="s">
        <v>1207</v>
      </c>
      <c r="E481" s="227"/>
      <c r="F481" s="243" t="str">
        <f t="shared" si="20"/>
        <v/>
      </c>
      <c r="G481" s="243" t="str">
        <f t="shared" si="21"/>
        <v/>
      </c>
    </row>
    <row r="482" spans="1:7" x14ac:dyDescent="0.3">
      <c r="A482" s="263" t="s">
        <v>1982</v>
      </c>
      <c r="B482" s="227" t="s">
        <v>698</v>
      </c>
      <c r="C482" s="338" t="s">
        <v>1207</v>
      </c>
      <c r="D482" s="338" t="s">
        <v>1207</v>
      </c>
      <c r="E482" s="227"/>
      <c r="F482" s="243" t="str">
        <f t="shared" si="20"/>
        <v/>
      </c>
      <c r="G482" s="243" t="str">
        <f t="shared" si="21"/>
        <v/>
      </c>
    </row>
    <row r="483" spans="1:7" x14ac:dyDescent="0.3">
      <c r="A483" s="263" t="s">
        <v>1983</v>
      </c>
      <c r="B483" s="227" t="s">
        <v>700</v>
      </c>
      <c r="C483" s="338" t="s">
        <v>1207</v>
      </c>
      <c r="D483" s="338" t="s">
        <v>1207</v>
      </c>
      <c r="E483" s="227"/>
      <c r="F483" s="243" t="str">
        <f t="shared" si="20"/>
        <v/>
      </c>
      <c r="G483" s="243" t="str">
        <f t="shared" si="21"/>
        <v/>
      </c>
    </row>
    <row r="484" spans="1:7" x14ac:dyDescent="0.3">
      <c r="A484" s="263" t="s">
        <v>1984</v>
      </c>
      <c r="B484" s="227" t="s">
        <v>702</v>
      </c>
      <c r="C484" s="338" t="s">
        <v>1207</v>
      </c>
      <c r="D484" s="338" t="s">
        <v>1207</v>
      </c>
      <c r="E484" s="227"/>
      <c r="F484" s="243" t="str">
        <f t="shared" si="20"/>
        <v/>
      </c>
      <c r="G484" s="243" t="str">
        <f t="shared" si="21"/>
        <v/>
      </c>
    </row>
    <row r="485" spans="1:7" x14ac:dyDescent="0.3">
      <c r="A485" s="263" t="s">
        <v>1985</v>
      </c>
      <c r="B485" s="227" t="s">
        <v>704</v>
      </c>
      <c r="C485" s="338" t="s">
        <v>1207</v>
      </c>
      <c r="D485" s="338" t="s">
        <v>1207</v>
      </c>
      <c r="E485" s="227"/>
      <c r="F485" s="243" t="str">
        <f t="shared" si="20"/>
        <v/>
      </c>
      <c r="G485" s="243" t="str">
        <f t="shared" si="21"/>
        <v/>
      </c>
    </row>
    <row r="486" spans="1:7" x14ac:dyDescent="0.3">
      <c r="A486" s="263" t="s">
        <v>1986</v>
      </c>
      <c r="B486" s="239" t="s">
        <v>144</v>
      </c>
      <c r="C486" s="244">
        <f>SUM(C478:C485)</f>
        <v>0</v>
      </c>
      <c r="D486" s="247">
        <f>SUM(D478:D485)</f>
        <v>0</v>
      </c>
      <c r="E486" s="227"/>
      <c r="F486" s="241">
        <f>SUM(F478:F485)</f>
        <v>0</v>
      </c>
      <c r="G486" s="264">
        <f>SUM(G478:G485)</f>
        <v>0</v>
      </c>
    </row>
    <row r="487" spans="1:7" x14ac:dyDescent="0.3">
      <c r="A487" s="263" t="s">
        <v>1987</v>
      </c>
      <c r="B487" s="231" t="s">
        <v>707</v>
      </c>
      <c r="C487" s="333"/>
      <c r="D487" s="339"/>
      <c r="E487" s="227"/>
      <c r="F487" s="243" t="s">
        <v>1678</v>
      </c>
      <c r="G487" s="243" t="s">
        <v>1678</v>
      </c>
    </row>
    <row r="488" spans="1:7" x14ac:dyDescent="0.3">
      <c r="A488" s="263" t="s">
        <v>1988</v>
      </c>
      <c r="B488" s="231" t="s">
        <v>709</v>
      </c>
      <c r="C488" s="333"/>
      <c r="D488" s="339"/>
      <c r="E488" s="227"/>
      <c r="F488" s="243" t="s">
        <v>1678</v>
      </c>
      <c r="G488" s="243" t="s">
        <v>1678</v>
      </c>
    </row>
    <row r="489" spans="1:7" x14ac:dyDescent="0.3">
      <c r="A489" s="263" t="s">
        <v>1989</v>
      </c>
      <c r="B489" s="231" t="s">
        <v>711</v>
      </c>
      <c r="C489" s="333"/>
      <c r="D489" s="339"/>
      <c r="E489" s="227"/>
      <c r="F489" s="243" t="s">
        <v>1678</v>
      </c>
      <c r="G489" s="243" t="s">
        <v>1678</v>
      </c>
    </row>
    <row r="490" spans="1:7" x14ac:dyDescent="0.3">
      <c r="A490" s="263" t="s">
        <v>2062</v>
      </c>
      <c r="B490" s="231" t="s">
        <v>713</v>
      </c>
      <c r="C490" s="333"/>
      <c r="D490" s="339"/>
      <c r="E490" s="227"/>
      <c r="F490" s="243" t="s">
        <v>1678</v>
      </c>
      <c r="G490" s="243" t="s">
        <v>1678</v>
      </c>
    </row>
    <row r="491" spans="1:7" x14ac:dyDescent="0.3">
      <c r="A491" s="263" t="s">
        <v>2063</v>
      </c>
      <c r="B491" s="231" t="s">
        <v>715</v>
      </c>
      <c r="C491" s="333"/>
      <c r="D491" s="339"/>
      <c r="E491" s="227"/>
      <c r="F491" s="243" t="s">
        <v>1678</v>
      </c>
      <c r="G491" s="243" t="s">
        <v>1678</v>
      </c>
    </row>
    <row r="492" spans="1:7" x14ac:dyDescent="0.3">
      <c r="A492" s="263" t="s">
        <v>2064</v>
      </c>
      <c r="B492" s="231" t="s">
        <v>717</v>
      </c>
      <c r="C492" s="333"/>
      <c r="D492" s="339"/>
      <c r="E492" s="227"/>
      <c r="F492" s="243" t="s">
        <v>1678</v>
      </c>
      <c r="G492" s="243" t="s">
        <v>1678</v>
      </c>
    </row>
    <row r="493" spans="1:7" x14ac:dyDescent="0.3">
      <c r="A493" s="263" t="s">
        <v>2065</v>
      </c>
      <c r="B493" s="231"/>
      <c r="C493" s="227"/>
      <c r="D493" s="227"/>
      <c r="E493" s="227"/>
      <c r="F493" s="228"/>
      <c r="G493" s="228"/>
    </row>
    <row r="494" spans="1:7" x14ac:dyDescent="0.3">
      <c r="A494" s="263" t="s">
        <v>2066</v>
      </c>
      <c r="B494" s="231"/>
      <c r="C494" s="227"/>
      <c r="D494" s="227"/>
      <c r="E494" s="227"/>
      <c r="F494" s="228"/>
      <c r="G494" s="228"/>
    </row>
    <row r="495" spans="1:7" x14ac:dyDescent="0.3">
      <c r="A495" s="263" t="s">
        <v>2067</v>
      </c>
      <c r="B495" s="231"/>
      <c r="C495" s="227"/>
      <c r="D495" s="227"/>
      <c r="E495" s="227"/>
      <c r="F495" s="230"/>
      <c r="G495" s="230"/>
    </row>
    <row r="496" spans="1:7" x14ac:dyDescent="0.3">
      <c r="A496" s="85"/>
      <c r="B496" s="85" t="s">
        <v>2426</v>
      </c>
      <c r="C496" s="85" t="s">
        <v>654</v>
      </c>
      <c r="D496" s="85" t="s">
        <v>655</v>
      </c>
      <c r="E496" s="85"/>
      <c r="F496" s="85" t="s">
        <v>485</v>
      </c>
      <c r="G496" s="85" t="s">
        <v>656</v>
      </c>
    </row>
    <row r="497" spans="1:7" x14ac:dyDescent="0.3">
      <c r="A497" s="263" t="s">
        <v>1990</v>
      </c>
      <c r="B497" s="227" t="s">
        <v>687</v>
      </c>
      <c r="C497" s="338">
        <f>dataF!E497</f>
        <v>0.44452987658527726</v>
      </c>
      <c r="D497" s="227"/>
      <c r="E497" s="227"/>
      <c r="F497" s="227"/>
      <c r="G497" s="227"/>
    </row>
    <row r="498" spans="1:7" x14ac:dyDescent="0.3">
      <c r="A498" s="263"/>
      <c r="B498" s="227"/>
      <c r="C498" s="227"/>
      <c r="D498" s="227"/>
      <c r="E498" s="227"/>
      <c r="F498" s="227"/>
      <c r="G498" s="227"/>
    </row>
    <row r="499" spans="1:7" x14ac:dyDescent="0.3">
      <c r="A499" s="263"/>
      <c r="B499" s="234" t="s">
        <v>688</v>
      </c>
      <c r="C499" s="227"/>
      <c r="D499" s="227"/>
      <c r="E499" s="227"/>
      <c r="F499" s="227"/>
      <c r="G499" s="227"/>
    </row>
    <row r="500" spans="1:7" x14ac:dyDescent="0.3">
      <c r="A500" s="263" t="s">
        <v>1991</v>
      </c>
      <c r="B500" s="227" t="s">
        <v>690</v>
      </c>
      <c r="C500" s="333">
        <f>dataF!E500</f>
        <v>6239</v>
      </c>
      <c r="D500" s="338" t="s">
        <v>1207</v>
      </c>
      <c r="E500" s="227"/>
      <c r="F500" s="243">
        <f>IF($C$508=0,"",IF(C500="[for completion]","",IF(C500="","",C500/$C$508)))</f>
        <v>0.75350241545893715</v>
      </c>
      <c r="G500" s="243" t="str">
        <f>IF($D$508=0,"",IF(D500="[for completion]","",IF(D500="","",D500/$D$508)))</f>
        <v/>
      </c>
    </row>
    <row r="501" spans="1:7" x14ac:dyDescent="0.3">
      <c r="A501" s="263" t="s">
        <v>1992</v>
      </c>
      <c r="B501" s="227" t="s">
        <v>692</v>
      </c>
      <c r="C501" s="333">
        <f>dataF!E501</f>
        <v>1144</v>
      </c>
      <c r="D501" s="338" t="s">
        <v>1207</v>
      </c>
      <c r="E501" s="227"/>
      <c r="F501" s="243">
        <f t="shared" ref="F501:F507" si="22">IF($C$508=0,"",IF(C501="[for completion]","",IF(C501="","",C501/$C$508)))</f>
        <v>0.13816425120772946</v>
      </c>
      <c r="G501" s="243" t="str">
        <f t="shared" ref="G501:G507" si="23">IF($D$508=0,"",IF(D501="[for completion]","",IF(D501="","",D501/$D$508)))</f>
        <v/>
      </c>
    </row>
    <row r="502" spans="1:7" x14ac:dyDescent="0.3">
      <c r="A502" s="263" t="s">
        <v>1993</v>
      </c>
      <c r="B502" s="227" t="s">
        <v>694</v>
      </c>
      <c r="C502" s="333">
        <f>dataF!E502</f>
        <v>696</v>
      </c>
      <c r="D502" s="338" t="s">
        <v>1207</v>
      </c>
      <c r="E502" s="227"/>
      <c r="F502" s="243">
        <f t="shared" si="22"/>
        <v>8.4057971014492749E-2</v>
      </c>
      <c r="G502" s="243" t="str">
        <f t="shared" si="23"/>
        <v/>
      </c>
    </row>
    <row r="503" spans="1:7" x14ac:dyDescent="0.3">
      <c r="A503" s="263" t="s">
        <v>1994</v>
      </c>
      <c r="B503" s="263" t="s">
        <v>696</v>
      </c>
      <c r="C503" s="333">
        <f>dataF!E503</f>
        <v>175</v>
      </c>
      <c r="D503" s="338" t="s">
        <v>1207</v>
      </c>
      <c r="E503" s="227"/>
      <c r="F503" s="243">
        <f t="shared" si="22"/>
        <v>2.1135265700483092E-2</v>
      </c>
      <c r="G503" s="243" t="str">
        <f t="shared" si="23"/>
        <v/>
      </c>
    </row>
    <row r="504" spans="1:7" x14ac:dyDescent="0.3">
      <c r="A504" s="263" t="s">
        <v>1995</v>
      </c>
      <c r="B504" s="227" t="s">
        <v>698</v>
      </c>
      <c r="C504" s="333">
        <f>dataF!E504</f>
        <v>24</v>
      </c>
      <c r="D504" s="338" t="s">
        <v>1207</v>
      </c>
      <c r="E504" s="227"/>
      <c r="F504" s="243">
        <f t="shared" si="22"/>
        <v>2.8985507246376812E-3</v>
      </c>
      <c r="G504" s="243" t="str">
        <f t="shared" si="23"/>
        <v/>
      </c>
    </row>
    <row r="505" spans="1:7" x14ac:dyDescent="0.3">
      <c r="A505" s="263" t="s">
        <v>1996</v>
      </c>
      <c r="B505" s="227" t="s">
        <v>700</v>
      </c>
      <c r="C505" s="333">
        <f>dataF!E505</f>
        <v>2</v>
      </c>
      <c r="D505" s="338" t="s">
        <v>1207</v>
      </c>
      <c r="E505" s="227"/>
      <c r="F505" s="243">
        <f t="shared" si="22"/>
        <v>2.4154589371980676E-4</v>
      </c>
      <c r="G505" s="243" t="str">
        <f t="shared" si="23"/>
        <v/>
      </c>
    </row>
    <row r="506" spans="1:7" x14ac:dyDescent="0.3">
      <c r="A506" s="263" t="s">
        <v>1997</v>
      </c>
      <c r="B506" s="227" t="s">
        <v>702</v>
      </c>
      <c r="C506" s="333">
        <f>dataF!E506</f>
        <v>0</v>
      </c>
      <c r="D506" s="338" t="s">
        <v>1207</v>
      </c>
      <c r="E506" s="227"/>
      <c r="F506" s="243">
        <f t="shared" si="22"/>
        <v>0</v>
      </c>
      <c r="G506" s="243" t="str">
        <f t="shared" si="23"/>
        <v/>
      </c>
    </row>
    <row r="507" spans="1:7" x14ac:dyDescent="0.3">
      <c r="A507" s="263" t="s">
        <v>1998</v>
      </c>
      <c r="B507" s="227" t="s">
        <v>704</v>
      </c>
      <c r="C507" s="333">
        <f>dataF!E507</f>
        <v>0</v>
      </c>
      <c r="D507" s="338" t="s">
        <v>1207</v>
      </c>
      <c r="E507" s="227"/>
      <c r="F507" s="243">
        <f t="shared" si="22"/>
        <v>0</v>
      </c>
      <c r="G507" s="243" t="str">
        <f t="shared" si="23"/>
        <v/>
      </c>
    </row>
    <row r="508" spans="1:7" x14ac:dyDescent="0.3">
      <c r="A508" s="263" t="s">
        <v>1999</v>
      </c>
      <c r="B508" s="239" t="s">
        <v>144</v>
      </c>
      <c r="C508" s="244">
        <f>SUM(C500:C507)</f>
        <v>8280</v>
      </c>
      <c r="D508" s="247">
        <f>SUM(D500:D507)</f>
        <v>0</v>
      </c>
      <c r="E508" s="227"/>
      <c r="F508" s="264">
        <f>SUM(F500:F507)</f>
        <v>0.99999999999999989</v>
      </c>
      <c r="G508" s="241">
        <f>SUM(G500:G507)</f>
        <v>0</v>
      </c>
    </row>
    <row r="509" spans="1:7" x14ac:dyDescent="0.3">
      <c r="A509" s="263" t="s">
        <v>2068</v>
      </c>
      <c r="B509" s="231" t="s">
        <v>707</v>
      </c>
      <c r="C509" s="244"/>
      <c r="D509" s="246"/>
      <c r="E509" s="227"/>
      <c r="F509" s="243" t="s">
        <v>1678</v>
      </c>
      <c r="G509" s="243" t="s">
        <v>1678</v>
      </c>
    </row>
    <row r="510" spans="1:7" x14ac:dyDescent="0.3">
      <c r="A510" s="263" t="s">
        <v>2069</v>
      </c>
      <c r="B510" s="231" t="s">
        <v>709</v>
      </c>
      <c r="C510" s="244"/>
      <c r="D510" s="246"/>
      <c r="E510" s="227"/>
      <c r="F510" s="243" t="s">
        <v>1678</v>
      </c>
      <c r="G510" s="243" t="s">
        <v>1678</v>
      </c>
    </row>
    <row r="511" spans="1:7" x14ac:dyDescent="0.3">
      <c r="A511" s="263" t="s">
        <v>2070</v>
      </c>
      <c r="B511" s="231" t="s">
        <v>711</v>
      </c>
      <c r="C511" s="244"/>
      <c r="D511" s="246"/>
      <c r="E511" s="227"/>
      <c r="F511" s="243" t="s">
        <v>1678</v>
      </c>
      <c r="G511" s="243" t="s">
        <v>1678</v>
      </c>
    </row>
    <row r="512" spans="1:7" x14ac:dyDescent="0.3">
      <c r="A512" s="263" t="s">
        <v>2246</v>
      </c>
      <c r="B512" s="231" t="s">
        <v>713</v>
      </c>
      <c r="C512" s="244"/>
      <c r="D512" s="246"/>
      <c r="E512" s="227"/>
      <c r="F512" s="243" t="s">
        <v>1678</v>
      </c>
      <c r="G512" s="243" t="s">
        <v>1678</v>
      </c>
    </row>
    <row r="513" spans="1:7" x14ac:dyDescent="0.3">
      <c r="A513" s="263" t="s">
        <v>2247</v>
      </c>
      <c r="B513" s="231" t="s">
        <v>715</v>
      </c>
      <c r="C513" s="244"/>
      <c r="D513" s="246"/>
      <c r="E513" s="227"/>
      <c r="F513" s="243" t="s">
        <v>1678</v>
      </c>
      <c r="G513" s="243" t="s">
        <v>1678</v>
      </c>
    </row>
    <row r="514" spans="1:7" x14ac:dyDescent="0.3">
      <c r="A514" s="263" t="s">
        <v>2248</v>
      </c>
      <c r="B514" s="231" t="s">
        <v>717</v>
      </c>
      <c r="C514" s="244"/>
      <c r="D514" s="246"/>
      <c r="E514" s="227"/>
      <c r="F514" s="243" t="s">
        <v>1678</v>
      </c>
      <c r="G514" s="243" t="s">
        <v>1678</v>
      </c>
    </row>
    <row r="515" spans="1:7" x14ac:dyDescent="0.3">
      <c r="A515" s="263" t="s">
        <v>2249</v>
      </c>
      <c r="B515" s="231"/>
      <c r="C515" s="227"/>
      <c r="D515" s="227"/>
      <c r="E515" s="227"/>
      <c r="F515" s="243"/>
      <c r="G515" s="243"/>
    </row>
    <row r="516" spans="1:7" x14ac:dyDescent="0.3">
      <c r="A516" s="263" t="s">
        <v>2250</v>
      </c>
      <c r="B516" s="231"/>
      <c r="C516" s="227"/>
      <c r="D516" s="227"/>
      <c r="E516" s="227"/>
      <c r="F516" s="243"/>
      <c r="G516" s="243"/>
    </row>
    <row r="517" spans="1:7" x14ac:dyDescent="0.3">
      <c r="A517" s="263" t="s">
        <v>2251</v>
      </c>
      <c r="B517" s="231"/>
      <c r="C517" s="227"/>
      <c r="D517" s="227"/>
      <c r="E517" s="227"/>
      <c r="F517" s="243"/>
      <c r="G517" s="241"/>
    </row>
    <row r="518" spans="1:7" x14ac:dyDescent="0.3">
      <c r="A518" s="85"/>
      <c r="B518" s="85" t="s">
        <v>2427</v>
      </c>
      <c r="C518" s="85" t="s">
        <v>774</v>
      </c>
      <c r="D518" s="85"/>
      <c r="E518" s="85"/>
      <c r="F518" s="85"/>
      <c r="G518" s="85"/>
    </row>
    <row r="519" spans="1:7" x14ac:dyDescent="0.3">
      <c r="A519" s="263" t="s">
        <v>2071</v>
      </c>
      <c r="B519" s="234" t="s">
        <v>775</v>
      </c>
      <c r="C519" s="338" t="s">
        <v>1207</v>
      </c>
      <c r="D519" s="338"/>
      <c r="E519" s="227"/>
      <c r="F519" s="227"/>
      <c r="G519" s="227"/>
    </row>
    <row r="520" spans="1:7" x14ac:dyDescent="0.3">
      <c r="A520" s="263" t="s">
        <v>2072</v>
      </c>
      <c r="B520" s="234" t="s">
        <v>776</v>
      </c>
      <c r="C520" s="338">
        <f>dataF!E520</f>
        <v>0.50018817861409637</v>
      </c>
      <c r="D520" s="338"/>
      <c r="E520" s="227"/>
      <c r="F520" s="227"/>
      <c r="G520" s="227"/>
    </row>
    <row r="521" spans="1:7" x14ac:dyDescent="0.3">
      <c r="A521" s="263" t="s">
        <v>2073</v>
      </c>
      <c r="B521" s="234" t="s">
        <v>777</v>
      </c>
      <c r="C521" s="338">
        <f>dataF!E521</f>
        <v>0.45229527852114804</v>
      </c>
      <c r="D521" s="338"/>
      <c r="E521" s="227"/>
      <c r="F521" s="227"/>
      <c r="G521" s="227"/>
    </row>
    <row r="522" spans="1:7" x14ac:dyDescent="0.3">
      <c r="A522" s="263" t="s">
        <v>2074</v>
      </c>
      <c r="B522" s="234" t="s">
        <v>778</v>
      </c>
      <c r="C522" s="338">
        <f>dataF!E522</f>
        <v>4.7516542868341255E-2</v>
      </c>
      <c r="D522" s="338"/>
      <c r="E522" s="227"/>
      <c r="F522" s="227"/>
      <c r="G522" s="227"/>
    </row>
    <row r="523" spans="1:7" x14ac:dyDescent="0.3">
      <c r="A523" s="263" t="s">
        <v>2075</v>
      </c>
      <c r="B523" s="234" t="s">
        <v>779</v>
      </c>
      <c r="C523" s="338">
        <f>dataF!E523</f>
        <v>0</v>
      </c>
      <c r="D523" s="338"/>
      <c r="E523" s="227"/>
      <c r="F523" s="227"/>
      <c r="G523" s="227"/>
    </row>
    <row r="524" spans="1:7" x14ac:dyDescent="0.3">
      <c r="A524" s="263" t="s">
        <v>2076</v>
      </c>
      <c r="B524" s="234" t="s">
        <v>780</v>
      </c>
      <c r="C524" s="338">
        <f>dataF!E524</f>
        <v>0</v>
      </c>
      <c r="D524" s="338"/>
      <c r="E524" s="227"/>
      <c r="F524" s="227"/>
      <c r="G524" s="227"/>
    </row>
    <row r="525" spans="1:7" x14ac:dyDescent="0.3">
      <c r="A525" s="263" t="s">
        <v>2077</v>
      </c>
      <c r="B525" s="234" t="s">
        <v>781</v>
      </c>
      <c r="C525" s="338" t="s">
        <v>1207</v>
      </c>
      <c r="D525" s="338"/>
      <c r="E525" s="227"/>
      <c r="F525" s="227"/>
      <c r="G525" s="227"/>
    </row>
    <row r="526" spans="1:7" s="257" customFormat="1" x14ac:dyDescent="0.3">
      <c r="A526" s="263" t="s">
        <v>2078</v>
      </c>
      <c r="B526" s="234" t="s">
        <v>2234</v>
      </c>
      <c r="C526" s="338" t="s">
        <v>1207</v>
      </c>
      <c r="D526" s="338"/>
      <c r="E526" s="263"/>
      <c r="F526" s="263"/>
      <c r="G526" s="263"/>
    </row>
    <row r="527" spans="1:7" s="257" customFormat="1" x14ac:dyDescent="0.3">
      <c r="A527" s="263" t="s">
        <v>2079</v>
      </c>
      <c r="B527" s="234" t="s">
        <v>2235</v>
      </c>
      <c r="C527" s="338" t="s">
        <v>1207</v>
      </c>
      <c r="D527" s="338"/>
      <c r="E527" s="263"/>
      <c r="F527" s="263"/>
      <c r="G527" s="263"/>
    </row>
    <row r="528" spans="1:7" s="257" customFormat="1" x14ac:dyDescent="0.3">
      <c r="A528" s="263" t="s">
        <v>2080</v>
      </c>
      <c r="B528" s="234" t="s">
        <v>2236</v>
      </c>
      <c r="C528" s="338" t="s">
        <v>1207</v>
      </c>
      <c r="D528" s="338"/>
      <c r="E528" s="263"/>
      <c r="F528" s="263"/>
      <c r="G528" s="263"/>
    </row>
    <row r="529" spans="1:7" x14ac:dyDescent="0.3">
      <c r="A529" s="263" t="s">
        <v>2138</v>
      </c>
      <c r="B529" s="234" t="s">
        <v>782</v>
      </c>
      <c r="C529" s="338">
        <f>dataF!E529</f>
        <v>0</v>
      </c>
      <c r="D529" s="338"/>
      <c r="E529" s="227"/>
      <c r="F529" s="227"/>
      <c r="G529" s="227"/>
    </row>
    <row r="530" spans="1:7" x14ac:dyDescent="0.3">
      <c r="A530" s="263" t="s">
        <v>2252</v>
      </c>
      <c r="B530" s="234" t="s">
        <v>783</v>
      </c>
      <c r="C530" s="338" t="s">
        <v>1207</v>
      </c>
      <c r="D530" s="338"/>
      <c r="E530" s="227"/>
      <c r="F530" s="227"/>
      <c r="G530" s="227"/>
    </row>
    <row r="531" spans="1:7" x14ac:dyDescent="0.3">
      <c r="A531" s="263" t="s">
        <v>2253</v>
      </c>
      <c r="B531" s="234" t="s">
        <v>142</v>
      </c>
      <c r="C531" s="338">
        <f>dataF!E531</f>
        <v>0</v>
      </c>
      <c r="D531" s="338"/>
      <c r="E531" s="227"/>
      <c r="F531" s="227"/>
      <c r="G531" s="227"/>
    </row>
    <row r="532" spans="1:7" x14ac:dyDescent="0.3">
      <c r="A532" s="263" t="s">
        <v>2254</v>
      </c>
      <c r="B532" s="231" t="s">
        <v>2237</v>
      </c>
      <c r="C532" s="338" t="s">
        <v>1207</v>
      </c>
      <c r="D532" s="337"/>
      <c r="E532" s="227"/>
      <c r="F532" s="227"/>
      <c r="G532" s="227"/>
    </row>
    <row r="533" spans="1:7" x14ac:dyDescent="0.3">
      <c r="A533" s="263" t="s">
        <v>2255</v>
      </c>
      <c r="B533" s="231" t="s">
        <v>146</v>
      </c>
      <c r="C533" s="338"/>
      <c r="D533" s="337"/>
      <c r="E533" s="227"/>
      <c r="F533" s="227"/>
      <c r="G533" s="227"/>
    </row>
    <row r="534" spans="1:7" x14ac:dyDescent="0.3">
      <c r="A534" s="263" t="s">
        <v>2256</v>
      </c>
      <c r="B534" s="231" t="s">
        <v>146</v>
      </c>
      <c r="C534" s="338"/>
      <c r="D534" s="337"/>
      <c r="E534" s="227"/>
      <c r="F534" s="227"/>
      <c r="G534" s="227"/>
    </row>
    <row r="535" spans="1:7" x14ac:dyDescent="0.3">
      <c r="A535" s="263" t="s">
        <v>2428</v>
      </c>
      <c r="B535" s="231" t="s">
        <v>146</v>
      </c>
      <c r="C535" s="338"/>
      <c r="D535" s="337"/>
      <c r="E535" s="227"/>
      <c r="F535" s="227"/>
      <c r="G535" s="227"/>
    </row>
    <row r="536" spans="1:7" x14ac:dyDescent="0.3">
      <c r="A536" s="263" t="s">
        <v>2429</v>
      </c>
      <c r="B536" s="231" t="s">
        <v>146</v>
      </c>
      <c r="C536" s="338"/>
      <c r="D536" s="337"/>
      <c r="E536" s="227"/>
      <c r="F536" s="227"/>
      <c r="G536" s="227"/>
    </row>
    <row r="537" spans="1:7" x14ac:dyDescent="0.3">
      <c r="A537" s="263" t="s">
        <v>2430</v>
      </c>
      <c r="B537" s="231" t="s">
        <v>146</v>
      </c>
      <c r="C537" s="338"/>
      <c r="D537" s="337"/>
      <c r="E537" s="227"/>
      <c r="F537" s="227"/>
      <c r="G537" s="227"/>
    </row>
    <row r="538" spans="1:7" x14ac:dyDescent="0.3">
      <c r="A538" s="263" t="s">
        <v>2431</v>
      </c>
      <c r="B538" s="231" t="s">
        <v>146</v>
      </c>
      <c r="C538" s="338"/>
      <c r="D538" s="337"/>
      <c r="E538" s="227"/>
      <c r="F538" s="227"/>
      <c r="G538" s="227"/>
    </row>
    <row r="539" spans="1:7" x14ac:dyDescent="0.3">
      <c r="A539" s="263" t="s">
        <v>2432</v>
      </c>
      <c r="B539" s="231" t="s">
        <v>146</v>
      </c>
      <c r="C539" s="338"/>
      <c r="D539" s="337"/>
      <c r="E539" s="227"/>
      <c r="F539" s="227"/>
      <c r="G539" s="227"/>
    </row>
    <row r="540" spans="1:7" x14ac:dyDescent="0.3">
      <c r="A540" s="263" t="s">
        <v>2433</v>
      </c>
      <c r="B540" s="231" t="s">
        <v>146</v>
      </c>
      <c r="C540" s="338"/>
      <c r="D540" s="337"/>
      <c r="E540" s="227"/>
      <c r="F540" s="227"/>
      <c r="G540" s="227"/>
    </row>
    <row r="541" spans="1:7" x14ac:dyDescent="0.3">
      <c r="A541" s="263" t="s">
        <v>2434</v>
      </c>
      <c r="B541" s="231" t="s">
        <v>146</v>
      </c>
      <c r="C541" s="338"/>
      <c r="D541" s="337"/>
      <c r="E541" s="227"/>
      <c r="F541" s="227"/>
      <c r="G541" s="227"/>
    </row>
    <row r="542" spans="1:7" x14ac:dyDescent="0.3">
      <c r="A542" s="263" t="s">
        <v>2435</v>
      </c>
      <c r="B542" s="231" t="s">
        <v>146</v>
      </c>
      <c r="C542" s="338"/>
      <c r="D542" s="337"/>
      <c r="E542" s="227"/>
      <c r="F542" s="227"/>
      <c r="G542" s="227"/>
    </row>
    <row r="543" spans="1:7" x14ac:dyDescent="0.3">
      <c r="A543" s="263" t="s">
        <v>2436</v>
      </c>
      <c r="B543" s="231" t="s">
        <v>146</v>
      </c>
      <c r="C543" s="338"/>
      <c r="D543" s="337"/>
      <c r="E543" s="227"/>
      <c r="F543" s="227"/>
      <c r="G543" s="225"/>
    </row>
    <row r="544" spans="1:7" x14ac:dyDescent="0.3">
      <c r="A544" s="263" t="s">
        <v>2437</v>
      </c>
      <c r="B544" s="231" t="s">
        <v>146</v>
      </c>
      <c r="C544" s="338"/>
      <c r="D544" s="337"/>
      <c r="E544" s="227"/>
      <c r="F544" s="227"/>
      <c r="G544" s="225"/>
    </row>
    <row r="545" spans="1:7" x14ac:dyDescent="0.3">
      <c r="A545" s="263" t="s">
        <v>2438</v>
      </c>
      <c r="B545" s="231" t="s">
        <v>146</v>
      </c>
      <c r="C545" s="338"/>
      <c r="D545" s="337"/>
      <c r="E545" s="227"/>
      <c r="F545" s="227"/>
      <c r="G545" s="225"/>
    </row>
    <row r="546" spans="1:7" x14ac:dyDescent="0.3">
      <c r="A546" s="85"/>
      <c r="B546" s="85" t="s">
        <v>2439</v>
      </c>
      <c r="C546" s="85" t="s">
        <v>111</v>
      </c>
      <c r="D546" s="85" t="s">
        <v>1667</v>
      </c>
      <c r="E546" s="85"/>
      <c r="F546" s="85" t="s">
        <v>485</v>
      </c>
      <c r="G546" s="85" t="s">
        <v>1976</v>
      </c>
    </row>
    <row r="547" spans="1:7" x14ac:dyDescent="0.3">
      <c r="A547" s="274" t="s">
        <v>2139</v>
      </c>
      <c r="B547" s="406" t="s">
        <v>2835</v>
      </c>
      <c r="C547" s="333">
        <f>dataF!E547</f>
        <v>6840.1959279301745</v>
      </c>
      <c r="D547" s="333">
        <f>dataF!F547</f>
        <v>232.00000000000009</v>
      </c>
      <c r="E547" s="222"/>
      <c r="F547" s="243">
        <f>IF($C$565=0,"",IF(C547="[for completion]","",IF(C547="","",C547/$C$565)))</f>
        <v>0.82625166042081577</v>
      </c>
      <c r="G547" s="243">
        <f>IF($D$565=0,"",IF(D547="[for completion]","",IF(D547="","",D547/$D$565)))</f>
        <v>0.66096866096866103</v>
      </c>
    </row>
    <row r="548" spans="1:7" x14ac:dyDescent="0.3">
      <c r="A548" s="274" t="s">
        <v>2140</v>
      </c>
      <c r="B548" s="406" t="s">
        <v>2836</v>
      </c>
      <c r="C548" s="333">
        <f>dataF!E548</f>
        <v>1438.3906765995102</v>
      </c>
      <c r="D548" s="333">
        <f>dataF!F548</f>
        <v>119</v>
      </c>
      <c r="E548" s="222"/>
      <c r="F548" s="243">
        <f t="shared" ref="F548:F564" si="24">IF($C$565=0,"",IF(C548="[for completion]","",IF(C548="","",C548/$C$565)))</f>
        <v>0.17374833957918434</v>
      </c>
      <c r="G548" s="243">
        <f t="shared" ref="G548:G564" si="25">IF($D$565=0,"",IF(D548="[for completion]","",IF(D548="","",D548/$D$565)))</f>
        <v>0.33903133903133892</v>
      </c>
    </row>
    <row r="549" spans="1:7" x14ac:dyDescent="0.3">
      <c r="A549" s="274" t="s">
        <v>2141</v>
      </c>
      <c r="B549" s="406" t="s">
        <v>2837</v>
      </c>
      <c r="C549" s="333">
        <f>dataF!E549</f>
        <v>0</v>
      </c>
      <c r="D549" s="333">
        <f>dataF!F549</f>
        <v>0</v>
      </c>
      <c r="E549" s="222"/>
      <c r="F549" s="243">
        <f t="shared" si="24"/>
        <v>0</v>
      </c>
      <c r="G549" s="243">
        <f t="shared" si="25"/>
        <v>0</v>
      </c>
    </row>
    <row r="550" spans="1:7" x14ac:dyDescent="0.3">
      <c r="A550" s="274" t="s">
        <v>2142</v>
      </c>
      <c r="B550" s="406" t="s">
        <v>2838</v>
      </c>
      <c r="C550" s="333">
        <f>dataF!E550</f>
        <v>0</v>
      </c>
      <c r="D550" s="333">
        <f>dataF!F550</f>
        <v>0</v>
      </c>
      <c r="E550" s="222"/>
      <c r="F550" s="243">
        <f t="shared" si="24"/>
        <v>0</v>
      </c>
      <c r="G550" s="243">
        <f t="shared" si="25"/>
        <v>0</v>
      </c>
    </row>
    <row r="551" spans="1:7" x14ac:dyDescent="0.3">
      <c r="A551" s="274" t="s">
        <v>2143</v>
      </c>
      <c r="B551" s="406" t="s">
        <v>2839</v>
      </c>
      <c r="C551" s="333">
        <f>dataF!E551</f>
        <v>0</v>
      </c>
      <c r="D551" s="333">
        <f>dataF!F551</f>
        <v>0</v>
      </c>
      <c r="E551" s="222"/>
      <c r="F551" s="243">
        <f t="shared" si="24"/>
        <v>0</v>
      </c>
      <c r="G551" s="243">
        <f t="shared" si="25"/>
        <v>0</v>
      </c>
    </row>
    <row r="552" spans="1:7" x14ac:dyDescent="0.3">
      <c r="A552" s="274" t="s">
        <v>2257</v>
      </c>
      <c r="B552" s="406" t="s">
        <v>2840</v>
      </c>
      <c r="C552" s="333">
        <f>dataF!E552</f>
        <v>0</v>
      </c>
      <c r="D552" s="333">
        <f>dataF!F552</f>
        <v>0</v>
      </c>
      <c r="E552" s="222"/>
      <c r="F552" s="243">
        <f t="shared" si="24"/>
        <v>0</v>
      </c>
      <c r="G552" s="243">
        <f t="shared" si="25"/>
        <v>0</v>
      </c>
    </row>
    <row r="553" spans="1:7" x14ac:dyDescent="0.3">
      <c r="A553" s="274" t="s">
        <v>2258</v>
      </c>
      <c r="B553" s="406" t="s">
        <v>2841</v>
      </c>
      <c r="C553" s="333">
        <f>dataF!E553</f>
        <v>0</v>
      </c>
      <c r="D553" s="333">
        <f>dataF!F553</f>
        <v>0</v>
      </c>
      <c r="E553" s="222"/>
      <c r="F553" s="243">
        <f t="shared" si="24"/>
        <v>0</v>
      </c>
      <c r="G553" s="243">
        <f t="shared" si="25"/>
        <v>0</v>
      </c>
    </row>
    <row r="554" spans="1:7" x14ac:dyDescent="0.3">
      <c r="A554" s="274" t="s">
        <v>2259</v>
      </c>
      <c r="B554" s="406" t="s">
        <v>2842</v>
      </c>
      <c r="C554" s="333">
        <f>dataF!E554</f>
        <v>0</v>
      </c>
      <c r="D554" s="333">
        <f>dataF!F554</f>
        <v>0</v>
      </c>
      <c r="E554" s="222"/>
      <c r="F554" s="243">
        <f t="shared" si="24"/>
        <v>0</v>
      </c>
      <c r="G554" s="243">
        <f t="shared" si="25"/>
        <v>0</v>
      </c>
    </row>
    <row r="555" spans="1:7" x14ac:dyDescent="0.3">
      <c r="A555" s="274" t="s">
        <v>2260</v>
      </c>
      <c r="B555" s="406" t="s">
        <v>2843</v>
      </c>
      <c r="C555" s="333">
        <f>dataF!E555</f>
        <v>0</v>
      </c>
      <c r="D555" s="333">
        <f>dataF!F555</f>
        <v>0</v>
      </c>
      <c r="E555" s="222"/>
      <c r="F555" s="243">
        <f t="shared" si="24"/>
        <v>0</v>
      </c>
      <c r="G555" s="243">
        <f t="shared" si="25"/>
        <v>0</v>
      </c>
    </row>
    <row r="556" spans="1:7" x14ac:dyDescent="0.3">
      <c r="A556" s="274" t="s">
        <v>2261</v>
      </c>
      <c r="B556" s="406" t="s">
        <v>2844</v>
      </c>
      <c r="C556" s="333">
        <f>dataF!E556</f>
        <v>0</v>
      </c>
      <c r="D556" s="333">
        <f>dataF!F556</f>
        <v>0</v>
      </c>
      <c r="E556" s="222"/>
      <c r="F556" s="243">
        <f t="shared" si="24"/>
        <v>0</v>
      </c>
      <c r="G556" s="243">
        <f t="shared" si="25"/>
        <v>0</v>
      </c>
    </row>
    <row r="557" spans="1:7" x14ac:dyDescent="0.3">
      <c r="A557" s="274" t="s">
        <v>2262</v>
      </c>
      <c r="B557" s="406" t="s">
        <v>2845</v>
      </c>
      <c r="C557" s="333">
        <f>dataF!E557</f>
        <v>0</v>
      </c>
      <c r="D557" s="333">
        <f>dataF!F557</f>
        <v>0</v>
      </c>
      <c r="E557" s="222"/>
      <c r="F557" s="243">
        <f t="shared" si="24"/>
        <v>0</v>
      </c>
      <c r="G557" s="243">
        <f t="shared" si="25"/>
        <v>0</v>
      </c>
    </row>
    <row r="558" spans="1:7" x14ac:dyDescent="0.3">
      <c r="A558" s="274" t="s">
        <v>2263</v>
      </c>
      <c r="B558" s="406" t="s">
        <v>2846</v>
      </c>
      <c r="C558" s="333">
        <f>dataF!E558</f>
        <v>0</v>
      </c>
      <c r="D558" s="333">
        <f>dataF!F558</f>
        <v>0</v>
      </c>
      <c r="E558" s="222"/>
      <c r="F558" s="243">
        <f t="shared" si="24"/>
        <v>0</v>
      </c>
      <c r="G558" s="243">
        <f t="shared" si="25"/>
        <v>0</v>
      </c>
    </row>
    <row r="559" spans="1:7" x14ac:dyDescent="0.3">
      <c r="A559" s="274" t="s">
        <v>2264</v>
      </c>
      <c r="B559" s="406" t="s">
        <v>2847</v>
      </c>
      <c r="C559" s="333">
        <f>dataF!E559</f>
        <v>0</v>
      </c>
      <c r="D559" s="333">
        <f>dataF!F559</f>
        <v>0</v>
      </c>
      <c r="E559" s="222"/>
      <c r="F559" s="243">
        <f t="shared" si="24"/>
        <v>0</v>
      </c>
      <c r="G559" s="243">
        <f t="shared" si="25"/>
        <v>0</v>
      </c>
    </row>
    <row r="560" spans="1:7" x14ac:dyDescent="0.3">
      <c r="A560" s="274" t="s">
        <v>2265</v>
      </c>
      <c r="B560" s="406" t="s">
        <v>2848</v>
      </c>
      <c r="C560" s="333">
        <f>dataF!E560</f>
        <v>0</v>
      </c>
      <c r="D560" s="333">
        <f>dataF!F560</f>
        <v>0</v>
      </c>
      <c r="E560" s="222"/>
      <c r="F560" s="243">
        <f t="shared" si="24"/>
        <v>0</v>
      </c>
      <c r="G560" s="243">
        <f t="shared" si="25"/>
        <v>0</v>
      </c>
    </row>
    <row r="561" spans="1:7" x14ac:dyDescent="0.3">
      <c r="A561" s="274" t="s">
        <v>2266</v>
      </c>
      <c r="B561" s="332"/>
      <c r="C561" s="333"/>
      <c r="D561" s="333"/>
      <c r="E561" s="222"/>
      <c r="F561" s="243" t="str">
        <f t="shared" si="24"/>
        <v/>
      </c>
      <c r="G561" s="243" t="str">
        <f t="shared" si="25"/>
        <v/>
      </c>
    </row>
    <row r="562" spans="1:7" x14ac:dyDescent="0.3">
      <c r="A562" s="274" t="s">
        <v>2267</v>
      </c>
      <c r="B562" s="332"/>
      <c r="C562" s="333"/>
      <c r="D562" s="333"/>
      <c r="E562" s="222"/>
      <c r="F562" s="243" t="str">
        <f t="shared" si="24"/>
        <v/>
      </c>
      <c r="G562" s="243" t="str">
        <f t="shared" si="25"/>
        <v/>
      </c>
    </row>
    <row r="563" spans="1:7" x14ac:dyDescent="0.3">
      <c r="A563" s="274" t="s">
        <v>2268</v>
      </c>
      <c r="B563" s="332"/>
      <c r="C563" s="333"/>
      <c r="D563" s="333"/>
      <c r="E563" s="222"/>
      <c r="F563" s="243" t="str">
        <f t="shared" si="24"/>
        <v/>
      </c>
      <c r="G563" s="243" t="str">
        <f t="shared" si="25"/>
        <v/>
      </c>
    </row>
    <row r="564" spans="1:7" x14ac:dyDescent="0.3">
      <c r="A564" s="274" t="s">
        <v>2269</v>
      </c>
      <c r="B564" s="234" t="s">
        <v>2059</v>
      </c>
      <c r="C564" s="333">
        <f>dataF!E564</f>
        <v>0</v>
      </c>
      <c r="D564" s="333">
        <f>dataF!F564</f>
        <v>0</v>
      </c>
      <c r="E564" s="222"/>
      <c r="F564" s="243">
        <f t="shared" si="24"/>
        <v>0</v>
      </c>
      <c r="G564" s="243">
        <f t="shared" si="25"/>
        <v>0</v>
      </c>
    </row>
    <row r="565" spans="1:7" x14ac:dyDescent="0.3">
      <c r="A565" s="274" t="s">
        <v>2270</v>
      </c>
      <c r="B565" s="224" t="s">
        <v>144</v>
      </c>
      <c r="C565" s="187">
        <f>SUM(C547:C564)</f>
        <v>8278.5866045296843</v>
      </c>
      <c r="D565" s="188">
        <f>SUM(D547:D564)</f>
        <v>351.00000000000011</v>
      </c>
      <c r="E565" s="222"/>
      <c r="F565" s="264">
        <f>SUM(F547:F564)</f>
        <v>1</v>
      </c>
      <c r="G565" s="264">
        <f>SUM(G547:G564)</f>
        <v>1</v>
      </c>
    </row>
    <row r="566" spans="1:7" x14ac:dyDescent="0.3">
      <c r="A566" s="274" t="s">
        <v>2440</v>
      </c>
      <c r="B566" s="224"/>
      <c r="C566" s="218"/>
      <c r="D566" s="218"/>
      <c r="E566" s="222"/>
      <c r="F566" s="222"/>
      <c r="G566" s="222"/>
    </row>
    <row r="567" spans="1:7" x14ac:dyDescent="0.3">
      <c r="A567" s="274" t="s">
        <v>2441</v>
      </c>
      <c r="B567" s="224"/>
      <c r="C567" s="218"/>
      <c r="D567" s="218"/>
      <c r="E567" s="222"/>
      <c r="F567" s="222"/>
      <c r="G567" s="222"/>
    </row>
    <row r="568" spans="1:7" x14ac:dyDescent="0.3">
      <c r="A568" s="274" t="s">
        <v>2442</v>
      </c>
      <c r="B568" s="224"/>
      <c r="C568" s="218"/>
      <c r="D568" s="218"/>
      <c r="E568" s="222"/>
      <c r="F568" s="222"/>
      <c r="G568" s="222"/>
    </row>
    <row r="569" spans="1:7" s="257" customFormat="1" x14ac:dyDescent="0.3">
      <c r="A569" s="85"/>
      <c r="B569" s="85" t="s">
        <v>2443</v>
      </c>
      <c r="C569" s="85" t="s">
        <v>111</v>
      </c>
      <c r="D569" s="85" t="s">
        <v>1667</v>
      </c>
      <c r="E569" s="85"/>
      <c r="F569" s="85" t="s">
        <v>485</v>
      </c>
      <c r="G569" s="85" t="s">
        <v>2317</v>
      </c>
    </row>
    <row r="570" spans="1:7" s="257" customFormat="1" x14ac:dyDescent="0.3">
      <c r="A570" s="274" t="s">
        <v>2271</v>
      </c>
      <c r="B570" s="406" t="s">
        <v>2849</v>
      </c>
      <c r="C570" s="333">
        <f>dataF!E570</f>
        <v>6840.1959279301745</v>
      </c>
      <c r="D570" s="339">
        <f>dataF!F570</f>
        <v>232.00000000000009</v>
      </c>
      <c r="E570" s="259"/>
      <c r="F570" s="243">
        <f>IF($C$588=0,"",IF(C570="[for completion]","",IF(C570="","",C570/$C$588)))</f>
        <v>0.82625166042081577</v>
      </c>
      <c r="G570" s="243">
        <f>IF($D$588=0,"",IF(D570="[for completion]","",IF(D570="","",D570/$D$588)))</f>
        <v>0.66096866096866103</v>
      </c>
    </row>
    <row r="571" spans="1:7" s="257" customFormat="1" x14ac:dyDescent="0.3">
      <c r="A571" s="274" t="s">
        <v>2272</v>
      </c>
      <c r="B571" s="406" t="s">
        <v>2850</v>
      </c>
      <c r="C571" s="333">
        <f>dataF!E571</f>
        <v>1438.3906765995102</v>
      </c>
      <c r="D571" s="339">
        <f>dataF!F571</f>
        <v>119</v>
      </c>
      <c r="E571" s="259"/>
      <c r="F571" s="243">
        <f t="shared" ref="F571:F587" si="26">IF($C$588=0,"",IF(C571="[for completion]","",IF(C571="","",C571/$C$588)))</f>
        <v>0.17374833957918434</v>
      </c>
      <c r="G571" s="243">
        <f t="shared" ref="G571:G587" si="27">IF($D$588=0,"",IF(D571="[for completion]","",IF(D571="","",D571/$D$588)))</f>
        <v>0.33903133903133892</v>
      </c>
    </row>
    <row r="572" spans="1:7" s="257" customFormat="1" x14ac:dyDescent="0.3">
      <c r="A572" s="274" t="s">
        <v>2273</v>
      </c>
      <c r="B572" s="406" t="s">
        <v>2851</v>
      </c>
      <c r="C572" s="333">
        <f>dataF!E572</f>
        <v>0</v>
      </c>
      <c r="D572" s="339">
        <f>dataF!F572</f>
        <v>0</v>
      </c>
      <c r="E572" s="259"/>
      <c r="F572" s="243">
        <f t="shared" si="26"/>
        <v>0</v>
      </c>
      <c r="G572" s="243">
        <f t="shared" si="27"/>
        <v>0</v>
      </c>
    </row>
    <row r="573" spans="1:7" s="257" customFormat="1" x14ac:dyDescent="0.3">
      <c r="A573" s="274" t="s">
        <v>2274</v>
      </c>
      <c r="B573" s="406" t="s">
        <v>2852</v>
      </c>
      <c r="C573" s="333">
        <f>dataF!E573</f>
        <v>0</v>
      </c>
      <c r="D573" s="339">
        <f>dataF!F573</f>
        <v>0</v>
      </c>
      <c r="E573" s="259"/>
      <c r="F573" s="243">
        <f t="shared" si="26"/>
        <v>0</v>
      </c>
      <c r="G573" s="243">
        <f t="shared" si="27"/>
        <v>0</v>
      </c>
    </row>
    <row r="574" spans="1:7" s="257" customFormat="1" x14ac:dyDescent="0.3">
      <c r="A574" s="274" t="s">
        <v>2275</v>
      </c>
      <c r="B574" s="406" t="s">
        <v>2853</v>
      </c>
      <c r="C574" s="333">
        <f>dataF!E574</f>
        <v>0</v>
      </c>
      <c r="D574" s="339">
        <f>dataF!F574</f>
        <v>0</v>
      </c>
      <c r="E574" s="259"/>
      <c r="F574" s="243">
        <f t="shared" si="26"/>
        <v>0</v>
      </c>
      <c r="G574" s="243">
        <f t="shared" si="27"/>
        <v>0</v>
      </c>
    </row>
    <row r="575" spans="1:7" s="257" customFormat="1" x14ac:dyDescent="0.3">
      <c r="A575" s="274" t="s">
        <v>2276</v>
      </c>
      <c r="B575" s="406" t="s">
        <v>2854</v>
      </c>
      <c r="C575" s="333">
        <f>dataF!E575</f>
        <v>0</v>
      </c>
      <c r="D575" s="339">
        <f>dataF!F575</f>
        <v>0</v>
      </c>
      <c r="E575" s="259"/>
      <c r="F575" s="243">
        <f t="shared" si="26"/>
        <v>0</v>
      </c>
      <c r="G575" s="243">
        <f t="shared" si="27"/>
        <v>0</v>
      </c>
    </row>
    <row r="576" spans="1:7" s="257" customFormat="1" x14ac:dyDescent="0.3">
      <c r="A576" s="274" t="s">
        <v>2277</v>
      </c>
      <c r="B576" s="406" t="s">
        <v>2855</v>
      </c>
      <c r="C576" s="333">
        <f>dataF!E576</f>
        <v>0</v>
      </c>
      <c r="D576" s="339">
        <f>dataF!F576</f>
        <v>0</v>
      </c>
      <c r="E576" s="259"/>
      <c r="F576" s="243">
        <f t="shared" si="26"/>
        <v>0</v>
      </c>
      <c r="G576" s="243">
        <f t="shared" si="27"/>
        <v>0</v>
      </c>
    </row>
    <row r="577" spans="1:7" s="257" customFormat="1" x14ac:dyDescent="0.3">
      <c r="A577" s="274" t="s">
        <v>2278</v>
      </c>
      <c r="B577" s="406" t="s">
        <v>2856</v>
      </c>
      <c r="C577" s="333">
        <f>dataF!E577</f>
        <v>0</v>
      </c>
      <c r="D577" s="339">
        <f>dataF!F577</f>
        <v>0</v>
      </c>
      <c r="E577" s="259"/>
      <c r="F577" s="243">
        <f t="shared" si="26"/>
        <v>0</v>
      </c>
      <c r="G577" s="243">
        <f t="shared" si="27"/>
        <v>0</v>
      </c>
    </row>
    <row r="578" spans="1:7" s="257" customFormat="1" x14ac:dyDescent="0.3">
      <c r="A578" s="274" t="s">
        <v>2279</v>
      </c>
      <c r="B578" s="406" t="s">
        <v>2857</v>
      </c>
      <c r="C578" s="333">
        <f>dataF!E578</f>
        <v>0</v>
      </c>
      <c r="D578" s="339">
        <f>dataF!F578</f>
        <v>0</v>
      </c>
      <c r="E578" s="259"/>
      <c r="F578" s="243">
        <f t="shared" si="26"/>
        <v>0</v>
      </c>
      <c r="G578" s="243">
        <f t="shared" si="27"/>
        <v>0</v>
      </c>
    </row>
    <row r="579" spans="1:7" s="257" customFormat="1" x14ac:dyDescent="0.3">
      <c r="A579" s="274" t="s">
        <v>2280</v>
      </c>
      <c r="B579" s="406" t="s">
        <v>2858</v>
      </c>
      <c r="C579" s="333">
        <f>dataF!E579</f>
        <v>0</v>
      </c>
      <c r="D579" s="339">
        <f>dataF!F579</f>
        <v>0</v>
      </c>
      <c r="E579" s="259"/>
      <c r="F579" s="243">
        <f t="shared" si="26"/>
        <v>0</v>
      </c>
      <c r="G579" s="243">
        <f t="shared" si="27"/>
        <v>0</v>
      </c>
    </row>
    <row r="580" spans="1:7" s="257" customFormat="1" x14ac:dyDescent="0.3">
      <c r="A580" s="274" t="s">
        <v>2281</v>
      </c>
      <c r="B580" s="406" t="s">
        <v>2859</v>
      </c>
      <c r="C580" s="333">
        <f>dataF!E580</f>
        <v>0</v>
      </c>
      <c r="D580" s="339">
        <f>dataF!F580</f>
        <v>0</v>
      </c>
      <c r="E580" s="259"/>
      <c r="F580" s="243">
        <f t="shared" si="26"/>
        <v>0</v>
      </c>
      <c r="G580" s="243">
        <f t="shared" si="27"/>
        <v>0</v>
      </c>
    </row>
    <row r="581" spans="1:7" s="257" customFormat="1" x14ac:dyDescent="0.3">
      <c r="A581" s="274" t="s">
        <v>2444</v>
      </c>
      <c r="B581" s="406" t="s">
        <v>2860</v>
      </c>
      <c r="C581" s="333">
        <f>dataF!E581</f>
        <v>0</v>
      </c>
      <c r="D581" s="339">
        <f>dataF!F581</f>
        <v>0</v>
      </c>
      <c r="E581" s="259"/>
      <c r="F581" s="243">
        <f t="shared" si="26"/>
        <v>0</v>
      </c>
      <c r="G581" s="243">
        <f t="shared" si="27"/>
        <v>0</v>
      </c>
    </row>
    <row r="582" spans="1:7" s="257" customFormat="1" x14ac:dyDescent="0.3">
      <c r="A582" s="274" t="s">
        <v>2445</v>
      </c>
      <c r="B582" s="406" t="s">
        <v>2861</v>
      </c>
      <c r="C582" s="333">
        <f>dataF!E582</f>
        <v>0</v>
      </c>
      <c r="D582" s="339">
        <f>dataF!F582</f>
        <v>0</v>
      </c>
      <c r="E582" s="259"/>
      <c r="F582" s="243">
        <f t="shared" si="26"/>
        <v>0</v>
      </c>
      <c r="G582" s="243">
        <f t="shared" si="27"/>
        <v>0</v>
      </c>
    </row>
    <row r="583" spans="1:7" s="257" customFormat="1" x14ac:dyDescent="0.3">
      <c r="A583" s="274" t="s">
        <v>2446</v>
      </c>
      <c r="B583" s="406" t="s">
        <v>2862</v>
      </c>
      <c r="C583" s="333">
        <f>dataF!E583</f>
        <v>0</v>
      </c>
      <c r="D583" s="339">
        <f>dataF!F583</f>
        <v>0</v>
      </c>
      <c r="E583" s="259"/>
      <c r="F583" s="243">
        <f t="shared" si="26"/>
        <v>0</v>
      </c>
      <c r="G583" s="243">
        <f t="shared" si="27"/>
        <v>0</v>
      </c>
    </row>
    <row r="584" spans="1:7" s="257" customFormat="1" x14ac:dyDescent="0.3">
      <c r="A584" s="274" t="s">
        <v>2447</v>
      </c>
      <c r="B584" s="332"/>
      <c r="C584" s="333"/>
      <c r="D584" s="339"/>
      <c r="E584" s="259"/>
      <c r="F584" s="243" t="str">
        <f t="shared" si="26"/>
        <v/>
      </c>
      <c r="G584" s="243" t="str">
        <f t="shared" si="27"/>
        <v/>
      </c>
    </row>
    <row r="585" spans="1:7" s="257" customFormat="1" x14ac:dyDescent="0.3">
      <c r="A585" s="274" t="s">
        <v>2448</v>
      </c>
      <c r="B585" s="332"/>
      <c r="C585" s="333"/>
      <c r="D585" s="339"/>
      <c r="E585" s="259"/>
      <c r="F585" s="243" t="str">
        <f t="shared" si="26"/>
        <v/>
      </c>
      <c r="G585" s="243" t="str">
        <f t="shared" si="27"/>
        <v/>
      </c>
    </row>
    <row r="586" spans="1:7" s="257" customFormat="1" x14ac:dyDescent="0.3">
      <c r="A586" s="274" t="s">
        <v>2449</v>
      </c>
      <c r="B586" s="332"/>
      <c r="C586" s="333"/>
      <c r="D586" s="339"/>
      <c r="E586" s="259"/>
      <c r="F586" s="243" t="str">
        <f t="shared" si="26"/>
        <v/>
      </c>
      <c r="G586" s="243" t="str">
        <f t="shared" si="27"/>
        <v/>
      </c>
    </row>
    <row r="587" spans="1:7" s="257" customFormat="1" x14ac:dyDescent="0.3">
      <c r="A587" s="274" t="s">
        <v>2450</v>
      </c>
      <c r="B587" s="234" t="s">
        <v>2059</v>
      </c>
      <c r="C587" s="333">
        <f>dataF!E587</f>
        <v>0</v>
      </c>
      <c r="D587" s="333">
        <f>dataF!F587</f>
        <v>0</v>
      </c>
      <c r="E587" s="259"/>
      <c r="F587" s="243">
        <f t="shared" si="26"/>
        <v>0</v>
      </c>
      <c r="G587" s="243">
        <f t="shared" si="27"/>
        <v>0</v>
      </c>
    </row>
    <row r="588" spans="1:7" s="257" customFormat="1" x14ac:dyDescent="0.3">
      <c r="A588" s="274" t="s">
        <v>2451</v>
      </c>
      <c r="B588" s="260" t="s">
        <v>144</v>
      </c>
      <c r="C588" s="187">
        <f>SUM(C570:C587)</f>
        <v>8278.5866045296843</v>
      </c>
      <c r="D588" s="188">
        <f>SUM(D570:D587)</f>
        <v>351.00000000000011</v>
      </c>
      <c r="E588" s="259"/>
      <c r="F588" s="264">
        <f>SUM(F570:F587)</f>
        <v>1</v>
      </c>
      <c r="G588" s="264">
        <f>SUM(G570:G587)</f>
        <v>1</v>
      </c>
    </row>
    <row r="589" spans="1:7" x14ac:dyDescent="0.3">
      <c r="A589" s="85"/>
      <c r="B589" s="85" t="s">
        <v>2464</v>
      </c>
      <c r="C589" s="85" t="s">
        <v>111</v>
      </c>
      <c r="D589" s="85" t="s">
        <v>1667</v>
      </c>
      <c r="E589" s="85"/>
      <c r="F589" s="85" t="s">
        <v>485</v>
      </c>
      <c r="G589" s="85" t="s">
        <v>1976</v>
      </c>
    </row>
    <row r="590" spans="1:7" x14ac:dyDescent="0.3">
      <c r="A590" s="274" t="s">
        <v>2282</v>
      </c>
      <c r="B590" s="260" t="s">
        <v>1658</v>
      </c>
      <c r="C590" s="333">
        <f>dataF!E590</f>
        <v>165.7637355099024</v>
      </c>
      <c r="D590" s="337">
        <f>dataF!F590</f>
        <v>42</v>
      </c>
      <c r="E590" s="222"/>
      <c r="F590" s="243">
        <f t="shared" ref="F590:F597" si="28">IF($C$603=0,"",IF(C590="[for completion]","",IF(C590="","",C590/$C$603)))</f>
        <v>2.0023192777762773E-2</v>
      </c>
      <c r="G590" s="243">
        <f t="shared" ref="G590:G597" si="29">IF($D$603=0,"",IF(D590="[for completion]","",IF(D590="","",D590/$D$603)))</f>
        <v>0.11965811965811966</v>
      </c>
    </row>
    <row r="591" spans="1:7" x14ac:dyDescent="0.3">
      <c r="A591" s="274" t="s">
        <v>2283</v>
      </c>
      <c r="B591" s="260" t="s">
        <v>1659</v>
      </c>
      <c r="C591" s="333">
        <f>dataF!E591</f>
        <v>380.13471654866464</v>
      </c>
      <c r="D591" s="337">
        <f>dataF!F591</f>
        <v>22</v>
      </c>
      <c r="E591" s="222"/>
      <c r="F591" s="243">
        <f t="shared" si="28"/>
        <v>4.5917828091654123E-2</v>
      </c>
      <c r="G591" s="243">
        <f t="shared" si="29"/>
        <v>6.2678062678062682E-2</v>
      </c>
    </row>
    <row r="592" spans="1:7" x14ac:dyDescent="0.3">
      <c r="A592" s="274" t="s">
        <v>2284</v>
      </c>
      <c r="B592" s="260" t="s">
        <v>2340</v>
      </c>
      <c r="C592" s="333">
        <f>dataF!E592</f>
        <v>576.77855319439254</v>
      </c>
      <c r="D592" s="337">
        <f>dataF!F592</f>
        <v>10</v>
      </c>
      <c r="E592" s="222"/>
      <c r="F592" s="243">
        <f t="shared" si="28"/>
        <v>6.9671138413748585E-2</v>
      </c>
      <c r="G592" s="243">
        <f t="shared" si="29"/>
        <v>2.8490028490028491E-2</v>
      </c>
    </row>
    <row r="593" spans="1:7" x14ac:dyDescent="0.3">
      <c r="A593" s="274" t="s">
        <v>2285</v>
      </c>
      <c r="B593" s="260" t="s">
        <v>1660</v>
      </c>
      <c r="C593" s="333">
        <f>dataF!E593</f>
        <v>115.14925637999997</v>
      </c>
      <c r="D593" s="337">
        <f>dataF!F593</f>
        <v>11</v>
      </c>
      <c r="E593" s="222"/>
      <c r="F593" s="243">
        <f t="shared" si="28"/>
        <v>1.3909289336539074E-2</v>
      </c>
      <c r="G593" s="243">
        <f t="shared" si="29"/>
        <v>3.1339031339031341E-2</v>
      </c>
    </row>
    <row r="594" spans="1:7" x14ac:dyDescent="0.3">
      <c r="A594" s="274" t="s">
        <v>2286</v>
      </c>
      <c r="B594" s="260" t="s">
        <v>1661</v>
      </c>
      <c r="C594" s="333">
        <f>dataF!E594</f>
        <v>674.45703583038471</v>
      </c>
      <c r="D594" s="337">
        <f>dataF!F594</f>
        <v>18</v>
      </c>
      <c r="E594" s="222"/>
      <c r="F594" s="243">
        <f t="shared" si="28"/>
        <v>8.1470070683484913E-2</v>
      </c>
      <c r="G594" s="243">
        <f t="shared" si="29"/>
        <v>5.128205128205128E-2</v>
      </c>
    </row>
    <row r="595" spans="1:7" x14ac:dyDescent="0.3">
      <c r="A595" s="274" t="s">
        <v>2452</v>
      </c>
      <c r="B595" s="260" t="s">
        <v>1662</v>
      </c>
      <c r="C595" s="333">
        <f>dataF!E595</f>
        <v>261.4117321151229</v>
      </c>
      <c r="D595" s="337">
        <f>dataF!F595</f>
        <v>22</v>
      </c>
      <c r="E595" s="222"/>
      <c r="F595" s="243">
        <f t="shared" si="28"/>
        <v>3.1576855398491539E-2</v>
      </c>
      <c r="G595" s="243">
        <f t="shared" si="29"/>
        <v>6.2678062678062682E-2</v>
      </c>
    </row>
    <row r="596" spans="1:7" x14ac:dyDescent="0.3">
      <c r="A596" s="274" t="s">
        <v>2453</v>
      </c>
      <c r="B596" s="260" t="s">
        <v>1663</v>
      </c>
      <c r="C596" s="333">
        <f>dataF!E596</f>
        <v>258.76518482973302</v>
      </c>
      <c r="D596" s="337">
        <f>dataF!F596</f>
        <v>16</v>
      </c>
      <c r="E596" s="222"/>
      <c r="F596" s="243">
        <f t="shared" si="28"/>
        <v>3.1257169513470802E-2</v>
      </c>
      <c r="G596" s="243">
        <f t="shared" si="29"/>
        <v>4.5584045584045586E-2</v>
      </c>
    </row>
    <row r="597" spans="1:7" x14ac:dyDescent="0.3">
      <c r="A597" s="360" t="s">
        <v>2454</v>
      </c>
      <c r="B597" s="260" t="s">
        <v>1664</v>
      </c>
      <c r="C597" s="333">
        <f>dataF!E597</f>
        <v>169.62475087632001</v>
      </c>
      <c r="D597" s="337">
        <f>dataF!F597</f>
        <v>14</v>
      </c>
      <c r="E597" s="259"/>
      <c r="F597" s="363">
        <f t="shared" si="28"/>
        <v>2.0489578593465299E-2</v>
      </c>
      <c r="G597" s="363">
        <f t="shared" si="29"/>
        <v>3.9886039886039885E-2</v>
      </c>
    </row>
    <row r="598" spans="1:7" x14ac:dyDescent="0.3">
      <c r="A598" s="360" t="s">
        <v>2455</v>
      </c>
      <c r="B598" s="366" t="s">
        <v>2716</v>
      </c>
      <c r="C598" s="244">
        <f>dataF!E598</f>
        <v>787.73763669977188</v>
      </c>
      <c r="D598" s="365">
        <f>dataF!F598</f>
        <v>38</v>
      </c>
      <c r="E598" s="375"/>
      <c r="F598" s="363">
        <f t="shared" ref="F598:F601" si="30">IF($C$603=0,"",IF(C598="[for completion]","",IF(C598="","",C598/$C$603)))</f>
        <v>9.5153638456684855E-2</v>
      </c>
      <c r="G598" s="363">
        <f t="shared" ref="G598:G601" si="31">IF($D$603=0,"",IF(D598="[for completion]","",IF(D598="","",D598/$D$603)))</f>
        <v>0.10826210826210826</v>
      </c>
    </row>
    <row r="599" spans="1:7" s="257" customFormat="1" x14ac:dyDescent="0.3">
      <c r="A599" s="360" t="s">
        <v>2456</v>
      </c>
      <c r="B599" s="365" t="s">
        <v>2719</v>
      </c>
      <c r="C599" s="244">
        <f>dataF!E599</f>
        <v>408.70847647182717</v>
      </c>
      <c r="D599" s="365">
        <f>dataF!F599</f>
        <v>35</v>
      </c>
      <c r="E599" s="108"/>
      <c r="F599" s="363">
        <f t="shared" si="30"/>
        <v>4.9369354455771418E-2</v>
      </c>
      <c r="G599" s="363">
        <f t="shared" si="31"/>
        <v>9.9715099715099717E-2</v>
      </c>
    </row>
    <row r="600" spans="1:7" x14ac:dyDescent="0.3">
      <c r="A600" s="360" t="s">
        <v>2457</v>
      </c>
      <c r="B600" s="365" t="s">
        <v>2717</v>
      </c>
      <c r="C600" s="244">
        <f>dataF!E600</f>
        <v>2665.6175910500283</v>
      </c>
      <c r="D600" s="365">
        <f>dataF!F600</f>
        <v>40</v>
      </c>
      <c r="E600" s="108"/>
      <c r="F600" s="363">
        <f t="shared" si="30"/>
        <v>0.32198945525212208</v>
      </c>
      <c r="G600" s="363">
        <f t="shared" si="31"/>
        <v>0.11396011396011396</v>
      </c>
    </row>
    <row r="601" spans="1:7" s="359" customFormat="1" x14ac:dyDescent="0.3">
      <c r="A601" s="360" t="s">
        <v>2754</v>
      </c>
      <c r="B601" s="366" t="s">
        <v>2718</v>
      </c>
      <c r="C601" s="244">
        <f>dataF!E601</f>
        <v>1804.0557631835379</v>
      </c>
      <c r="D601" s="365">
        <f>dataF!F601</f>
        <v>82</v>
      </c>
      <c r="E601" s="375"/>
      <c r="F601" s="363">
        <f t="shared" si="30"/>
        <v>0.21791832946416684</v>
      </c>
      <c r="G601" s="363">
        <f t="shared" si="31"/>
        <v>0.23361823361823361</v>
      </c>
    </row>
    <row r="602" spans="1:7" s="359" customFormat="1" x14ac:dyDescent="0.3">
      <c r="A602" s="360" t="s">
        <v>2755</v>
      </c>
      <c r="B602" s="260" t="s">
        <v>2059</v>
      </c>
      <c r="C602" s="333">
        <f>dataF!E602</f>
        <v>10.382171839999998</v>
      </c>
      <c r="D602" s="337">
        <f>dataF!F602</f>
        <v>1</v>
      </c>
      <c r="E602" s="259"/>
      <c r="F602" s="363">
        <f>IF($C$603=0,"",IF(C602="[for completion]","",IF(C602="","",C602/$C$603)))</f>
        <v>1.2540995626378207E-3</v>
      </c>
      <c r="G602" s="363">
        <f>IF($D$603=0,"",IF(D602="[for completion]","",IF(D602="","",D602/$D$603)))</f>
        <v>2.8490028490028491E-3</v>
      </c>
    </row>
    <row r="603" spans="1:7" s="359" customFormat="1" x14ac:dyDescent="0.3">
      <c r="A603" s="360" t="s">
        <v>2756</v>
      </c>
      <c r="B603" s="260" t="s">
        <v>144</v>
      </c>
      <c r="C603" s="187">
        <f>SUM(C590:C602)</f>
        <v>8278.5866045296843</v>
      </c>
      <c r="D603" s="188">
        <f>SUM(D590:D602)</f>
        <v>351</v>
      </c>
      <c r="E603" s="259"/>
      <c r="F603" s="362">
        <f>SUM(F590:F602)</f>
        <v>1</v>
      </c>
      <c r="G603" s="362">
        <f>SUM(G590:G602)</f>
        <v>1.0000000000000002</v>
      </c>
    </row>
    <row r="604" spans="1:7" s="359" customFormat="1" x14ac:dyDescent="0.3">
      <c r="A604" s="360" t="s">
        <v>2757</v>
      </c>
      <c r="B604" s="108"/>
      <c r="C604" s="108"/>
      <c r="D604" s="108"/>
      <c r="E604" s="108"/>
      <c r="F604" s="108"/>
      <c r="G604" s="108"/>
    </row>
    <row r="605" spans="1:7" s="359" customFormat="1" x14ac:dyDescent="0.3">
      <c r="A605" s="360" t="s">
        <v>2758</v>
      </c>
      <c r="B605" s="108"/>
      <c r="C605" s="108"/>
      <c r="D605" s="108"/>
      <c r="E605" s="108"/>
      <c r="F605" s="108"/>
      <c r="G605" s="108"/>
    </row>
    <row r="606" spans="1:7" s="359" customFormat="1" x14ac:dyDescent="0.3">
      <c r="A606" s="360" t="s">
        <v>2759</v>
      </c>
      <c r="B606" s="108"/>
      <c r="C606" s="108"/>
      <c r="D606" s="108"/>
      <c r="E606" s="108"/>
      <c r="F606" s="108"/>
      <c r="G606" s="108"/>
    </row>
    <row r="607" spans="1:7" s="359" customFormat="1" x14ac:dyDescent="0.3">
      <c r="A607" s="360" t="s">
        <v>2760</v>
      </c>
      <c r="B607" s="260"/>
      <c r="C607" s="187"/>
      <c r="D607" s="188"/>
      <c r="E607" s="259"/>
      <c r="F607" s="362"/>
      <c r="G607" s="362"/>
    </row>
    <row r="608" spans="1:7" s="359" customFormat="1" x14ac:dyDescent="0.3">
      <c r="A608" s="360" t="s">
        <v>2761</v>
      </c>
      <c r="B608" s="260"/>
      <c r="C608" s="187"/>
      <c r="D608" s="188"/>
      <c r="E608" s="259"/>
      <c r="F608" s="362"/>
      <c r="G608" s="362"/>
    </row>
    <row r="609" spans="1:7" s="359" customFormat="1" x14ac:dyDescent="0.3">
      <c r="A609" s="360" t="s">
        <v>2762</v>
      </c>
      <c r="B609" s="260"/>
      <c r="C609" s="187"/>
      <c r="D609" s="188"/>
      <c r="E609" s="259"/>
      <c r="F609" s="362"/>
      <c r="G609" s="362"/>
    </row>
    <row r="610" spans="1:7" s="359" customFormat="1" x14ac:dyDescent="0.3">
      <c r="A610" s="360" t="s">
        <v>2763</v>
      </c>
      <c r="B610" s="260"/>
      <c r="C610" s="187"/>
      <c r="D610" s="188"/>
      <c r="E610" s="259"/>
      <c r="F610" s="362"/>
      <c r="G610" s="362"/>
    </row>
    <row r="611" spans="1:7" s="359" customFormat="1" x14ac:dyDescent="0.3">
      <c r="A611" s="360" t="s">
        <v>2764</v>
      </c>
      <c r="B611" s="260"/>
      <c r="C611" s="187"/>
      <c r="D611" s="188"/>
      <c r="E611" s="259"/>
      <c r="F611" s="362"/>
      <c r="G611" s="362"/>
    </row>
    <row r="612" spans="1:7" x14ac:dyDescent="0.3">
      <c r="A612" s="360" t="s">
        <v>2765</v>
      </c>
      <c r="B612" s="108"/>
      <c r="C612" s="108"/>
      <c r="D612" s="108"/>
      <c r="E612" s="108"/>
      <c r="F612" s="108"/>
      <c r="G612" s="108"/>
    </row>
    <row r="613" spans="1:7" s="359" customFormat="1" x14ac:dyDescent="0.3">
      <c r="A613" s="360" t="s">
        <v>2766</v>
      </c>
      <c r="B613" s="108"/>
      <c r="C613" s="108"/>
      <c r="D613" s="108"/>
      <c r="E613" s="108"/>
      <c r="F613" s="108"/>
      <c r="G613" s="108"/>
    </row>
    <row r="614" spans="1:7" x14ac:dyDescent="0.3">
      <c r="A614" s="156"/>
      <c r="B614" s="156" t="s">
        <v>2463</v>
      </c>
      <c r="C614" s="156" t="s">
        <v>111</v>
      </c>
      <c r="D614" s="156" t="s">
        <v>1667</v>
      </c>
      <c r="E614" s="156"/>
      <c r="F614" s="156" t="s">
        <v>485</v>
      </c>
      <c r="G614" s="156" t="s">
        <v>1976</v>
      </c>
    </row>
    <row r="615" spans="1:7" x14ac:dyDescent="0.3">
      <c r="A615" s="274" t="s">
        <v>2458</v>
      </c>
      <c r="B615" s="269" t="s">
        <v>2289</v>
      </c>
      <c r="C615" s="333">
        <f>dataF!E615</f>
        <v>4469.6733542335651</v>
      </c>
      <c r="D615" s="337">
        <f>dataF!F615</f>
        <v>122</v>
      </c>
      <c r="E615" s="270"/>
      <c r="F615" s="243">
        <f>IF($C$619=0,"",IF(C615="[for completion]","",IF(C615="","",C615/$C$619)))</f>
        <v>0.53990778471628886</v>
      </c>
      <c r="G615" s="243">
        <f>IF($D$619=0,"",IF(D615="[for completion]","",IF(D615="","",D615/$D$619)))</f>
        <v>0.3475783475783476</v>
      </c>
    </row>
    <row r="616" spans="1:7" x14ac:dyDescent="0.3">
      <c r="A616" s="274" t="s">
        <v>2459</v>
      </c>
      <c r="B616" s="265" t="s">
        <v>2288</v>
      </c>
      <c r="C616" s="333">
        <f>dataF!E616</f>
        <v>3798.5310784561188</v>
      </c>
      <c r="D616" s="337">
        <f>dataF!F616</f>
        <v>228</v>
      </c>
      <c r="E616" s="270"/>
      <c r="F616" s="270"/>
      <c r="G616" s="243">
        <f>IF($D$619=0,"",IF(D616="[for completion]","",IF(D616="","",D616/$D$619)))</f>
        <v>0.6495726495726496</v>
      </c>
    </row>
    <row r="617" spans="1:7" x14ac:dyDescent="0.3">
      <c r="A617" s="274" t="s">
        <v>2460</v>
      </c>
      <c r="B617" s="269" t="s">
        <v>1666</v>
      </c>
      <c r="C617" s="333">
        <f>dataF!E617</f>
        <v>0</v>
      </c>
      <c r="D617" s="337">
        <f>dataF!F617</f>
        <v>0</v>
      </c>
      <c r="E617" s="270"/>
      <c r="F617" s="270"/>
      <c r="G617" s="243">
        <f>IF($D$619=0,"",IF(D617="[for completion]","",IF(D617="","",D617/$D$619)))</f>
        <v>0</v>
      </c>
    </row>
    <row r="618" spans="1:7" x14ac:dyDescent="0.3">
      <c r="A618" s="274" t="s">
        <v>2461</v>
      </c>
      <c r="B618" s="267" t="s">
        <v>2059</v>
      </c>
      <c r="C618" s="333">
        <f>dataF!E618</f>
        <v>10.382171839999998</v>
      </c>
      <c r="D618" s="337">
        <f>dataF!F618</f>
        <v>1</v>
      </c>
      <c r="E618" s="270"/>
      <c r="F618" s="270"/>
      <c r="G618" s="243">
        <f>IF($D$619=0,"",IF(D618="[for completion]","",IF(D618="","",D618/$D$619)))</f>
        <v>2.8490028490028491E-3</v>
      </c>
    </row>
    <row r="619" spans="1:7" x14ac:dyDescent="0.3">
      <c r="A619" s="274" t="s">
        <v>2462</v>
      </c>
      <c r="B619" s="269" t="s">
        <v>144</v>
      </c>
      <c r="C619" s="187">
        <f>SUM(C615:C618)</f>
        <v>8278.5866045296825</v>
      </c>
      <c r="D619" s="188">
        <f>SUM(D615:D618)</f>
        <v>351</v>
      </c>
      <c r="E619" s="270"/>
      <c r="F619" s="264">
        <f>SUM(F615:F618)</f>
        <v>0.53990778471628886</v>
      </c>
      <c r="G619" s="264">
        <f>SUM(G615:G618)</f>
        <v>1</v>
      </c>
    </row>
    <row r="620" spans="1:7" x14ac:dyDescent="0.3">
      <c r="A620" s="274"/>
    </row>
    <row r="621" spans="1:7" s="257" customFormat="1" x14ac:dyDescent="0.3">
      <c r="A621" s="156"/>
      <c r="B621" s="156" t="s">
        <v>2708</v>
      </c>
      <c r="C621" s="156" t="s">
        <v>2704</v>
      </c>
      <c r="D621" s="156" t="s">
        <v>2709</v>
      </c>
      <c r="E621" s="156"/>
      <c r="F621" s="156" t="s">
        <v>2706</v>
      </c>
      <c r="G621" s="156"/>
    </row>
    <row r="622" spans="1:7" x14ac:dyDescent="0.3">
      <c r="A622" s="328" t="s">
        <v>2465</v>
      </c>
      <c r="B622" s="366" t="s">
        <v>775</v>
      </c>
      <c r="C622" s="297">
        <f>dataF!E622</f>
        <v>0</v>
      </c>
      <c r="D622" s="297">
        <f>dataF!F622</f>
        <v>0</v>
      </c>
      <c r="E622" s="382"/>
      <c r="F622" s="297">
        <f>dataF!H622</f>
        <v>0</v>
      </c>
      <c r="G622" s="243" t="str">
        <f t="shared" ref="G622:G637" si="32">IF($D$640=0,"",IF(D622="[for completion]","",IF(D622="","",D622/$D$640)))</f>
        <v/>
      </c>
    </row>
    <row r="623" spans="1:7" x14ac:dyDescent="0.3">
      <c r="A623" s="328" t="s">
        <v>2466</v>
      </c>
      <c r="B623" s="366" t="s">
        <v>776</v>
      </c>
      <c r="C623" s="297">
        <f>dataF!E623</f>
        <v>6164.4607977170353</v>
      </c>
      <c r="D623" s="297">
        <f>dataF!F623</f>
        <v>2538.5221644430412</v>
      </c>
      <c r="E623" s="382"/>
      <c r="F623" s="297">
        <f>dataF!H623</f>
        <v>4.8655980955346534</v>
      </c>
      <c r="G623" s="243" t="str">
        <f t="shared" si="32"/>
        <v/>
      </c>
    </row>
    <row r="624" spans="1:7" x14ac:dyDescent="0.3">
      <c r="A624" s="328" t="s">
        <v>2467</v>
      </c>
      <c r="B624" s="366" t="s">
        <v>777</v>
      </c>
      <c r="C624" s="297">
        <f>dataF!E624</f>
        <v>0</v>
      </c>
      <c r="D624" s="297">
        <f>dataF!F624</f>
        <v>0</v>
      </c>
      <c r="E624" s="382"/>
      <c r="F624" s="297">
        <f>dataF!H624</f>
        <v>0</v>
      </c>
      <c r="G624" s="243" t="str">
        <f t="shared" si="32"/>
        <v/>
      </c>
    </row>
    <row r="625" spans="1:7" x14ac:dyDescent="0.3">
      <c r="A625" s="328" t="s">
        <v>2468</v>
      </c>
      <c r="B625" s="366" t="s">
        <v>778</v>
      </c>
      <c r="C625" s="297">
        <f>dataF!E625</f>
        <v>0</v>
      </c>
      <c r="D625" s="297">
        <f>dataF!F625</f>
        <v>0</v>
      </c>
      <c r="E625" s="382"/>
      <c r="F625" s="297">
        <f>dataF!H625</f>
        <v>0</v>
      </c>
      <c r="G625" s="243" t="str">
        <f t="shared" si="32"/>
        <v/>
      </c>
    </row>
    <row r="626" spans="1:7" x14ac:dyDescent="0.3">
      <c r="A626" s="328" t="s">
        <v>2469</v>
      </c>
      <c r="B626" s="366" t="s">
        <v>779</v>
      </c>
      <c r="C626" s="297">
        <f>dataF!E626</f>
        <v>0</v>
      </c>
      <c r="D626" s="297">
        <f>dataF!F626</f>
        <v>0</v>
      </c>
      <c r="E626" s="382"/>
      <c r="F626" s="297">
        <f>dataF!H626</f>
        <v>0</v>
      </c>
      <c r="G626" s="243" t="str">
        <f t="shared" si="32"/>
        <v/>
      </c>
    </row>
    <row r="627" spans="1:7" x14ac:dyDescent="0.3">
      <c r="A627" s="328" t="s">
        <v>2470</v>
      </c>
      <c r="B627" s="366" t="s">
        <v>780</v>
      </c>
      <c r="C627" s="297">
        <f>dataF!E627</f>
        <v>0</v>
      </c>
      <c r="D627" s="297">
        <f>dataF!F627</f>
        <v>0</v>
      </c>
      <c r="E627" s="382"/>
      <c r="F627" s="297">
        <f>dataF!H627</f>
        <v>0</v>
      </c>
      <c r="G627" s="243" t="str">
        <f t="shared" si="32"/>
        <v/>
      </c>
    </row>
    <row r="628" spans="1:7" x14ac:dyDescent="0.3">
      <c r="A628" s="328" t="s">
        <v>2471</v>
      </c>
      <c r="B628" s="366" t="s">
        <v>781</v>
      </c>
      <c r="C628" s="297">
        <f>dataF!E628</f>
        <v>0</v>
      </c>
      <c r="D628" s="297">
        <f>dataF!F628</f>
        <v>0</v>
      </c>
      <c r="E628" s="382"/>
      <c r="F628" s="297">
        <f>dataF!H628</f>
        <v>0</v>
      </c>
      <c r="G628" s="243" t="str">
        <f t="shared" si="32"/>
        <v/>
      </c>
    </row>
    <row r="629" spans="1:7" x14ac:dyDescent="0.3">
      <c r="A629" s="328" t="s">
        <v>2472</v>
      </c>
      <c r="B629" s="366" t="s">
        <v>2234</v>
      </c>
      <c r="C629" s="297">
        <f>dataF!E629</f>
        <v>0</v>
      </c>
      <c r="D629" s="297">
        <f>dataF!F629</f>
        <v>0</v>
      </c>
      <c r="E629" s="382"/>
      <c r="F629" s="297">
        <f>dataF!H629</f>
        <v>0</v>
      </c>
      <c r="G629" s="243" t="str">
        <f t="shared" si="32"/>
        <v/>
      </c>
    </row>
    <row r="630" spans="1:7" x14ac:dyDescent="0.3">
      <c r="A630" s="328" t="s">
        <v>2473</v>
      </c>
      <c r="B630" s="366" t="s">
        <v>2235</v>
      </c>
      <c r="C630" s="297">
        <f>dataF!E630</f>
        <v>0</v>
      </c>
      <c r="D630" s="297">
        <f>dataF!F630</f>
        <v>0</v>
      </c>
      <c r="E630" s="382"/>
      <c r="F630" s="297">
        <f>dataF!H630</f>
        <v>0</v>
      </c>
      <c r="G630" s="243" t="str">
        <f t="shared" si="32"/>
        <v/>
      </c>
    </row>
    <row r="631" spans="1:7" x14ac:dyDescent="0.3">
      <c r="A631" s="328" t="s">
        <v>2474</v>
      </c>
      <c r="B631" s="366" t="s">
        <v>2236</v>
      </c>
      <c r="C631" s="297">
        <f>dataF!E631</f>
        <v>0</v>
      </c>
      <c r="D631" s="297">
        <f>dataF!F631</f>
        <v>0</v>
      </c>
      <c r="E631" s="382"/>
      <c r="F631" s="297">
        <f>dataF!H631</f>
        <v>0</v>
      </c>
      <c r="G631" s="243" t="str">
        <f t="shared" si="32"/>
        <v/>
      </c>
    </row>
    <row r="632" spans="1:7" x14ac:dyDescent="0.3">
      <c r="A632" s="328" t="s">
        <v>2475</v>
      </c>
      <c r="B632" s="366" t="s">
        <v>782</v>
      </c>
      <c r="C632" s="297">
        <f>dataF!E632</f>
        <v>0</v>
      </c>
      <c r="D632" s="297">
        <f>dataF!F632</f>
        <v>0</v>
      </c>
      <c r="E632" s="382"/>
      <c r="F632" s="297">
        <f>dataF!H632</f>
        <v>0</v>
      </c>
      <c r="G632" s="243" t="str">
        <f t="shared" si="32"/>
        <v/>
      </c>
    </row>
    <row r="633" spans="1:7" x14ac:dyDescent="0.3">
      <c r="A633" s="328" t="s">
        <v>2476</v>
      </c>
      <c r="B633" s="366" t="s">
        <v>783</v>
      </c>
      <c r="C633" s="297">
        <f>dataF!E633</f>
        <v>0</v>
      </c>
      <c r="D633" s="297">
        <f>dataF!F633</f>
        <v>0</v>
      </c>
      <c r="E633" s="382"/>
      <c r="F633" s="297">
        <f>dataF!H633</f>
        <v>0</v>
      </c>
      <c r="G633" s="243" t="str">
        <f t="shared" si="32"/>
        <v/>
      </c>
    </row>
    <row r="634" spans="1:7" x14ac:dyDescent="0.3">
      <c r="A634" s="328" t="s">
        <v>2477</v>
      </c>
      <c r="B634" s="366" t="s">
        <v>142</v>
      </c>
      <c r="C634" s="297">
        <f>dataF!E634</f>
        <v>0</v>
      </c>
      <c r="D634" s="297">
        <f>dataF!F634</f>
        <v>0</v>
      </c>
      <c r="E634" s="382"/>
      <c r="F634" s="297">
        <f>dataF!H634</f>
        <v>0</v>
      </c>
      <c r="G634" s="243" t="str">
        <f t="shared" si="32"/>
        <v/>
      </c>
    </row>
    <row r="635" spans="1:7" x14ac:dyDescent="0.3">
      <c r="A635" s="328" t="s">
        <v>2478</v>
      </c>
      <c r="B635" s="366" t="s">
        <v>2059</v>
      </c>
      <c r="C635" s="297">
        <f>dataF!E635</f>
        <v>0</v>
      </c>
      <c r="D635" s="297">
        <f>dataF!F635</f>
        <v>0</v>
      </c>
      <c r="E635" s="382"/>
      <c r="F635" s="381">
        <f>dataF!H635</f>
        <v>0</v>
      </c>
      <c r="G635" s="243" t="str">
        <f t="shared" si="32"/>
        <v/>
      </c>
    </row>
    <row r="636" spans="1:7" x14ac:dyDescent="0.3">
      <c r="A636" s="328" t="s">
        <v>2479</v>
      </c>
      <c r="B636" s="366" t="s">
        <v>144</v>
      </c>
      <c r="C636" s="395">
        <f>SUM(C622:C635)</f>
        <v>6164.4607977170353</v>
      </c>
      <c r="D636" s="395">
        <f>SUM(D622:D635)</f>
        <v>2538.5221644430412</v>
      </c>
      <c r="E636" s="343"/>
      <c r="F636" s="379"/>
      <c r="G636" s="243" t="str">
        <f t="shared" si="32"/>
        <v/>
      </c>
    </row>
    <row r="637" spans="1:7" x14ac:dyDescent="0.3">
      <c r="A637" s="328" t="s">
        <v>2480</v>
      </c>
      <c r="B637" s="263" t="s">
        <v>2703</v>
      </c>
      <c r="C637" s="108"/>
      <c r="D637" s="108"/>
      <c r="E637" s="108"/>
      <c r="F637" s="297">
        <f>dataF!H637</f>
        <v>4.9108762647201027</v>
      </c>
      <c r="G637" s="243" t="str">
        <f t="shared" si="32"/>
        <v/>
      </c>
    </row>
    <row r="638" spans="1:7" x14ac:dyDescent="0.3">
      <c r="A638" s="328" t="s">
        <v>2481</v>
      </c>
      <c r="B638" s="355"/>
      <c r="C638" s="328"/>
      <c r="D638" s="328"/>
      <c r="E638" s="343"/>
      <c r="F638" s="243"/>
      <c r="G638" s="243"/>
    </row>
    <row r="639" spans="1:7" x14ac:dyDescent="0.3">
      <c r="A639" s="328" t="s">
        <v>2482</v>
      </c>
      <c r="B639" s="342"/>
      <c r="C639" s="328"/>
      <c r="D639" s="328"/>
      <c r="E639" s="343"/>
      <c r="F639" s="243"/>
      <c r="G639" s="243"/>
    </row>
    <row r="640" spans="1:7" x14ac:dyDescent="0.3">
      <c r="A640" s="328" t="s">
        <v>2483</v>
      </c>
      <c r="B640" s="342"/>
      <c r="C640" s="328"/>
      <c r="D640" s="328"/>
      <c r="E640" s="343"/>
      <c r="F640" s="347"/>
      <c r="G640" s="347"/>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conditionalFormatting sqref="C396:D403">
    <cfRule type="cellIs" dxfId="11" priority="12" operator="equal">
      <formula>"[For completion]"</formula>
    </cfRule>
  </conditionalFormatting>
  <conditionalFormatting sqref="F396:F403">
    <cfRule type="cellIs" dxfId="10" priority="11" operator="equal">
      <formula>"[For completion]"</formula>
    </cfRule>
  </conditionalFormatting>
  <conditionalFormatting sqref="D622:D635">
    <cfRule type="cellIs" dxfId="9" priority="10" operator="equal">
      <formula>"[For completion]"</formula>
    </cfRule>
  </conditionalFormatting>
  <conditionalFormatting sqref="D622:D635">
    <cfRule type="cellIs" dxfId="8" priority="9" operator="equal">
      <formula>"[For completion]"</formula>
    </cfRule>
  </conditionalFormatting>
  <conditionalFormatting sqref="C622:C635">
    <cfRule type="cellIs" dxfId="7" priority="8" operator="equal">
      <formula>"[For completion]"</formula>
    </cfRule>
  </conditionalFormatting>
  <conditionalFormatting sqref="C622:C635">
    <cfRule type="cellIs" dxfId="6" priority="7" operator="equal">
      <formula>"[For completion]"</formula>
    </cfRule>
  </conditionalFormatting>
  <conditionalFormatting sqref="D636">
    <cfRule type="cellIs" dxfId="5" priority="6" operator="equal">
      <formula>"[For completion]"</formula>
    </cfRule>
  </conditionalFormatting>
  <conditionalFormatting sqref="D636">
    <cfRule type="cellIs" dxfId="4" priority="5" operator="equal">
      <formula>"[For completion]"</formula>
    </cfRule>
  </conditionalFormatting>
  <conditionalFormatting sqref="C636">
    <cfRule type="cellIs" dxfId="3" priority="4" operator="equal">
      <formula>"[For completion]"</formula>
    </cfRule>
  </conditionalFormatting>
  <conditionalFormatting sqref="C636">
    <cfRule type="cellIs" dxfId="2" priority="3" operator="equal">
      <formula>"[For completion]"</formula>
    </cfRule>
  </conditionalFormatting>
  <conditionalFormatting sqref="F622:F634">
    <cfRule type="cellIs" dxfId="1" priority="2" operator="equal">
      <formula>"[For completion]"</formula>
    </cfRule>
  </conditionalFormatting>
  <conditionalFormatting sqref="F637">
    <cfRule type="cellIs" dxfId="0" priority="1" operator="equal">
      <formula>"[For completion]"</formula>
    </cfRule>
  </conditionalFormatting>
  <hyperlinks>
    <hyperlink ref="B7" location="'F. Optional Sustainable data'!_Hlk506480454" display="1. Additional information on the residential mortgage stock" xr:uid="{00000000-0004-0000-0A00-000000000000}"/>
    <hyperlink ref="B10" location="'F. Optional Sustainable data'!B153" display="3.  Additional information on the asset distribution" xr:uid="{00000000-0004-0000-0A00-000001000000}"/>
    <hyperlink ref="B9" location="'F. Optional Sustainable data'!B59" tooltip="b59" display="2.  Additional information on the commercial mortgage stock" xr:uid="{00000000-0004-0000-0A00-000002000000}"/>
    <hyperlink ref="B171" location="'2. Harmonised Glossary'!A9" display="Breakdown by Interest Rate" xr:uid="{00000000-0004-0000-0A00-000003000000}"/>
    <hyperlink ref="B201" location="'2. Harmonised Glossary'!A14" display="Non-Performing Loans (NPLs)" xr:uid="{00000000-0004-0000-0A00-000004000000}"/>
    <hyperlink ref="B240" location="'2. Harmonised Glossary'!A288" display="Loan to Value (LTV) Information - Un-indexed" xr:uid="{00000000-0004-0000-0A00-000005000000}"/>
    <hyperlink ref="B262" location="'2. Harmonised Glossary'!A11" display="Loan to Value (LTV) Information - Indexed"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Commercial Cover Pool" xr:uid="{00000000-0004-0000-0A00-000009000000}"/>
    <hyperlink ref="B496" location="'2. Harmonised Glossary'!A11" display="Loan to Value (LTV) Information - Indexed" xr:uid="{00000000-0004-0000-0A00-00000A000000}"/>
  </hyperlinks>
  <pageMargins left="0.7" right="0.7" top="0.75" bottom="0.75" header="0.3" footer="0.3"/>
  <pageSetup paperSize="9" scale="22" orientation="portrait" r:id="rId1"/>
  <rowBreaks count="7" manualBreakCount="7">
    <brk id="64" max="16383" man="1"/>
    <brk id="127" max="16383" man="1"/>
    <brk id="209" max="16383" man="1"/>
    <brk id="300" max="16383" man="1"/>
    <brk id="377" max="16383" man="1"/>
    <brk id="443" max="16383" man="1"/>
    <brk id="545" max="16383" man="1"/>
  </rowBreaks>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57" customWidth="1"/>
    <col min="2" max="2" width="59" style="257" customWidth="1"/>
    <col min="3" max="7" width="36.6640625" style="257" customWidth="1"/>
    <col min="8" max="16384" width="9.109375" style="257"/>
  </cols>
  <sheetData>
    <row r="1" spans="1:9" ht="45" customHeight="1" x14ac:dyDescent="0.3">
      <c r="A1" s="695" t="s">
        <v>1533</v>
      </c>
      <c r="B1" s="695"/>
    </row>
    <row r="2" spans="1:9" ht="31.2" x14ac:dyDescent="0.3">
      <c r="A2" s="275" t="s">
        <v>2802</v>
      </c>
      <c r="B2" s="275"/>
      <c r="C2" s="266"/>
      <c r="D2" s="266"/>
      <c r="E2" s="266"/>
      <c r="F2" s="385" t="s">
        <v>2794</v>
      </c>
      <c r="G2" s="276"/>
    </row>
    <row r="3" spans="1:9" x14ac:dyDescent="0.3">
      <c r="A3" s="266"/>
      <c r="B3" s="266"/>
      <c r="C3" s="266"/>
      <c r="D3" s="266"/>
      <c r="E3" s="266"/>
      <c r="F3" s="266"/>
      <c r="G3" s="266"/>
    </row>
    <row r="4" spans="1:9" ht="15.75" customHeight="1" thickBot="1" x14ac:dyDescent="0.35">
      <c r="A4" s="266"/>
      <c r="B4" s="266"/>
      <c r="C4" s="277"/>
      <c r="D4" s="266"/>
      <c r="E4" s="266"/>
      <c r="F4" s="266"/>
      <c r="G4" s="266"/>
    </row>
    <row r="5" spans="1:9" ht="60.75" customHeight="1" thickBot="1" x14ac:dyDescent="0.35">
      <c r="A5" s="278"/>
      <c r="B5" s="279" t="s">
        <v>71</v>
      </c>
      <c r="C5" s="280" t="s">
        <v>72</v>
      </c>
      <c r="D5" s="278"/>
      <c r="E5" s="696" t="s">
        <v>2117</v>
      </c>
      <c r="F5" s="697"/>
      <c r="G5" s="281" t="s">
        <v>2116</v>
      </c>
      <c r="H5" s="272"/>
    </row>
    <row r="6" spans="1:9" x14ac:dyDescent="0.3">
      <c r="A6" s="267"/>
      <c r="B6" s="267"/>
      <c r="C6" s="267"/>
      <c r="D6" s="267"/>
      <c r="F6" s="282"/>
      <c r="G6" s="282"/>
    </row>
    <row r="7" spans="1:9" ht="18.75" customHeight="1" x14ac:dyDescent="0.3">
      <c r="A7" s="283"/>
      <c r="B7" s="681" t="s">
        <v>2144</v>
      </c>
      <c r="C7" s="682"/>
      <c r="D7" s="284"/>
      <c r="E7" s="681" t="s">
        <v>2133</v>
      </c>
      <c r="F7" s="698"/>
      <c r="G7" s="698"/>
      <c r="H7" s="682"/>
    </row>
    <row r="8" spans="1:9" ht="18.75" customHeight="1" x14ac:dyDescent="0.3">
      <c r="A8" s="267"/>
      <c r="B8" s="699" t="s">
        <v>2110</v>
      </c>
      <c r="C8" s="700"/>
      <c r="D8" s="284"/>
      <c r="E8" s="701" t="s">
        <v>82</v>
      </c>
      <c r="F8" s="702"/>
      <c r="G8" s="702"/>
      <c r="H8" s="703"/>
    </row>
    <row r="9" spans="1:9" ht="18.75" customHeight="1" x14ac:dyDescent="0.3">
      <c r="A9" s="267"/>
      <c r="B9" s="699" t="s">
        <v>2114</v>
      </c>
      <c r="C9" s="700"/>
      <c r="D9" s="285"/>
      <c r="E9" s="701"/>
      <c r="F9" s="702"/>
      <c r="G9" s="702"/>
      <c r="H9" s="703"/>
      <c r="I9" s="272"/>
    </row>
    <row r="10" spans="1:9" x14ac:dyDescent="0.3">
      <c r="A10" s="286"/>
      <c r="B10" s="704"/>
      <c r="C10" s="704"/>
      <c r="D10" s="284"/>
      <c r="E10" s="701"/>
      <c r="F10" s="702"/>
      <c r="G10" s="702"/>
      <c r="H10" s="703"/>
      <c r="I10" s="272"/>
    </row>
    <row r="11" spans="1:9" ht="15" thickBot="1" x14ac:dyDescent="0.35">
      <c r="A11" s="286"/>
      <c r="B11" s="705"/>
      <c r="C11" s="706"/>
      <c r="D11" s="285"/>
      <c r="E11" s="701"/>
      <c r="F11" s="702"/>
      <c r="G11" s="702"/>
      <c r="H11" s="703"/>
      <c r="I11" s="272"/>
    </row>
    <row r="12" spans="1:9" x14ac:dyDescent="0.3">
      <c r="A12" s="267"/>
      <c r="B12" s="287"/>
      <c r="C12" s="267"/>
      <c r="D12" s="267"/>
      <c r="E12" s="701"/>
      <c r="F12" s="702"/>
      <c r="G12" s="702"/>
      <c r="H12" s="703"/>
      <c r="I12" s="272"/>
    </row>
    <row r="13" spans="1:9" ht="15.75" customHeight="1" thickBot="1" x14ac:dyDescent="0.35">
      <c r="A13" s="267"/>
      <c r="B13" s="287"/>
      <c r="C13" s="267"/>
      <c r="D13" s="267"/>
      <c r="E13" s="690" t="s">
        <v>2145</v>
      </c>
      <c r="F13" s="691"/>
      <c r="G13" s="692" t="s">
        <v>2146</v>
      </c>
      <c r="H13" s="693"/>
      <c r="I13" s="272"/>
    </row>
    <row r="14" spans="1:9" x14ac:dyDescent="0.3">
      <c r="A14" s="267"/>
      <c r="B14" s="287"/>
      <c r="C14" s="267"/>
      <c r="D14" s="267"/>
      <c r="E14" s="288"/>
      <c r="F14" s="288"/>
      <c r="G14" s="267"/>
      <c r="H14" s="273"/>
    </row>
    <row r="15" spans="1:9" ht="18.75" customHeight="1" x14ac:dyDescent="0.3">
      <c r="A15" s="289"/>
      <c r="B15" s="694" t="s">
        <v>2147</v>
      </c>
      <c r="C15" s="694"/>
      <c r="D15" s="694"/>
      <c r="E15" s="289"/>
      <c r="F15" s="289"/>
      <c r="G15" s="289"/>
      <c r="H15" s="289"/>
    </row>
    <row r="16" spans="1:9" x14ac:dyDescent="0.3">
      <c r="A16" s="290"/>
      <c r="B16" s="290" t="s">
        <v>2111</v>
      </c>
      <c r="C16" s="290" t="s">
        <v>111</v>
      </c>
      <c r="D16" s="290" t="s">
        <v>1673</v>
      </c>
      <c r="E16" s="290"/>
      <c r="F16" s="290" t="s">
        <v>2112</v>
      </c>
      <c r="G16" s="290" t="s">
        <v>2113</v>
      </c>
      <c r="H16" s="290"/>
    </row>
    <row r="17" spans="1:8" x14ac:dyDescent="0.3">
      <c r="A17" s="267" t="s">
        <v>2118</v>
      </c>
      <c r="B17" s="269" t="s">
        <v>2119</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
      <c r="A18" s="269" t="s">
        <v>2148</v>
      </c>
      <c r="B18" s="292"/>
      <c r="C18" s="269"/>
      <c r="D18" s="269"/>
      <c r="F18" s="269"/>
      <c r="G18" s="269"/>
    </row>
    <row r="19" spans="1:8" x14ac:dyDescent="0.3">
      <c r="A19" s="269" t="s">
        <v>2149</v>
      </c>
      <c r="B19" s="269"/>
      <c r="C19" s="269"/>
      <c r="D19" s="269"/>
      <c r="F19" s="269"/>
      <c r="G19" s="269"/>
    </row>
    <row r="20" spans="1:8" ht="18.75" customHeight="1" x14ac:dyDescent="0.3">
      <c r="A20" s="289"/>
      <c r="B20" s="694" t="s">
        <v>2114</v>
      </c>
      <c r="C20" s="694"/>
      <c r="D20" s="694"/>
      <c r="E20" s="289"/>
      <c r="F20" s="289"/>
      <c r="G20" s="289"/>
      <c r="H20" s="289"/>
    </row>
    <row r="21" spans="1:8" x14ac:dyDescent="0.3">
      <c r="A21" s="290"/>
      <c r="B21" s="290" t="s">
        <v>2150</v>
      </c>
      <c r="C21" s="290" t="s">
        <v>2120</v>
      </c>
      <c r="D21" s="290" t="s">
        <v>2121</v>
      </c>
      <c r="E21" s="290" t="s">
        <v>2122</v>
      </c>
      <c r="F21" s="290" t="s">
        <v>2151</v>
      </c>
      <c r="G21" s="290" t="s">
        <v>2123</v>
      </c>
      <c r="H21" s="290" t="s">
        <v>2124</v>
      </c>
    </row>
    <row r="22" spans="1:8" ht="15" customHeight="1" x14ac:dyDescent="0.3">
      <c r="A22" s="268"/>
      <c r="B22" s="293" t="s">
        <v>2152</v>
      </c>
      <c r="C22" s="293"/>
      <c r="D22" s="268"/>
      <c r="E22" s="268"/>
      <c r="F22" s="268"/>
      <c r="G22" s="268"/>
      <c r="H22" s="268"/>
    </row>
    <row r="23" spans="1:8" x14ac:dyDescent="0.3">
      <c r="A23" s="267" t="s">
        <v>2125</v>
      </c>
      <c r="B23" s="267" t="s">
        <v>2135</v>
      </c>
      <c r="C23" s="294" t="s">
        <v>82</v>
      </c>
      <c r="D23" s="294" t="s">
        <v>82</v>
      </c>
      <c r="E23" s="294" t="s">
        <v>82</v>
      </c>
      <c r="F23" s="294" t="s">
        <v>82</v>
      </c>
      <c r="G23" s="294" t="s">
        <v>82</v>
      </c>
      <c r="H23" s="271">
        <f>SUM(C23:G23)</f>
        <v>0</v>
      </c>
    </row>
    <row r="24" spans="1:8" x14ac:dyDescent="0.3">
      <c r="A24" s="267" t="s">
        <v>2126</v>
      </c>
      <c r="B24" s="267" t="s">
        <v>2134</v>
      </c>
      <c r="C24" s="294" t="s">
        <v>82</v>
      </c>
      <c r="D24" s="294" t="s">
        <v>82</v>
      </c>
      <c r="E24" s="294" t="s">
        <v>82</v>
      </c>
      <c r="F24" s="294" t="s">
        <v>82</v>
      </c>
      <c r="G24" s="294" t="s">
        <v>82</v>
      </c>
      <c r="H24" s="271">
        <f>SUM(C24:G24)</f>
        <v>0</v>
      </c>
    </row>
    <row r="25" spans="1:8" x14ac:dyDescent="0.3">
      <c r="A25" s="267" t="s">
        <v>2127</v>
      </c>
      <c r="B25" s="267" t="s">
        <v>1666</v>
      </c>
      <c r="C25" s="294" t="s">
        <v>82</v>
      </c>
      <c r="D25" s="294" t="s">
        <v>82</v>
      </c>
      <c r="E25" s="294" t="s">
        <v>82</v>
      </c>
      <c r="F25" s="294" t="s">
        <v>82</v>
      </c>
      <c r="G25" s="294" t="s">
        <v>82</v>
      </c>
      <c r="H25" s="271">
        <f>SUM(C25:G25)</f>
        <v>0</v>
      </c>
    </row>
    <row r="26" spans="1:8" x14ac:dyDescent="0.3">
      <c r="A26" s="267" t="s">
        <v>2128</v>
      </c>
      <c r="B26" s="267" t="s">
        <v>2115</v>
      </c>
      <c r="C26" s="295">
        <f>SUM(C23:C25)+SUM(C27:C32)</f>
        <v>0</v>
      </c>
      <c r="D26" s="295">
        <f>SUM(D23:D25)+SUM(D27:D32)</f>
        <v>0</v>
      </c>
      <c r="E26" s="295">
        <f>SUM(E23:E25)+SUM(E27:E32)</f>
        <v>0</v>
      </c>
      <c r="F26" s="295">
        <f>SUM(F23:F25)+SUM(F27:F32)</f>
        <v>0</v>
      </c>
      <c r="G26" s="295">
        <f>SUM(G23:G25)+SUM(G27:G32)</f>
        <v>0</v>
      </c>
      <c r="H26" s="295">
        <f>SUM(H23:H25)</f>
        <v>0</v>
      </c>
    </row>
    <row r="27" spans="1:8" x14ac:dyDescent="0.3">
      <c r="A27" s="267" t="s">
        <v>2129</v>
      </c>
      <c r="B27" s="341" t="s">
        <v>2339</v>
      </c>
      <c r="C27" s="294"/>
      <c r="D27" s="294"/>
      <c r="E27" s="294"/>
      <c r="F27" s="294"/>
      <c r="G27" s="294"/>
      <c r="H27" s="256">
        <f>IF(SUM(C27:G27)="","",SUM(C27:G27))</f>
        <v>0</v>
      </c>
    </row>
    <row r="28" spans="1:8" x14ac:dyDescent="0.3">
      <c r="A28" s="267" t="s">
        <v>2130</v>
      </c>
      <c r="B28" s="341" t="s">
        <v>2339</v>
      </c>
      <c r="C28" s="294"/>
      <c r="D28" s="294"/>
      <c r="E28" s="294"/>
      <c r="F28" s="294"/>
      <c r="G28" s="294"/>
      <c r="H28" s="271">
        <f>IF(SUM(C28:G28)="","",SUM(C28:G28))</f>
        <v>0</v>
      </c>
    </row>
    <row r="29" spans="1:8" x14ac:dyDescent="0.3">
      <c r="A29" s="267" t="s">
        <v>2131</v>
      </c>
      <c r="B29" s="341" t="s">
        <v>2339</v>
      </c>
      <c r="C29" s="294"/>
      <c r="D29" s="294"/>
      <c r="E29" s="294"/>
      <c r="F29" s="294"/>
      <c r="G29" s="294"/>
      <c r="H29" s="271">
        <f>IF(SUM(C29:G29)="","",SUM(C29:G29))</f>
        <v>0</v>
      </c>
    </row>
    <row r="30" spans="1:8" x14ac:dyDescent="0.3">
      <c r="A30" s="267" t="s">
        <v>2132</v>
      </c>
      <c r="B30" s="341" t="s">
        <v>2339</v>
      </c>
      <c r="C30" s="294"/>
      <c r="D30" s="294"/>
      <c r="E30" s="294"/>
      <c r="F30" s="294"/>
      <c r="G30" s="294"/>
      <c r="H30" s="271">
        <f>IF(SUM(C30:G30)="","",SUM(C30:G30))</f>
        <v>0</v>
      </c>
    </row>
    <row r="31" spans="1:8" x14ac:dyDescent="0.3">
      <c r="A31" s="267" t="s">
        <v>2337</v>
      </c>
      <c r="B31" s="341" t="s">
        <v>2339</v>
      </c>
      <c r="C31" s="297"/>
      <c r="D31" s="291"/>
      <c r="E31" s="291"/>
      <c r="F31" s="298"/>
      <c r="G31" s="299"/>
    </row>
    <row r="32" spans="1:8" x14ac:dyDescent="0.3">
      <c r="A32" s="267" t="s">
        <v>2338</v>
      </c>
      <c r="B32" s="341" t="s">
        <v>2339</v>
      </c>
      <c r="C32" s="300"/>
      <c r="D32" s="267"/>
      <c r="E32" s="267"/>
      <c r="F32" s="256"/>
      <c r="G32" s="270"/>
    </row>
    <row r="33" spans="1:7" x14ac:dyDescent="0.3">
      <c r="A33" s="267"/>
      <c r="B33" s="296"/>
      <c r="C33" s="300"/>
      <c r="D33" s="267"/>
      <c r="E33" s="267"/>
      <c r="F33" s="256"/>
      <c r="G33" s="270"/>
    </row>
    <row r="34" spans="1:7" x14ac:dyDescent="0.3">
      <c r="A34" s="267"/>
      <c r="B34" s="296"/>
      <c r="C34" s="300"/>
      <c r="D34" s="267"/>
      <c r="E34" s="267"/>
      <c r="F34" s="256"/>
      <c r="G34" s="270"/>
    </row>
    <row r="35" spans="1:7" x14ac:dyDescent="0.3">
      <c r="A35" s="267"/>
      <c r="B35" s="296"/>
      <c r="C35" s="300"/>
      <c r="D35" s="267"/>
      <c r="F35" s="256"/>
      <c r="G35" s="270"/>
    </row>
    <row r="36" spans="1:7" x14ac:dyDescent="0.3">
      <c r="A36" s="267"/>
      <c r="B36" s="267"/>
      <c r="C36" s="255"/>
      <c r="D36" s="255"/>
      <c r="E36" s="255"/>
      <c r="F36" s="255"/>
      <c r="G36" s="269"/>
    </row>
    <row r="37" spans="1:7" x14ac:dyDescent="0.3">
      <c r="A37" s="267"/>
      <c r="B37" s="267"/>
      <c r="C37" s="255"/>
      <c r="D37" s="255"/>
      <c r="E37" s="255"/>
      <c r="F37" s="255"/>
      <c r="G37" s="269"/>
    </row>
    <row r="38" spans="1:7" x14ac:dyDescent="0.3">
      <c r="A38" s="267"/>
      <c r="B38" s="267"/>
      <c r="C38" s="255"/>
      <c r="D38" s="255"/>
      <c r="E38" s="255"/>
      <c r="F38" s="255"/>
      <c r="G38" s="269"/>
    </row>
    <row r="39" spans="1:7" x14ac:dyDescent="0.3">
      <c r="A39" s="267"/>
      <c r="B39" s="267"/>
      <c r="C39" s="255"/>
      <c r="D39" s="255"/>
      <c r="E39" s="255"/>
      <c r="F39" s="255"/>
      <c r="G39" s="269"/>
    </row>
    <row r="40" spans="1:7" x14ac:dyDescent="0.3">
      <c r="A40" s="267"/>
      <c r="B40" s="267"/>
      <c r="C40" s="255"/>
      <c r="D40" s="255"/>
      <c r="E40" s="255"/>
      <c r="F40" s="255"/>
      <c r="G40" s="269"/>
    </row>
    <row r="41" spans="1:7" x14ac:dyDescent="0.3">
      <c r="A41" s="267"/>
      <c r="B41" s="267"/>
      <c r="C41" s="255"/>
      <c r="D41" s="255"/>
      <c r="E41" s="255"/>
      <c r="F41" s="255"/>
      <c r="G41" s="269"/>
    </row>
    <row r="42" spans="1:7" x14ac:dyDescent="0.3">
      <c r="A42" s="267"/>
      <c r="B42" s="267"/>
      <c r="C42" s="255"/>
      <c r="D42" s="255"/>
      <c r="E42" s="255"/>
      <c r="F42" s="255"/>
      <c r="G42" s="269"/>
    </row>
    <row r="43" spans="1:7" x14ac:dyDescent="0.3">
      <c r="A43" s="267"/>
      <c r="B43" s="267"/>
      <c r="C43" s="255"/>
      <c r="D43" s="255"/>
      <c r="E43" s="255"/>
      <c r="F43" s="255"/>
      <c r="G43" s="269"/>
    </row>
    <row r="44" spans="1:7" x14ac:dyDescent="0.3">
      <c r="A44" s="267"/>
      <c r="B44" s="267"/>
      <c r="C44" s="255"/>
      <c r="D44" s="255"/>
      <c r="E44" s="255"/>
      <c r="F44" s="255"/>
      <c r="G44" s="269"/>
    </row>
    <row r="45" spans="1:7" x14ac:dyDescent="0.3">
      <c r="A45" s="267"/>
      <c r="B45" s="267"/>
      <c r="C45" s="255"/>
      <c r="D45" s="255"/>
      <c r="E45" s="255"/>
      <c r="F45" s="255"/>
      <c r="G45" s="269"/>
    </row>
    <row r="46" spans="1:7" x14ac:dyDescent="0.3">
      <c r="A46" s="267"/>
      <c r="B46" s="267"/>
      <c r="C46" s="255"/>
      <c r="D46" s="255"/>
      <c r="E46" s="255"/>
      <c r="F46" s="255"/>
      <c r="G46" s="269"/>
    </row>
    <row r="47" spans="1:7" x14ac:dyDescent="0.3">
      <c r="A47" s="267"/>
      <c r="B47" s="267"/>
      <c r="C47" s="255"/>
      <c r="D47" s="255"/>
      <c r="E47" s="255"/>
      <c r="F47" s="255"/>
      <c r="G47" s="269"/>
    </row>
    <row r="48" spans="1:7" x14ac:dyDescent="0.3">
      <c r="A48" s="267"/>
      <c r="B48" s="267"/>
      <c r="C48" s="255"/>
      <c r="D48" s="255"/>
      <c r="E48" s="255"/>
      <c r="F48" s="255"/>
      <c r="G48" s="269"/>
    </row>
    <row r="49" spans="1:7" x14ac:dyDescent="0.3">
      <c r="A49" s="267"/>
      <c r="B49" s="267"/>
      <c r="C49" s="255"/>
      <c r="D49" s="255"/>
      <c r="E49" s="255"/>
      <c r="F49" s="255"/>
      <c r="G49" s="269"/>
    </row>
    <row r="50" spans="1:7" x14ac:dyDescent="0.3">
      <c r="A50" s="267"/>
      <c r="B50" s="267"/>
      <c r="C50" s="255"/>
      <c r="D50" s="255"/>
      <c r="E50" s="255"/>
      <c r="F50" s="255"/>
      <c r="G50" s="269"/>
    </row>
    <row r="51" spans="1:7" x14ac:dyDescent="0.3">
      <c r="A51" s="267"/>
      <c r="B51" s="267"/>
      <c r="C51" s="255"/>
      <c r="D51" s="255"/>
      <c r="E51" s="255"/>
      <c r="F51" s="255"/>
      <c r="G51" s="269"/>
    </row>
    <row r="52" spans="1:7" x14ac:dyDescent="0.3">
      <c r="A52" s="267"/>
      <c r="B52" s="267"/>
      <c r="C52" s="255"/>
      <c r="D52" s="255"/>
      <c r="E52" s="255"/>
      <c r="F52" s="255"/>
      <c r="G52" s="269"/>
    </row>
    <row r="53" spans="1:7" x14ac:dyDescent="0.3">
      <c r="A53" s="267"/>
      <c r="B53" s="267"/>
      <c r="C53" s="255"/>
      <c r="D53" s="255"/>
      <c r="E53" s="255"/>
      <c r="F53" s="255"/>
      <c r="G53" s="269"/>
    </row>
    <row r="54" spans="1:7" x14ac:dyDescent="0.3">
      <c r="A54" s="267"/>
      <c r="B54" s="267"/>
      <c r="C54" s="255"/>
      <c r="D54" s="255"/>
      <c r="E54" s="255"/>
      <c r="F54" s="255"/>
      <c r="G54" s="269"/>
    </row>
    <row r="55" spans="1:7" x14ac:dyDescent="0.3">
      <c r="A55" s="267"/>
      <c r="B55" s="267"/>
      <c r="C55" s="255"/>
      <c r="D55" s="255"/>
      <c r="E55" s="255"/>
      <c r="F55" s="255"/>
      <c r="G55" s="269"/>
    </row>
    <row r="56" spans="1:7" x14ac:dyDescent="0.3">
      <c r="A56" s="267"/>
      <c r="B56" s="267"/>
      <c r="C56" s="255"/>
      <c r="D56" s="255"/>
      <c r="E56" s="255"/>
      <c r="F56" s="255"/>
      <c r="G56" s="269"/>
    </row>
    <row r="57" spans="1:7" x14ac:dyDescent="0.3">
      <c r="A57" s="267"/>
      <c r="B57" s="267"/>
      <c r="C57" s="255"/>
      <c r="D57" s="255"/>
      <c r="E57" s="255"/>
      <c r="F57" s="255"/>
      <c r="G57" s="269"/>
    </row>
    <row r="58" spans="1:7" x14ac:dyDescent="0.3">
      <c r="A58" s="267"/>
      <c r="B58" s="267"/>
      <c r="C58" s="255"/>
      <c r="D58" s="255"/>
      <c r="E58" s="255"/>
      <c r="F58" s="255"/>
      <c r="G58" s="269"/>
    </row>
    <row r="59" spans="1:7" x14ac:dyDescent="0.3">
      <c r="A59" s="267"/>
      <c r="B59" s="267"/>
      <c r="C59" s="255"/>
      <c r="D59" s="255"/>
      <c r="E59" s="255"/>
      <c r="F59" s="255"/>
      <c r="G59" s="269"/>
    </row>
    <row r="60" spans="1:7" x14ac:dyDescent="0.3">
      <c r="A60" s="267"/>
      <c r="B60" s="267"/>
      <c r="C60" s="255"/>
      <c r="D60" s="255"/>
      <c r="E60" s="255"/>
      <c r="F60" s="255"/>
      <c r="G60" s="269"/>
    </row>
    <row r="61" spans="1:7" x14ac:dyDescent="0.3">
      <c r="A61" s="267"/>
      <c r="B61" s="267"/>
      <c r="C61" s="255"/>
      <c r="D61" s="255"/>
      <c r="E61" s="255"/>
      <c r="F61" s="255"/>
      <c r="G61" s="269"/>
    </row>
    <row r="62" spans="1:7" x14ac:dyDescent="0.3">
      <c r="A62" s="267"/>
      <c r="B62" s="267"/>
      <c r="C62" s="255"/>
      <c r="D62" s="255"/>
      <c r="E62" s="255"/>
      <c r="F62" s="255"/>
      <c r="G62" s="269"/>
    </row>
    <row r="63" spans="1:7" x14ac:dyDescent="0.3">
      <c r="A63" s="267"/>
      <c r="B63" s="301"/>
      <c r="C63" s="302"/>
      <c r="D63" s="302"/>
      <c r="E63" s="255"/>
      <c r="F63" s="302"/>
      <c r="G63" s="269"/>
    </row>
    <row r="64" spans="1:7" x14ac:dyDescent="0.3">
      <c r="A64" s="267"/>
      <c r="B64" s="267"/>
      <c r="C64" s="255"/>
      <c r="D64" s="255"/>
      <c r="E64" s="255"/>
      <c r="F64" s="255"/>
      <c r="G64" s="269"/>
    </row>
    <row r="65" spans="1:7" x14ac:dyDescent="0.3">
      <c r="A65" s="267"/>
      <c r="B65" s="267"/>
      <c r="C65" s="255"/>
      <c r="D65" s="255"/>
      <c r="E65" s="255"/>
      <c r="F65" s="255"/>
      <c r="G65" s="269"/>
    </row>
    <row r="66" spans="1:7" x14ac:dyDescent="0.3">
      <c r="A66" s="267"/>
      <c r="B66" s="267"/>
      <c r="C66" s="255"/>
      <c r="D66" s="255"/>
      <c r="E66" s="255"/>
      <c r="F66" s="255"/>
      <c r="G66" s="269"/>
    </row>
    <row r="67" spans="1:7" x14ac:dyDescent="0.3">
      <c r="A67" s="267"/>
      <c r="B67" s="301"/>
      <c r="C67" s="302"/>
      <c r="D67" s="302"/>
      <c r="E67" s="255"/>
      <c r="F67" s="302"/>
      <c r="G67" s="269"/>
    </row>
    <row r="68" spans="1:7" x14ac:dyDescent="0.3">
      <c r="A68" s="267"/>
      <c r="B68" s="269"/>
      <c r="C68" s="255"/>
      <c r="D68" s="255"/>
      <c r="E68" s="255"/>
      <c r="F68" s="255"/>
      <c r="G68" s="269"/>
    </row>
    <row r="69" spans="1:7" x14ac:dyDescent="0.3">
      <c r="A69" s="267"/>
      <c r="B69" s="267"/>
      <c r="C69" s="255"/>
      <c r="D69" s="255"/>
      <c r="E69" s="255"/>
      <c r="F69" s="255"/>
      <c r="G69" s="269"/>
    </row>
    <row r="70" spans="1:7" x14ac:dyDescent="0.3">
      <c r="A70" s="267"/>
      <c r="B70" s="269"/>
      <c r="C70" s="255"/>
      <c r="D70" s="255"/>
      <c r="E70" s="255"/>
      <c r="F70" s="255"/>
      <c r="G70" s="269"/>
    </row>
    <row r="71" spans="1:7" x14ac:dyDescent="0.3">
      <c r="A71" s="267"/>
      <c r="B71" s="269"/>
      <c r="C71" s="255"/>
      <c r="D71" s="255"/>
      <c r="E71" s="255"/>
      <c r="F71" s="255"/>
      <c r="G71" s="269"/>
    </row>
    <row r="72" spans="1:7" x14ac:dyDescent="0.3">
      <c r="A72" s="267"/>
      <c r="B72" s="269"/>
      <c r="C72" s="255"/>
      <c r="D72" s="255"/>
      <c r="E72" s="255"/>
      <c r="F72" s="255"/>
      <c r="G72" s="269"/>
    </row>
    <row r="73" spans="1:7" x14ac:dyDescent="0.3">
      <c r="A73" s="267"/>
      <c r="B73" s="269"/>
      <c r="C73" s="255"/>
      <c r="D73" s="255"/>
      <c r="E73" s="255"/>
      <c r="F73" s="255"/>
      <c r="G73" s="269"/>
    </row>
    <row r="74" spans="1:7" x14ac:dyDescent="0.3">
      <c r="A74" s="267"/>
      <c r="B74" s="269"/>
      <c r="C74" s="255"/>
      <c r="D74" s="255"/>
      <c r="E74" s="255"/>
      <c r="F74" s="255"/>
      <c r="G74" s="269"/>
    </row>
    <row r="75" spans="1:7" x14ac:dyDescent="0.3">
      <c r="A75" s="267"/>
      <c r="B75" s="269"/>
      <c r="C75" s="255"/>
      <c r="D75" s="255"/>
      <c r="E75" s="255"/>
      <c r="F75" s="255"/>
      <c r="G75" s="269"/>
    </row>
    <row r="76" spans="1:7" x14ac:dyDescent="0.3">
      <c r="A76" s="267"/>
      <c r="B76" s="269"/>
      <c r="C76" s="255"/>
      <c r="D76" s="255"/>
      <c r="E76" s="255"/>
      <c r="F76" s="255"/>
      <c r="G76" s="269"/>
    </row>
    <row r="77" spans="1:7" x14ac:dyDescent="0.3">
      <c r="A77" s="267"/>
      <c r="B77" s="269"/>
      <c r="C77" s="255"/>
      <c r="D77" s="255"/>
      <c r="E77" s="255"/>
      <c r="F77" s="255"/>
      <c r="G77" s="269"/>
    </row>
    <row r="78" spans="1:7" x14ac:dyDescent="0.3">
      <c r="A78" s="267"/>
      <c r="B78" s="269"/>
      <c r="C78" s="255"/>
      <c r="D78" s="255"/>
      <c r="E78" s="255"/>
      <c r="F78" s="255"/>
      <c r="G78" s="269"/>
    </row>
    <row r="79" spans="1:7" x14ac:dyDescent="0.3">
      <c r="A79" s="267"/>
      <c r="B79" s="296"/>
      <c r="C79" s="255"/>
      <c r="D79" s="255"/>
      <c r="E79" s="255"/>
      <c r="F79" s="255"/>
      <c r="G79" s="269"/>
    </row>
    <row r="80" spans="1:7" x14ac:dyDescent="0.3">
      <c r="A80" s="267"/>
      <c r="B80" s="296"/>
      <c r="C80" s="255"/>
      <c r="D80" s="255"/>
      <c r="E80" s="255"/>
      <c r="F80" s="255"/>
      <c r="G80" s="269"/>
    </row>
    <row r="81" spans="1:7" x14ac:dyDescent="0.3">
      <c r="A81" s="267"/>
      <c r="B81" s="296"/>
      <c r="C81" s="255"/>
      <c r="D81" s="255"/>
      <c r="E81" s="255"/>
      <c r="F81" s="255"/>
      <c r="G81" s="269"/>
    </row>
    <row r="82" spans="1:7" x14ac:dyDescent="0.3">
      <c r="A82" s="267"/>
      <c r="B82" s="296"/>
      <c r="C82" s="255"/>
      <c r="D82" s="255"/>
      <c r="E82" s="255"/>
      <c r="F82" s="255"/>
      <c r="G82" s="269"/>
    </row>
    <row r="83" spans="1:7" x14ac:dyDescent="0.3">
      <c r="A83" s="267"/>
      <c r="B83" s="296"/>
      <c r="C83" s="255"/>
      <c r="D83" s="255"/>
      <c r="E83" s="255"/>
      <c r="F83" s="255"/>
      <c r="G83" s="269"/>
    </row>
    <row r="84" spans="1:7" x14ac:dyDescent="0.3">
      <c r="A84" s="267"/>
      <c r="B84" s="296"/>
      <c r="C84" s="255"/>
      <c r="D84" s="255"/>
      <c r="E84" s="255"/>
      <c r="F84" s="255"/>
      <c r="G84" s="269"/>
    </row>
    <row r="85" spans="1:7" x14ac:dyDescent="0.3">
      <c r="A85" s="267"/>
      <c r="B85" s="296"/>
      <c r="C85" s="255"/>
      <c r="D85" s="255"/>
      <c r="E85" s="255"/>
      <c r="F85" s="255"/>
      <c r="G85" s="269"/>
    </row>
    <row r="86" spans="1:7" x14ac:dyDescent="0.3">
      <c r="A86" s="267"/>
      <c r="B86" s="296"/>
      <c r="C86" s="255"/>
      <c r="D86" s="255"/>
      <c r="E86" s="255"/>
      <c r="F86" s="255"/>
      <c r="G86" s="269"/>
    </row>
    <row r="87" spans="1:7" x14ac:dyDescent="0.3">
      <c r="A87" s="267"/>
      <c r="B87" s="296"/>
      <c r="C87" s="255"/>
      <c r="D87" s="255"/>
      <c r="E87" s="255"/>
      <c r="F87" s="255"/>
      <c r="G87" s="269"/>
    </row>
    <row r="88" spans="1:7" x14ac:dyDescent="0.3">
      <c r="A88" s="267"/>
      <c r="B88" s="296"/>
      <c r="C88" s="255"/>
      <c r="D88" s="255"/>
      <c r="E88" s="255"/>
      <c r="F88" s="255"/>
      <c r="G88" s="269"/>
    </row>
    <row r="89" spans="1:7" x14ac:dyDescent="0.3">
      <c r="A89" s="290"/>
      <c r="B89" s="290"/>
      <c r="C89" s="290"/>
      <c r="D89" s="290"/>
      <c r="E89" s="290"/>
      <c r="F89" s="290"/>
      <c r="G89" s="290"/>
    </row>
    <row r="90" spans="1:7" x14ac:dyDescent="0.3">
      <c r="A90" s="267"/>
      <c r="B90" s="269"/>
      <c r="C90" s="255"/>
      <c r="D90" s="255"/>
      <c r="E90" s="255"/>
      <c r="F90" s="255"/>
      <c r="G90" s="269"/>
    </row>
    <row r="91" spans="1:7" x14ac:dyDescent="0.3">
      <c r="A91" s="267"/>
      <c r="B91" s="269"/>
      <c r="C91" s="255"/>
      <c r="D91" s="255"/>
      <c r="E91" s="255"/>
      <c r="F91" s="255"/>
      <c r="G91" s="269"/>
    </row>
    <row r="92" spans="1:7" x14ac:dyDescent="0.3">
      <c r="A92" s="267"/>
      <c r="B92" s="269"/>
      <c r="C92" s="255"/>
      <c r="D92" s="255"/>
      <c r="E92" s="255"/>
      <c r="F92" s="255"/>
      <c r="G92" s="269"/>
    </row>
    <row r="93" spans="1:7" x14ac:dyDescent="0.3">
      <c r="A93" s="267"/>
      <c r="B93" s="269"/>
      <c r="C93" s="255"/>
      <c r="D93" s="255"/>
      <c r="E93" s="255"/>
      <c r="F93" s="255"/>
      <c r="G93" s="269"/>
    </row>
    <row r="94" spans="1:7" x14ac:dyDescent="0.3">
      <c r="A94" s="267"/>
      <c r="B94" s="269"/>
      <c r="C94" s="255"/>
      <c r="D94" s="255"/>
      <c r="E94" s="255"/>
      <c r="F94" s="255"/>
      <c r="G94" s="269"/>
    </row>
    <row r="95" spans="1:7" x14ac:dyDescent="0.3">
      <c r="A95" s="267"/>
      <c r="B95" s="269"/>
      <c r="C95" s="255"/>
      <c r="D95" s="255"/>
      <c r="E95" s="255"/>
      <c r="F95" s="255"/>
      <c r="G95" s="269"/>
    </row>
    <row r="96" spans="1:7" x14ac:dyDescent="0.3">
      <c r="A96" s="267"/>
      <c r="B96" s="269"/>
      <c r="C96" s="255"/>
      <c r="D96" s="255"/>
      <c r="E96" s="255"/>
      <c r="F96" s="255"/>
      <c r="G96" s="269"/>
    </row>
    <row r="97" spans="1:7" x14ac:dyDescent="0.3">
      <c r="A97" s="267"/>
      <c r="B97" s="269"/>
      <c r="C97" s="255"/>
      <c r="D97" s="255"/>
      <c r="E97" s="255"/>
      <c r="F97" s="255"/>
      <c r="G97" s="269"/>
    </row>
    <row r="98" spans="1:7" x14ac:dyDescent="0.3">
      <c r="A98" s="267"/>
      <c r="B98" s="269"/>
      <c r="C98" s="255"/>
      <c r="D98" s="255"/>
      <c r="E98" s="255"/>
      <c r="F98" s="255"/>
      <c r="G98" s="269"/>
    </row>
    <row r="99" spans="1:7" x14ac:dyDescent="0.3">
      <c r="A99" s="267"/>
      <c r="B99" s="269"/>
      <c r="C99" s="255"/>
      <c r="D99" s="255"/>
      <c r="E99" s="255"/>
      <c r="F99" s="255"/>
      <c r="G99" s="269"/>
    </row>
    <row r="100" spans="1:7" x14ac:dyDescent="0.3">
      <c r="A100" s="267"/>
      <c r="B100" s="269"/>
      <c r="C100" s="255"/>
      <c r="D100" s="255"/>
      <c r="E100" s="255"/>
      <c r="F100" s="255"/>
      <c r="G100" s="269"/>
    </row>
    <row r="101" spans="1:7" x14ac:dyDescent="0.3">
      <c r="A101" s="267"/>
      <c r="B101" s="269"/>
      <c r="C101" s="255"/>
      <c r="D101" s="255"/>
      <c r="E101" s="255"/>
      <c r="F101" s="255"/>
      <c r="G101" s="269"/>
    </row>
    <row r="102" spans="1:7" x14ac:dyDescent="0.3">
      <c r="A102" s="267"/>
      <c r="B102" s="269"/>
      <c r="C102" s="255"/>
      <c r="D102" s="255"/>
      <c r="E102" s="255"/>
      <c r="F102" s="255"/>
      <c r="G102" s="269"/>
    </row>
    <row r="103" spans="1:7" x14ac:dyDescent="0.3">
      <c r="A103" s="267"/>
      <c r="B103" s="269"/>
      <c r="C103" s="255"/>
      <c r="D103" s="255"/>
      <c r="E103" s="255"/>
      <c r="F103" s="255"/>
      <c r="G103" s="269"/>
    </row>
    <row r="104" spans="1:7" x14ac:dyDescent="0.3">
      <c r="A104" s="267"/>
      <c r="B104" s="269"/>
      <c r="C104" s="255"/>
      <c r="D104" s="255"/>
      <c r="E104" s="255"/>
      <c r="F104" s="255"/>
      <c r="G104" s="269"/>
    </row>
    <row r="105" spans="1:7" x14ac:dyDescent="0.3">
      <c r="A105" s="267"/>
      <c r="B105" s="269"/>
      <c r="C105" s="255"/>
      <c r="D105" s="255"/>
      <c r="E105" s="255"/>
      <c r="F105" s="255"/>
      <c r="G105" s="269"/>
    </row>
    <row r="106" spans="1:7" x14ac:dyDescent="0.3">
      <c r="A106" s="267"/>
      <c r="B106" s="269"/>
      <c r="C106" s="255"/>
      <c r="D106" s="255"/>
      <c r="E106" s="255"/>
      <c r="F106" s="255"/>
      <c r="G106" s="269"/>
    </row>
    <row r="107" spans="1:7" x14ac:dyDescent="0.3">
      <c r="A107" s="267"/>
      <c r="B107" s="269"/>
      <c r="C107" s="255"/>
      <c r="D107" s="255"/>
      <c r="E107" s="255"/>
      <c r="F107" s="255"/>
      <c r="G107" s="269"/>
    </row>
    <row r="108" spans="1:7" x14ac:dyDescent="0.3">
      <c r="A108" s="267"/>
      <c r="B108" s="269"/>
      <c r="C108" s="255"/>
      <c r="D108" s="255"/>
      <c r="E108" s="255"/>
      <c r="F108" s="255"/>
      <c r="G108" s="269"/>
    </row>
    <row r="109" spans="1:7" x14ac:dyDescent="0.3">
      <c r="A109" s="267"/>
      <c r="B109" s="269"/>
      <c r="C109" s="255"/>
      <c r="D109" s="255"/>
      <c r="E109" s="255"/>
      <c r="F109" s="255"/>
      <c r="G109" s="269"/>
    </row>
    <row r="110" spans="1:7" x14ac:dyDescent="0.3">
      <c r="A110" s="267"/>
      <c r="B110" s="269"/>
      <c r="C110" s="255"/>
      <c r="D110" s="255"/>
      <c r="E110" s="255"/>
      <c r="F110" s="255"/>
      <c r="G110" s="269"/>
    </row>
    <row r="111" spans="1:7" x14ac:dyDescent="0.3">
      <c r="A111" s="267"/>
      <c r="B111" s="269"/>
      <c r="C111" s="255"/>
      <c r="D111" s="255"/>
      <c r="E111" s="255"/>
      <c r="F111" s="255"/>
      <c r="G111" s="269"/>
    </row>
    <row r="112" spans="1:7" x14ac:dyDescent="0.3">
      <c r="A112" s="267"/>
      <c r="B112" s="269"/>
      <c r="C112" s="255"/>
      <c r="D112" s="255"/>
      <c r="E112" s="255"/>
      <c r="F112" s="255"/>
      <c r="G112" s="269"/>
    </row>
    <row r="113" spans="1:7" x14ac:dyDescent="0.3">
      <c r="A113" s="267"/>
      <c r="B113" s="269"/>
      <c r="C113" s="255"/>
      <c r="D113" s="255"/>
      <c r="E113" s="255"/>
      <c r="F113" s="255"/>
      <c r="G113" s="269"/>
    </row>
    <row r="114" spans="1:7" x14ac:dyDescent="0.3">
      <c r="A114" s="267"/>
      <c r="B114" s="269"/>
      <c r="C114" s="255"/>
      <c r="D114" s="255"/>
      <c r="E114" s="255"/>
      <c r="F114" s="255"/>
      <c r="G114" s="269"/>
    </row>
    <row r="115" spans="1:7" x14ac:dyDescent="0.3">
      <c r="A115" s="267"/>
      <c r="B115" s="269"/>
      <c r="C115" s="255"/>
      <c r="D115" s="255"/>
      <c r="E115" s="255"/>
      <c r="F115" s="255"/>
      <c r="G115" s="269"/>
    </row>
    <row r="116" spans="1:7" x14ac:dyDescent="0.3">
      <c r="A116" s="267"/>
      <c r="B116" s="269"/>
      <c r="C116" s="255"/>
      <c r="D116" s="255"/>
      <c r="E116" s="255"/>
      <c r="F116" s="255"/>
      <c r="G116" s="269"/>
    </row>
    <row r="117" spans="1:7" x14ac:dyDescent="0.3">
      <c r="A117" s="267"/>
      <c r="B117" s="269"/>
      <c r="C117" s="255"/>
      <c r="D117" s="255"/>
      <c r="E117" s="255"/>
      <c r="F117" s="255"/>
      <c r="G117" s="269"/>
    </row>
    <row r="118" spans="1:7" x14ac:dyDescent="0.3">
      <c r="A118" s="267"/>
      <c r="B118" s="269"/>
      <c r="C118" s="255"/>
      <c r="D118" s="255"/>
      <c r="E118" s="255"/>
      <c r="F118" s="255"/>
      <c r="G118" s="269"/>
    </row>
    <row r="119" spans="1:7" x14ac:dyDescent="0.3">
      <c r="A119" s="267"/>
      <c r="B119" s="269"/>
      <c r="C119" s="255"/>
      <c r="D119" s="255"/>
      <c r="E119" s="255"/>
      <c r="F119" s="255"/>
      <c r="G119" s="269"/>
    </row>
    <row r="120" spans="1:7" x14ac:dyDescent="0.3">
      <c r="A120" s="267"/>
      <c r="B120" s="269"/>
      <c r="C120" s="255"/>
      <c r="D120" s="255"/>
      <c r="E120" s="255"/>
      <c r="F120" s="255"/>
      <c r="G120" s="269"/>
    </row>
    <row r="121" spans="1:7" x14ac:dyDescent="0.3">
      <c r="A121" s="267"/>
      <c r="B121" s="269"/>
      <c r="C121" s="255"/>
      <c r="D121" s="255"/>
      <c r="E121" s="255"/>
      <c r="F121" s="255"/>
      <c r="G121" s="269"/>
    </row>
    <row r="122" spans="1:7" x14ac:dyDescent="0.3">
      <c r="A122" s="267"/>
      <c r="B122" s="269"/>
      <c r="C122" s="255"/>
      <c r="D122" s="255"/>
      <c r="E122" s="255"/>
      <c r="F122" s="255"/>
      <c r="G122" s="269"/>
    </row>
    <row r="123" spans="1:7" x14ac:dyDescent="0.3">
      <c r="A123" s="267"/>
      <c r="B123" s="269"/>
      <c r="C123" s="255"/>
      <c r="D123" s="255"/>
      <c r="E123" s="255"/>
      <c r="F123" s="255"/>
      <c r="G123" s="269"/>
    </row>
    <row r="124" spans="1:7" x14ac:dyDescent="0.3">
      <c r="A124" s="267"/>
      <c r="B124" s="269"/>
      <c r="C124" s="255"/>
      <c r="D124" s="255"/>
      <c r="E124" s="255"/>
      <c r="F124" s="255"/>
      <c r="G124" s="269"/>
    </row>
    <row r="125" spans="1:7" x14ac:dyDescent="0.3">
      <c r="A125" s="267"/>
      <c r="B125" s="269"/>
      <c r="C125" s="255"/>
      <c r="D125" s="255"/>
      <c r="E125" s="255"/>
      <c r="F125" s="255"/>
      <c r="G125" s="269"/>
    </row>
    <row r="126" spans="1:7" x14ac:dyDescent="0.3">
      <c r="A126" s="267"/>
      <c r="B126" s="269"/>
      <c r="C126" s="255"/>
      <c r="D126" s="255"/>
      <c r="E126" s="255"/>
      <c r="F126" s="255"/>
      <c r="G126" s="269"/>
    </row>
    <row r="127" spans="1:7" x14ac:dyDescent="0.3">
      <c r="A127" s="267"/>
      <c r="B127" s="269"/>
      <c r="C127" s="255"/>
      <c r="D127" s="255"/>
      <c r="E127" s="255"/>
      <c r="F127" s="255"/>
      <c r="G127" s="269"/>
    </row>
    <row r="128" spans="1:7" x14ac:dyDescent="0.3">
      <c r="A128" s="267"/>
      <c r="B128" s="269"/>
      <c r="C128" s="255"/>
      <c r="D128" s="255"/>
      <c r="E128" s="255"/>
      <c r="F128" s="255"/>
      <c r="G128" s="269"/>
    </row>
    <row r="129" spans="1:7" x14ac:dyDescent="0.3">
      <c r="A129" s="267"/>
      <c r="B129" s="269"/>
      <c r="C129" s="255"/>
      <c r="D129" s="255"/>
      <c r="E129" s="255"/>
      <c r="F129" s="255"/>
      <c r="G129" s="269"/>
    </row>
    <row r="130" spans="1:7" x14ac:dyDescent="0.3">
      <c r="A130" s="267"/>
      <c r="B130" s="269"/>
      <c r="C130" s="255"/>
      <c r="D130" s="255"/>
      <c r="E130" s="255"/>
      <c r="F130" s="255"/>
      <c r="G130" s="269"/>
    </row>
    <row r="131" spans="1:7" x14ac:dyDescent="0.3">
      <c r="A131" s="267"/>
      <c r="B131" s="269"/>
      <c r="C131" s="255"/>
      <c r="D131" s="255"/>
      <c r="E131" s="255"/>
      <c r="F131" s="255"/>
      <c r="G131" s="269"/>
    </row>
    <row r="132" spans="1:7" x14ac:dyDescent="0.3">
      <c r="A132" s="267"/>
      <c r="B132" s="269"/>
      <c r="C132" s="255"/>
      <c r="D132" s="255"/>
      <c r="E132" s="255"/>
      <c r="F132" s="255"/>
      <c r="G132" s="269"/>
    </row>
    <row r="133" spans="1:7" x14ac:dyDescent="0.3">
      <c r="A133" s="267"/>
      <c r="B133" s="269"/>
      <c r="C133" s="255"/>
      <c r="D133" s="255"/>
      <c r="E133" s="255"/>
      <c r="F133" s="255"/>
      <c r="G133" s="269"/>
    </row>
    <row r="134" spans="1:7" x14ac:dyDescent="0.3">
      <c r="A134" s="267"/>
      <c r="B134" s="269"/>
      <c r="C134" s="255"/>
      <c r="D134" s="255"/>
      <c r="E134" s="255"/>
      <c r="F134" s="255"/>
      <c r="G134" s="269"/>
    </row>
    <row r="135" spans="1:7" x14ac:dyDescent="0.3">
      <c r="A135" s="267"/>
      <c r="B135" s="269"/>
      <c r="C135" s="255"/>
      <c r="D135" s="255"/>
      <c r="E135" s="255"/>
      <c r="F135" s="255"/>
      <c r="G135" s="269"/>
    </row>
    <row r="136" spans="1:7" x14ac:dyDescent="0.3">
      <c r="A136" s="267"/>
      <c r="B136" s="269"/>
      <c r="C136" s="255"/>
      <c r="D136" s="255"/>
      <c r="E136" s="255"/>
      <c r="F136" s="255"/>
      <c r="G136" s="269"/>
    </row>
    <row r="137" spans="1:7" x14ac:dyDescent="0.3">
      <c r="A137" s="267"/>
      <c r="B137" s="269"/>
      <c r="C137" s="255"/>
      <c r="D137" s="255"/>
      <c r="E137" s="255"/>
      <c r="F137" s="255"/>
      <c r="G137" s="269"/>
    </row>
    <row r="138" spans="1:7" x14ac:dyDescent="0.3">
      <c r="A138" s="267"/>
      <c r="B138" s="269"/>
      <c r="C138" s="255"/>
      <c r="D138" s="255"/>
      <c r="E138" s="255"/>
      <c r="F138" s="255"/>
      <c r="G138" s="269"/>
    </row>
    <row r="139" spans="1:7" x14ac:dyDescent="0.3">
      <c r="A139" s="267"/>
      <c r="B139" s="269"/>
      <c r="C139" s="255"/>
      <c r="D139" s="255"/>
      <c r="E139" s="255"/>
      <c r="F139" s="255"/>
      <c r="G139" s="269"/>
    </row>
    <row r="140" spans="1:7" x14ac:dyDescent="0.3">
      <c r="A140" s="290"/>
      <c r="B140" s="290"/>
      <c r="C140" s="290"/>
      <c r="D140" s="290"/>
      <c r="E140" s="290"/>
      <c r="F140" s="290"/>
      <c r="G140" s="290"/>
    </row>
    <row r="141" spans="1:7" x14ac:dyDescent="0.3">
      <c r="A141" s="267"/>
      <c r="B141" s="267"/>
      <c r="C141" s="255"/>
      <c r="D141" s="255"/>
      <c r="E141" s="303"/>
      <c r="F141" s="255"/>
      <c r="G141" s="269"/>
    </row>
    <row r="142" spans="1:7" x14ac:dyDescent="0.3">
      <c r="A142" s="267"/>
      <c r="B142" s="267"/>
      <c r="C142" s="255"/>
      <c r="D142" s="255"/>
      <c r="E142" s="303"/>
      <c r="F142" s="255"/>
      <c r="G142" s="269"/>
    </row>
    <row r="143" spans="1:7" x14ac:dyDescent="0.3">
      <c r="A143" s="267"/>
      <c r="B143" s="267"/>
      <c r="C143" s="255"/>
      <c r="D143" s="255"/>
      <c r="E143" s="303"/>
      <c r="F143" s="255"/>
      <c r="G143" s="269"/>
    </row>
    <row r="144" spans="1:7" x14ac:dyDescent="0.3">
      <c r="A144" s="267"/>
      <c r="B144" s="267"/>
      <c r="C144" s="255"/>
      <c r="D144" s="255"/>
      <c r="E144" s="303"/>
      <c r="F144" s="255"/>
      <c r="G144" s="269"/>
    </row>
    <row r="145" spans="1:7" x14ac:dyDescent="0.3">
      <c r="A145" s="267"/>
      <c r="B145" s="267"/>
      <c r="C145" s="255"/>
      <c r="D145" s="255"/>
      <c r="E145" s="303"/>
      <c r="F145" s="255"/>
      <c r="G145" s="269"/>
    </row>
    <row r="146" spans="1:7" x14ac:dyDescent="0.3">
      <c r="A146" s="267"/>
      <c r="B146" s="267"/>
      <c r="C146" s="255"/>
      <c r="D146" s="255"/>
      <c r="E146" s="303"/>
      <c r="F146" s="255"/>
      <c r="G146" s="269"/>
    </row>
    <row r="147" spans="1:7" x14ac:dyDescent="0.3">
      <c r="A147" s="267"/>
      <c r="B147" s="267"/>
      <c r="C147" s="255"/>
      <c r="D147" s="255"/>
      <c r="E147" s="303"/>
      <c r="F147" s="255"/>
      <c r="G147" s="269"/>
    </row>
    <row r="148" spans="1:7" x14ac:dyDescent="0.3">
      <c r="A148" s="267"/>
      <c r="B148" s="267"/>
      <c r="C148" s="255"/>
      <c r="D148" s="255"/>
      <c r="E148" s="303"/>
      <c r="F148" s="255"/>
      <c r="G148" s="269"/>
    </row>
    <row r="149" spans="1:7" x14ac:dyDescent="0.3">
      <c r="A149" s="267"/>
      <c r="B149" s="267"/>
      <c r="C149" s="255"/>
      <c r="D149" s="255"/>
      <c r="E149" s="303"/>
      <c r="F149" s="255"/>
      <c r="G149" s="269"/>
    </row>
    <row r="150" spans="1:7" x14ac:dyDescent="0.3">
      <c r="A150" s="290"/>
      <c r="B150" s="290"/>
      <c r="C150" s="290"/>
      <c r="D150" s="290"/>
      <c r="E150" s="290"/>
      <c r="F150" s="290"/>
      <c r="G150" s="290"/>
    </row>
    <row r="151" spans="1:7" x14ac:dyDescent="0.3">
      <c r="A151" s="267"/>
      <c r="B151" s="267"/>
      <c r="C151" s="255"/>
      <c r="D151" s="255"/>
      <c r="E151" s="303"/>
      <c r="F151" s="255"/>
      <c r="G151" s="269"/>
    </row>
    <row r="152" spans="1:7" x14ac:dyDescent="0.3">
      <c r="A152" s="267"/>
      <c r="B152" s="267"/>
      <c r="C152" s="255"/>
      <c r="D152" s="255"/>
      <c r="E152" s="303"/>
      <c r="F152" s="255"/>
      <c r="G152" s="269"/>
    </row>
    <row r="153" spans="1:7" x14ac:dyDescent="0.3">
      <c r="A153" s="267"/>
      <c r="B153" s="267"/>
      <c r="C153" s="255"/>
      <c r="D153" s="255"/>
      <c r="E153" s="303"/>
      <c r="F153" s="255"/>
      <c r="G153" s="269"/>
    </row>
    <row r="154" spans="1:7" x14ac:dyDescent="0.3">
      <c r="A154" s="267"/>
      <c r="B154" s="267"/>
      <c r="C154" s="267"/>
      <c r="D154" s="267"/>
      <c r="E154" s="266"/>
      <c r="F154" s="267"/>
      <c r="G154" s="269"/>
    </row>
    <row r="155" spans="1:7" x14ac:dyDescent="0.3">
      <c r="A155" s="267"/>
      <c r="B155" s="267"/>
      <c r="C155" s="267"/>
      <c r="D155" s="267"/>
      <c r="E155" s="266"/>
      <c r="F155" s="267"/>
      <c r="G155" s="269"/>
    </row>
    <row r="156" spans="1:7" x14ac:dyDescent="0.3">
      <c r="A156" s="267"/>
      <c r="B156" s="267"/>
      <c r="C156" s="267"/>
      <c r="D156" s="267"/>
      <c r="E156" s="266"/>
      <c r="F156" s="267"/>
      <c r="G156" s="269"/>
    </row>
    <row r="157" spans="1:7" x14ac:dyDescent="0.3">
      <c r="A157" s="267"/>
      <c r="B157" s="267"/>
      <c r="C157" s="267"/>
      <c r="D157" s="267"/>
      <c r="E157" s="266"/>
      <c r="F157" s="267"/>
      <c r="G157" s="269"/>
    </row>
    <row r="158" spans="1:7" x14ac:dyDescent="0.3">
      <c r="A158" s="267"/>
      <c r="B158" s="267"/>
      <c r="C158" s="267"/>
      <c r="D158" s="267"/>
      <c r="E158" s="266"/>
      <c r="F158" s="267"/>
      <c r="G158" s="269"/>
    </row>
    <row r="159" spans="1:7" x14ac:dyDescent="0.3">
      <c r="A159" s="267"/>
      <c r="B159" s="267"/>
      <c r="C159" s="267"/>
      <c r="D159" s="267"/>
      <c r="E159" s="266"/>
      <c r="F159" s="267"/>
      <c r="G159" s="269"/>
    </row>
    <row r="160" spans="1:7" x14ac:dyDescent="0.3">
      <c r="A160" s="290"/>
      <c r="B160" s="290"/>
      <c r="C160" s="290"/>
      <c r="D160" s="290"/>
      <c r="E160" s="290"/>
      <c r="F160" s="290"/>
      <c r="G160" s="290"/>
    </row>
    <row r="161" spans="1:7" x14ac:dyDescent="0.3">
      <c r="A161" s="267"/>
      <c r="B161" s="304"/>
      <c r="C161" s="255"/>
      <c r="D161" s="255"/>
      <c r="E161" s="303"/>
      <c r="F161" s="255"/>
      <c r="G161" s="269"/>
    </row>
    <row r="162" spans="1:7" x14ac:dyDescent="0.3">
      <c r="A162" s="267"/>
      <c r="B162" s="304"/>
      <c r="C162" s="255"/>
      <c r="D162" s="255"/>
      <c r="E162" s="303"/>
      <c r="F162" s="255"/>
      <c r="G162" s="269"/>
    </row>
    <row r="163" spans="1:7" x14ac:dyDescent="0.3">
      <c r="A163" s="267"/>
      <c r="B163" s="304"/>
      <c r="C163" s="255"/>
      <c r="D163" s="255"/>
      <c r="E163" s="255"/>
      <c r="F163" s="255"/>
      <c r="G163" s="269"/>
    </row>
    <row r="164" spans="1:7" x14ac:dyDescent="0.3">
      <c r="A164" s="267"/>
      <c r="B164" s="304"/>
      <c r="C164" s="255"/>
      <c r="D164" s="255"/>
      <c r="E164" s="255"/>
      <c r="F164" s="255"/>
      <c r="G164" s="269"/>
    </row>
    <row r="165" spans="1:7" x14ac:dyDescent="0.3">
      <c r="A165" s="267"/>
      <c r="B165" s="304"/>
      <c r="C165" s="255"/>
      <c r="D165" s="255"/>
      <c r="E165" s="255"/>
      <c r="F165" s="255"/>
      <c r="G165" s="269"/>
    </row>
    <row r="166" spans="1:7" x14ac:dyDescent="0.3">
      <c r="A166" s="267"/>
      <c r="B166" s="292"/>
      <c r="C166" s="255"/>
      <c r="D166" s="255"/>
      <c r="E166" s="255"/>
      <c r="F166" s="255"/>
      <c r="G166" s="269"/>
    </row>
    <row r="167" spans="1:7" x14ac:dyDescent="0.3">
      <c r="A167" s="267"/>
      <c r="B167" s="292"/>
      <c r="C167" s="255"/>
      <c r="D167" s="255"/>
      <c r="E167" s="255"/>
      <c r="F167" s="255"/>
      <c r="G167" s="269"/>
    </row>
    <row r="168" spans="1:7" x14ac:dyDescent="0.3">
      <c r="A168" s="267"/>
      <c r="B168" s="304"/>
      <c r="C168" s="255"/>
      <c r="D168" s="255"/>
      <c r="E168" s="255"/>
      <c r="F168" s="255"/>
      <c r="G168" s="269"/>
    </row>
    <row r="169" spans="1:7" x14ac:dyDescent="0.3">
      <c r="A169" s="267"/>
      <c r="B169" s="304"/>
      <c r="C169" s="255"/>
      <c r="D169" s="255"/>
      <c r="E169" s="255"/>
      <c r="F169" s="255"/>
      <c r="G169" s="269"/>
    </row>
    <row r="170" spans="1:7" x14ac:dyDescent="0.3">
      <c r="A170" s="290"/>
      <c r="B170" s="290"/>
      <c r="C170" s="290"/>
      <c r="D170" s="290"/>
      <c r="E170" s="290"/>
      <c r="F170" s="290"/>
      <c r="G170" s="290"/>
    </row>
    <row r="171" spans="1:7" x14ac:dyDescent="0.3">
      <c r="A171" s="267"/>
      <c r="B171" s="267"/>
      <c r="C171" s="255"/>
      <c r="D171" s="255"/>
      <c r="E171" s="303"/>
      <c r="F171" s="255"/>
      <c r="G171" s="269"/>
    </row>
    <row r="172" spans="1:7" x14ac:dyDescent="0.3">
      <c r="A172" s="267"/>
      <c r="B172" s="305"/>
      <c r="C172" s="255"/>
      <c r="D172" s="255"/>
      <c r="E172" s="303"/>
      <c r="F172" s="255"/>
      <c r="G172" s="269"/>
    </row>
    <row r="173" spans="1:7" x14ac:dyDescent="0.3">
      <c r="A173" s="267"/>
      <c r="B173" s="305"/>
      <c r="C173" s="255"/>
      <c r="D173" s="255"/>
      <c r="E173" s="303"/>
      <c r="F173" s="255"/>
      <c r="G173" s="269"/>
    </row>
    <row r="174" spans="1:7" x14ac:dyDescent="0.3">
      <c r="A174" s="267"/>
      <c r="B174" s="305"/>
      <c r="C174" s="255"/>
      <c r="D174" s="255"/>
      <c r="E174" s="303"/>
      <c r="F174" s="255"/>
      <c r="G174" s="269"/>
    </row>
    <row r="175" spans="1:7" x14ac:dyDescent="0.3">
      <c r="A175" s="267"/>
      <c r="B175" s="305"/>
      <c r="C175" s="255"/>
      <c r="D175" s="255"/>
      <c r="E175" s="303"/>
      <c r="F175" s="255"/>
      <c r="G175" s="269"/>
    </row>
    <row r="176" spans="1:7" x14ac:dyDescent="0.3">
      <c r="A176" s="267"/>
      <c r="B176" s="269"/>
      <c r="C176" s="269"/>
      <c r="D176" s="269"/>
      <c r="E176" s="269"/>
      <c r="F176" s="269"/>
      <c r="G176" s="269"/>
    </row>
    <row r="177" spans="1:7" x14ac:dyDescent="0.3">
      <c r="A177" s="267"/>
      <c r="B177" s="269"/>
      <c r="C177" s="269"/>
      <c r="D177" s="269"/>
      <c r="E177" s="269"/>
      <c r="F177" s="269"/>
      <c r="G177" s="269"/>
    </row>
    <row r="178" spans="1:7" x14ac:dyDescent="0.3">
      <c r="A178" s="267"/>
      <c r="B178" s="269"/>
      <c r="C178" s="269"/>
      <c r="D178" s="269"/>
      <c r="E178" s="269"/>
      <c r="F178" s="269"/>
      <c r="G178" s="269"/>
    </row>
    <row r="179" spans="1:7" ht="18" x14ac:dyDescent="0.3">
      <c r="A179" s="306"/>
      <c r="B179" s="307"/>
      <c r="C179" s="308"/>
      <c r="D179" s="308"/>
      <c r="E179" s="308"/>
      <c r="F179" s="308"/>
      <c r="G179" s="308"/>
    </row>
    <row r="180" spans="1:7" x14ac:dyDescent="0.3">
      <c r="A180" s="290"/>
      <c r="B180" s="290"/>
      <c r="C180" s="290"/>
      <c r="D180" s="290"/>
      <c r="E180" s="290"/>
      <c r="F180" s="290"/>
      <c r="G180" s="290"/>
    </row>
    <row r="181" spans="1:7" x14ac:dyDescent="0.3">
      <c r="A181" s="267"/>
      <c r="B181" s="269"/>
      <c r="C181" s="300"/>
      <c r="D181" s="267"/>
      <c r="E181" s="268"/>
      <c r="F181" s="276"/>
      <c r="G181" s="276"/>
    </row>
    <row r="182" spans="1:7" x14ac:dyDescent="0.3">
      <c r="A182" s="268"/>
      <c r="B182" s="309"/>
      <c r="C182" s="268"/>
      <c r="D182" s="268"/>
      <c r="E182" s="268"/>
      <c r="F182" s="276"/>
      <c r="G182" s="276"/>
    </row>
    <row r="183" spans="1:7" x14ac:dyDescent="0.3">
      <c r="A183" s="267"/>
      <c r="B183" s="269"/>
      <c r="C183" s="268"/>
      <c r="D183" s="268"/>
      <c r="E183" s="268"/>
      <c r="F183" s="276"/>
      <c r="G183" s="276"/>
    </row>
    <row r="184" spans="1:7" x14ac:dyDescent="0.3">
      <c r="A184" s="267"/>
      <c r="B184" s="269"/>
      <c r="C184" s="300"/>
      <c r="D184" s="310"/>
      <c r="E184" s="268"/>
      <c r="F184" s="256"/>
      <c r="G184" s="256"/>
    </row>
    <row r="185" spans="1:7" x14ac:dyDescent="0.3">
      <c r="A185" s="267"/>
      <c r="B185" s="269"/>
      <c r="C185" s="300"/>
      <c r="D185" s="310"/>
      <c r="E185" s="268"/>
      <c r="F185" s="256"/>
      <c r="G185" s="256"/>
    </row>
    <row r="186" spans="1:7" x14ac:dyDescent="0.3">
      <c r="A186" s="267"/>
      <c r="B186" s="269"/>
      <c r="C186" s="300"/>
      <c r="D186" s="310"/>
      <c r="E186" s="268"/>
      <c r="F186" s="256"/>
      <c r="G186" s="256"/>
    </row>
    <row r="187" spans="1:7" x14ac:dyDescent="0.3">
      <c r="A187" s="267"/>
      <c r="B187" s="269"/>
      <c r="C187" s="300"/>
      <c r="D187" s="310"/>
      <c r="E187" s="268"/>
      <c r="F187" s="256"/>
      <c r="G187" s="256"/>
    </row>
    <row r="188" spans="1:7" x14ac:dyDescent="0.3">
      <c r="A188" s="267"/>
      <c r="B188" s="269"/>
      <c r="C188" s="300"/>
      <c r="D188" s="310"/>
      <c r="E188" s="268"/>
      <c r="F188" s="256"/>
      <c r="G188" s="256"/>
    </row>
    <row r="189" spans="1:7" x14ac:dyDescent="0.3">
      <c r="A189" s="267"/>
      <c r="B189" s="269"/>
      <c r="C189" s="300"/>
      <c r="D189" s="310"/>
      <c r="E189" s="268"/>
      <c r="F189" s="256"/>
      <c r="G189" s="256"/>
    </row>
    <row r="190" spans="1:7" x14ac:dyDescent="0.3">
      <c r="A190" s="267"/>
      <c r="B190" s="269"/>
      <c r="C190" s="300"/>
      <c r="D190" s="310"/>
      <c r="E190" s="268"/>
      <c r="F190" s="256"/>
      <c r="G190" s="256"/>
    </row>
    <row r="191" spans="1:7" x14ac:dyDescent="0.3">
      <c r="A191" s="267"/>
      <c r="B191" s="269"/>
      <c r="C191" s="300"/>
      <c r="D191" s="310"/>
      <c r="E191" s="268"/>
      <c r="F191" s="256"/>
      <c r="G191" s="256"/>
    </row>
    <row r="192" spans="1:7" x14ac:dyDescent="0.3">
      <c r="A192" s="267"/>
      <c r="B192" s="269"/>
      <c r="C192" s="300"/>
      <c r="D192" s="310"/>
      <c r="E192" s="268"/>
      <c r="F192" s="256"/>
      <c r="G192" s="256"/>
    </row>
    <row r="193" spans="1:7" x14ac:dyDescent="0.3">
      <c r="A193" s="267"/>
      <c r="B193" s="269"/>
      <c r="C193" s="300"/>
      <c r="D193" s="310"/>
      <c r="E193" s="269"/>
      <c r="F193" s="256"/>
      <c r="G193" s="256"/>
    </row>
    <row r="194" spans="1:7" x14ac:dyDescent="0.3">
      <c r="A194" s="267"/>
      <c r="B194" s="269"/>
      <c r="C194" s="300"/>
      <c r="D194" s="310"/>
      <c r="E194" s="269"/>
      <c r="F194" s="256"/>
      <c r="G194" s="256"/>
    </row>
    <row r="195" spans="1:7" x14ac:dyDescent="0.3">
      <c r="A195" s="267"/>
      <c r="B195" s="269"/>
      <c r="C195" s="300"/>
      <c r="D195" s="310"/>
      <c r="E195" s="269"/>
      <c r="F195" s="256"/>
      <c r="G195" s="256"/>
    </row>
    <row r="196" spans="1:7" x14ac:dyDescent="0.3">
      <c r="A196" s="267"/>
      <c r="B196" s="269"/>
      <c r="C196" s="300"/>
      <c r="D196" s="310"/>
      <c r="E196" s="269"/>
      <c r="F196" s="256"/>
      <c r="G196" s="256"/>
    </row>
    <row r="197" spans="1:7" x14ac:dyDescent="0.3">
      <c r="A197" s="267"/>
      <c r="B197" s="269"/>
      <c r="C197" s="300"/>
      <c r="D197" s="310"/>
      <c r="E197" s="269"/>
      <c r="F197" s="256"/>
      <c r="G197" s="256"/>
    </row>
    <row r="198" spans="1:7" x14ac:dyDescent="0.3">
      <c r="A198" s="267"/>
      <c r="B198" s="269"/>
      <c r="C198" s="300"/>
      <c r="D198" s="310"/>
      <c r="E198" s="269"/>
      <c r="F198" s="256"/>
      <c r="G198" s="256"/>
    </row>
    <row r="199" spans="1:7" x14ac:dyDescent="0.3">
      <c r="A199" s="267"/>
      <c r="B199" s="269"/>
      <c r="C199" s="300"/>
      <c r="D199" s="310"/>
      <c r="E199" s="267"/>
      <c r="F199" s="256"/>
      <c r="G199" s="256"/>
    </row>
    <row r="200" spans="1:7" x14ac:dyDescent="0.3">
      <c r="A200" s="267"/>
      <c r="B200" s="269"/>
      <c r="C200" s="300"/>
      <c r="D200" s="310"/>
      <c r="E200" s="311"/>
      <c r="F200" s="256"/>
      <c r="G200" s="256"/>
    </row>
    <row r="201" spans="1:7" x14ac:dyDescent="0.3">
      <c r="A201" s="267"/>
      <c r="B201" s="269"/>
      <c r="C201" s="300"/>
      <c r="D201" s="310"/>
      <c r="E201" s="311"/>
      <c r="F201" s="256"/>
      <c r="G201" s="256"/>
    </row>
    <row r="202" spans="1:7" x14ac:dyDescent="0.3">
      <c r="A202" s="267"/>
      <c r="B202" s="269"/>
      <c r="C202" s="300"/>
      <c r="D202" s="310"/>
      <c r="E202" s="311"/>
      <c r="F202" s="256"/>
      <c r="G202" s="256"/>
    </row>
    <row r="203" spans="1:7" x14ac:dyDescent="0.3">
      <c r="A203" s="267"/>
      <c r="B203" s="269"/>
      <c r="C203" s="300"/>
      <c r="D203" s="310"/>
      <c r="E203" s="311"/>
      <c r="F203" s="256"/>
      <c r="G203" s="256"/>
    </row>
    <row r="204" spans="1:7" x14ac:dyDescent="0.3">
      <c r="A204" s="267"/>
      <c r="B204" s="269"/>
      <c r="C204" s="300"/>
      <c r="D204" s="310"/>
      <c r="E204" s="311"/>
      <c r="F204" s="256"/>
      <c r="G204" s="256"/>
    </row>
    <row r="205" spans="1:7" x14ac:dyDescent="0.3">
      <c r="A205" s="267"/>
      <c r="B205" s="269"/>
      <c r="C205" s="300"/>
      <c r="D205" s="310"/>
      <c r="E205" s="311"/>
      <c r="F205" s="256"/>
      <c r="G205" s="256"/>
    </row>
    <row r="206" spans="1:7" x14ac:dyDescent="0.3">
      <c r="A206" s="267"/>
      <c r="B206" s="269"/>
      <c r="C206" s="300"/>
      <c r="D206" s="310"/>
      <c r="E206" s="311"/>
      <c r="F206" s="256"/>
      <c r="G206" s="256"/>
    </row>
    <row r="207" spans="1:7" x14ac:dyDescent="0.3">
      <c r="A207" s="267"/>
      <c r="B207" s="269"/>
      <c r="C207" s="300"/>
      <c r="D207" s="310"/>
      <c r="E207" s="311"/>
      <c r="F207" s="256"/>
      <c r="G207" s="256"/>
    </row>
    <row r="208" spans="1:7" x14ac:dyDescent="0.3">
      <c r="A208" s="267"/>
      <c r="B208" s="312"/>
      <c r="C208" s="313"/>
      <c r="D208" s="314"/>
      <c r="E208" s="311"/>
      <c r="F208" s="315"/>
      <c r="G208" s="315"/>
    </row>
    <row r="209" spans="1:7" x14ac:dyDescent="0.3">
      <c r="A209" s="290"/>
      <c r="B209" s="290"/>
      <c r="C209" s="290"/>
      <c r="D209" s="290"/>
      <c r="E209" s="290"/>
      <c r="F209" s="290"/>
      <c r="G209" s="290"/>
    </row>
    <row r="210" spans="1:7" x14ac:dyDescent="0.3">
      <c r="A210" s="267"/>
      <c r="B210" s="267"/>
      <c r="C210" s="255"/>
      <c r="D210" s="267"/>
      <c r="E210" s="267"/>
      <c r="F210" s="295"/>
      <c r="G210" s="295"/>
    </row>
    <row r="211" spans="1:7" x14ac:dyDescent="0.3">
      <c r="A211" s="267"/>
      <c r="B211" s="267"/>
      <c r="C211" s="267"/>
      <c r="D211" s="267"/>
      <c r="E211" s="267"/>
      <c r="F211" s="295"/>
      <c r="G211" s="295"/>
    </row>
    <row r="212" spans="1:7" x14ac:dyDescent="0.3">
      <c r="A212" s="267"/>
      <c r="B212" s="269"/>
      <c r="C212" s="267"/>
      <c r="D212" s="267"/>
      <c r="E212" s="267"/>
      <c r="F212" s="295"/>
      <c r="G212" s="295"/>
    </row>
    <row r="213" spans="1:7" x14ac:dyDescent="0.3">
      <c r="A213" s="267"/>
      <c r="B213" s="267"/>
      <c r="C213" s="300"/>
      <c r="D213" s="310"/>
      <c r="E213" s="267"/>
      <c r="F213" s="256"/>
      <c r="G213" s="256"/>
    </row>
    <row r="214" spans="1:7" x14ac:dyDescent="0.3">
      <c r="A214" s="267"/>
      <c r="B214" s="267"/>
      <c r="C214" s="300"/>
      <c r="D214" s="310"/>
      <c r="E214" s="267"/>
      <c r="F214" s="256"/>
      <c r="G214" s="256"/>
    </row>
    <row r="215" spans="1:7" x14ac:dyDescent="0.3">
      <c r="A215" s="267"/>
      <c r="B215" s="267"/>
      <c r="C215" s="300"/>
      <c r="D215" s="310"/>
      <c r="E215" s="267"/>
      <c r="F215" s="256"/>
      <c r="G215" s="256"/>
    </row>
    <row r="216" spans="1:7" x14ac:dyDescent="0.3">
      <c r="A216" s="267"/>
      <c r="B216" s="267"/>
      <c r="C216" s="300"/>
      <c r="D216" s="310"/>
      <c r="E216" s="267"/>
      <c r="F216" s="256"/>
      <c r="G216" s="256"/>
    </row>
    <row r="217" spans="1:7" x14ac:dyDescent="0.3">
      <c r="A217" s="267"/>
      <c r="B217" s="267"/>
      <c r="C217" s="300"/>
      <c r="D217" s="310"/>
      <c r="E217" s="267"/>
      <c r="F217" s="256"/>
      <c r="G217" s="256"/>
    </row>
    <row r="218" spans="1:7" x14ac:dyDescent="0.3">
      <c r="A218" s="267"/>
      <c r="B218" s="267"/>
      <c r="C218" s="300"/>
      <c r="D218" s="310"/>
      <c r="E218" s="267"/>
      <c r="F218" s="256"/>
      <c r="G218" s="256"/>
    </row>
    <row r="219" spans="1:7" x14ac:dyDescent="0.3">
      <c r="A219" s="267"/>
      <c r="B219" s="267"/>
      <c r="C219" s="300"/>
      <c r="D219" s="310"/>
      <c r="E219" s="267"/>
      <c r="F219" s="256"/>
      <c r="G219" s="256"/>
    </row>
    <row r="220" spans="1:7" x14ac:dyDescent="0.3">
      <c r="A220" s="267"/>
      <c r="B220" s="267"/>
      <c r="C220" s="300"/>
      <c r="D220" s="310"/>
      <c r="E220" s="267"/>
      <c r="F220" s="256"/>
      <c r="G220" s="256"/>
    </row>
    <row r="221" spans="1:7" x14ac:dyDescent="0.3">
      <c r="A221" s="267"/>
      <c r="B221" s="312"/>
      <c r="C221" s="300"/>
      <c r="D221" s="310"/>
      <c r="E221" s="267"/>
      <c r="F221" s="256"/>
      <c r="G221" s="256"/>
    </row>
    <row r="222" spans="1:7" x14ac:dyDescent="0.3">
      <c r="A222" s="267"/>
      <c r="B222" s="296"/>
      <c r="C222" s="300"/>
      <c r="D222" s="310"/>
      <c r="E222" s="267"/>
      <c r="F222" s="256"/>
      <c r="G222" s="256"/>
    </row>
    <row r="223" spans="1:7" x14ac:dyDescent="0.3">
      <c r="A223" s="267"/>
      <c r="B223" s="296"/>
      <c r="C223" s="300"/>
      <c r="D223" s="310"/>
      <c r="E223" s="267"/>
      <c r="F223" s="256"/>
      <c r="G223" s="256"/>
    </row>
    <row r="224" spans="1:7" x14ac:dyDescent="0.3">
      <c r="A224" s="267"/>
      <c r="B224" s="296"/>
      <c r="C224" s="300"/>
      <c r="D224" s="310"/>
      <c r="E224" s="267"/>
      <c r="F224" s="256"/>
      <c r="G224" s="256"/>
    </row>
    <row r="225" spans="1:7" x14ac:dyDescent="0.3">
      <c r="A225" s="267"/>
      <c r="B225" s="296"/>
      <c r="C225" s="300"/>
      <c r="D225" s="310"/>
      <c r="E225" s="267"/>
      <c r="F225" s="256"/>
      <c r="G225" s="256"/>
    </row>
    <row r="226" spans="1:7" x14ac:dyDescent="0.3">
      <c r="A226" s="267"/>
      <c r="B226" s="296"/>
      <c r="C226" s="300"/>
      <c r="D226" s="310"/>
      <c r="E226" s="267"/>
      <c r="F226" s="256"/>
      <c r="G226" s="256"/>
    </row>
    <row r="227" spans="1:7" x14ac:dyDescent="0.3">
      <c r="A227" s="267"/>
      <c r="B227" s="296"/>
      <c r="C227" s="300"/>
      <c r="D227" s="310"/>
      <c r="E227" s="267"/>
      <c r="F227" s="256"/>
      <c r="G227" s="256"/>
    </row>
    <row r="228" spans="1:7" x14ac:dyDescent="0.3">
      <c r="A228" s="267"/>
      <c r="B228" s="296"/>
      <c r="C228" s="267"/>
      <c r="D228" s="267"/>
      <c r="E228" s="267"/>
      <c r="F228" s="256"/>
      <c r="G228" s="256"/>
    </row>
    <row r="229" spans="1:7" x14ac:dyDescent="0.3">
      <c r="A229" s="267"/>
      <c r="B229" s="296"/>
      <c r="C229" s="267"/>
      <c r="D229" s="267"/>
      <c r="E229" s="267"/>
      <c r="F229" s="256"/>
      <c r="G229" s="256"/>
    </row>
    <row r="230" spans="1:7" x14ac:dyDescent="0.3">
      <c r="A230" s="267"/>
      <c r="B230" s="296"/>
      <c r="C230" s="267"/>
      <c r="D230" s="267"/>
      <c r="E230" s="267"/>
      <c r="F230" s="256"/>
      <c r="G230" s="256"/>
    </row>
    <row r="231" spans="1:7" x14ac:dyDescent="0.3">
      <c r="A231" s="290"/>
      <c r="B231" s="290"/>
      <c r="C231" s="290"/>
      <c r="D231" s="290"/>
      <c r="E231" s="290"/>
      <c r="F231" s="290"/>
      <c r="G231" s="290"/>
    </row>
    <row r="232" spans="1:7" x14ac:dyDescent="0.3">
      <c r="A232" s="267"/>
      <c r="B232" s="267"/>
      <c r="C232" s="255"/>
      <c r="D232" s="267"/>
      <c r="E232" s="267"/>
      <c r="F232" s="295"/>
      <c r="G232" s="295"/>
    </row>
    <row r="233" spans="1:7" x14ac:dyDescent="0.3">
      <c r="A233" s="267"/>
      <c r="B233" s="267"/>
      <c r="C233" s="267"/>
      <c r="D233" s="267"/>
      <c r="E233" s="267"/>
      <c r="F233" s="295"/>
      <c r="G233" s="295"/>
    </row>
    <row r="234" spans="1:7" x14ac:dyDescent="0.3">
      <c r="A234" s="267"/>
      <c r="B234" s="269"/>
      <c r="C234" s="267"/>
      <c r="D234" s="267"/>
      <c r="E234" s="267"/>
      <c r="F234" s="295"/>
      <c r="G234" s="295"/>
    </row>
    <row r="235" spans="1:7" x14ac:dyDescent="0.3">
      <c r="A235" s="267"/>
      <c r="B235" s="267"/>
      <c r="C235" s="300"/>
      <c r="D235" s="310"/>
      <c r="E235" s="267"/>
      <c r="F235" s="256"/>
      <c r="G235" s="256"/>
    </row>
    <row r="236" spans="1:7" x14ac:dyDescent="0.3">
      <c r="A236" s="267"/>
      <c r="B236" s="267"/>
      <c r="C236" s="300"/>
      <c r="D236" s="310"/>
      <c r="E236" s="267"/>
      <c r="F236" s="256"/>
      <c r="G236" s="256"/>
    </row>
    <row r="237" spans="1:7" x14ac:dyDescent="0.3">
      <c r="A237" s="267"/>
      <c r="B237" s="267"/>
      <c r="C237" s="300"/>
      <c r="D237" s="310"/>
      <c r="E237" s="267"/>
      <c r="F237" s="256"/>
      <c r="G237" s="256"/>
    </row>
    <row r="238" spans="1:7" x14ac:dyDescent="0.3">
      <c r="A238" s="267"/>
      <c r="B238" s="267"/>
      <c r="C238" s="300"/>
      <c r="D238" s="310"/>
      <c r="E238" s="267"/>
      <c r="F238" s="256"/>
      <c r="G238" s="256"/>
    </row>
    <row r="239" spans="1:7" x14ac:dyDescent="0.3">
      <c r="A239" s="267"/>
      <c r="B239" s="267"/>
      <c r="C239" s="300"/>
      <c r="D239" s="310"/>
      <c r="E239" s="267"/>
      <c r="F239" s="256"/>
      <c r="G239" s="256"/>
    </row>
    <row r="240" spans="1:7" x14ac:dyDescent="0.3">
      <c r="A240" s="267"/>
      <c r="B240" s="267"/>
      <c r="C240" s="300"/>
      <c r="D240" s="310"/>
      <c r="E240" s="267"/>
      <c r="F240" s="256"/>
      <c r="G240" s="256"/>
    </row>
    <row r="241" spans="1:7" x14ac:dyDescent="0.3">
      <c r="A241" s="267"/>
      <c r="B241" s="267"/>
      <c r="C241" s="300"/>
      <c r="D241" s="310"/>
      <c r="E241" s="267"/>
      <c r="F241" s="256"/>
      <c r="G241" s="256"/>
    </row>
    <row r="242" spans="1:7" x14ac:dyDescent="0.3">
      <c r="A242" s="267"/>
      <c r="B242" s="267"/>
      <c r="C242" s="300"/>
      <c r="D242" s="310"/>
      <c r="E242" s="267"/>
      <c r="F242" s="256"/>
      <c r="G242" s="256"/>
    </row>
    <row r="243" spans="1:7" x14ac:dyDescent="0.3">
      <c r="A243" s="267"/>
      <c r="B243" s="312"/>
      <c r="C243" s="300"/>
      <c r="D243" s="310"/>
      <c r="E243" s="267"/>
      <c r="F243" s="256"/>
      <c r="G243" s="256"/>
    </row>
    <row r="244" spans="1:7" x14ac:dyDescent="0.3">
      <c r="A244" s="267"/>
      <c r="B244" s="296"/>
      <c r="C244" s="300"/>
      <c r="D244" s="310"/>
      <c r="E244" s="267"/>
      <c r="F244" s="256"/>
      <c r="G244" s="256"/>
    </row>
    <row r="245" spans="1:7" x14ac:dyDescent="0.3">
      <c r="A245" s="267"/>
      <c r="B245" s="296"/>
      <c r="C245" s="300"/>
      <c r="D245" s="310"/>
      <c r="E245" s="267"/>
      <c r="F245" s="256"/>
      <c r="G245" s="256"/>
    </row>
    <row r="246" spans="1:7" x14ac:dyDescent="0.3">
      <c r="A246" s="267"/>
      <c r="B246" s="296"/>
      <c r="C246" s="300"/>
      <c r="D246" s="310"/>
      <c r="E246" s="267"/>
      <c r="F246" s="256"/>
      <c r="G246" s="256"/>
    </row>
    <row r="247" spans="1:7" x14ac:dyDescent="0.3">
      <c r="A247" s="267"/>
      <c r="B247" s="296"/>
      <c r="C247" s="300"/>
      <c r="D247" s="310"/>
      <c r="E247" s="267"/>
      <c r="F247" s="256"/>
      <c r="G247" s="256"/>
    </row>
    <row r="248" spans="1:7" x14ac:dyDescent="0.3">
      <c r="A248" s="267"/>
      <c r="B248" s="296"/>
      <c r="C248" s="300"/>
      <c r="D248" s="310"/>
      <c r="E248" s="267"/>
      <c r="F248" s="256"/>
      <c r="G248" s="256"/>
    </row>
    <row r="249" spans="1:7" x14ac:dyDescent="0.3">
      <c r="A249" s="267"/>
      <c r="B249" s="296"/>
      <c r="C249" s="300"/>
      <c r="D249" s="310"/>
      <c r="E249" s="267"/>
      <c r="F249" s="256"/>
      <c r="G249" s="256"/>
    </row>
    <row r="250" spans="1:7" x14ac:dyDescent="0.3">
      <c r="A250" s="267"/>
      <c r="B250" s="296"/>
      <c r="C250" s="267"/>
      <c r="D250" s="267"/>
      <c r="E250" s="267"/>
      <c r="F250" s="316"/>
      <c r="G250" s="316"/>
    </row>
    <row r="251" spans="1:7" x14ac:dyDescent="0.3">
      <c r="A251" s="267"/>
      <c r="B251" s="296"/>
      <c r="C251" s="267"/>
      <c r="D251" s="267"/>
      <c r="E251" s="267"/>
      <c r="F251" s="316"/>
      <c r="G251" s="316"/>
    </row>
    <row r="252" spans="1:7" x14ac:dyDescent="0.3">
      <c r="A252" s="267"/>
      <c r="B252" s="296"/>
      <c r="C252" s="267"/>
      <c r="D252" s="267"/>
      <c r="E252" s="267"/>
      <c r="F252" s="316"/>
      <c r="G252" s="316"/>
    </row>
    <row r="253" spans="1:7" x14ac:dyDescent="0.3">
      <c r="A253" s="290"/>
      <c r="B253" s="290"/>
      <c r="C253" s="290"/>
      <c r="D253" s="290"/>
      <c r="E253" s="290"/>
      <c r="F253" s="290"/>
      <c r="G253" s="290"/>
    </row>
    <row r="254" spans="1:7" x14ac:dyDescent="0.3">
      <c r="A254" s="267"/>
      <c r="B254" s="267"/>
      <c r="C254" s="255"/>
      <c r="D254" s="267"/>
      <c r="E254" s="311"/>
      <c r="F254" s="311"/>
      <c r="G254" s="311"/>
    </row>
    <row r="255" spans="1:7" x14ac:dyDescent="0.3">
      <c r="A255" s="267"/>
      <c r="B255" s="267"/>
      <c r="C255" s="255"/>
      <c r="D255" s="267"/>
      <c r="E255" s="311"/>
      <c r="F255" s="311"/>
      <c r="G255" s="266"/>
    </row>
    <row r="256" spans="1:7" x14ac:dyDescent="0.3">
      <c r="A256" s="267"/>
      <c r="B256" s="267"/>
      <c r="C256" s="255"/>
      <c r="D256" s="267"/>
      <c r="E256" s="311"/>
      <c r="F256" s="311"/>
      <c r="G256" s="266"/>
    </row>
    <row r="257" spans="1:7" x14ac:dyDescent="0.3">
      <c r="A257" s="267"/>
      <c r="B257" s="269"/>
      <c r="C257" s="255"/>
      <c r="D257" s="268"/>
      <c r="E257" s="268"/>
      <c r="F257" s="276"/>
      <c r="G257" s="276"/>
    </row>
    <row r="258" spans="1:7" x14ac:dyDescent="0.3">
      <c r="A258" s="267"/>
      <c r="B258" s="267"/>
      <c r="C258" s="255"/>
      <c r="D258" s="267"/>
      <c r="E258" s="311"/>
      <c r="F258" s="311"/>
      <c r="G258" s="266"/>
    </row>
    <row r="259" spans="1:7" x14ac:dyDescent="0.3">
      <c r="A259" s="267"/>
      <c r="B259" s="296"/>
      <c r="C259" s="255"/>
      <c r="D259" s="267"/>
      <c r="E259" s="311"/>
      <c r="F259" s="311"/>
      <c r="G259" s="266"/>
    </row>
    <row r="260" spans="1:7" x14ac:dyDescent="0.3">
      <c r="A260" s="267"/>
      <c r="B260" s="296"/>
      <c r="C260" s="317"/>
      <c r="D260" s="267"/>
      <c r="E260" s="311"/>
      <c r="F260" s="311"/>
      <c r="G260" s="266"/>
    </row>
    <row r="261" spans="1:7" x14ac:dyDescent="0.3">
      <c r="A261" s="267"/>
      <c r="B261" s="296"/>
      <c r="C261" s="255"/>
      <c r="D261" s="267"/>
      <c r="E261" s="311"/>
      <c r="F261" s="311"/>
      <c r="G261" s="266"/>
    </row>
    <row r="262" spans="1:7" x14ac:dyDescent="0.3">
      <c r="A262" s="267"/>
      <c r="B262" s="296"/>
      <c r="C262" s="255"/>
      <c r="D262" s="267"/>
      <c r="E262" s="311"/>
      <c r="F262" s="311"/>
      <c r="G262" s="266"/>
    </row>
    <row r="263" spans="1:7" x14ac:dyDescent="0.3">
      <c r="A263" s="267"/>
      <c r="B263" s="296"/>
      <c r="C263" s="255"/>
      <c r="D263" s="267"/>
      <c r="E263" s="311"/>
      <c r="F263" s="311"/>
      <c r="G263" s="266"/>
    </row>
    <row r="264" spans="1:7" x14ac:dyDescent="0.3">
      <c r="A264" s="267"/>
      <c r="B264" s="296"/>
      <c r="C264" s="255"/>
      <c r="D264" s="267"/>
      <c r="E264" s="311"/>
      <c r="F264" s="311"/>
      <c r="G264" s="266"/>
    </row>
    <row r="265" spans="1:7" x14ac:dyDescent="0.3">
      <c r="A265" s="267"/>
      <c r="B265" s="296"/>
      <c r="C265" s="255"/>
      <c r="D265" s="267"/>
      <c r="E265" s="311"/>
      <c r="F265" s="311"/>
      <c r="G265" s="266"/>
    </row>
    <row r="266" spans="1:7" x14ac:dyDescent="0.3">
      <c r="A266" s="267"/>
      <c r="B266" s="296"/>
      <c r="C266" s="255"/>
      <c r="D266" s="267"/>
      <c r="E266" s="311"/>
      <c r="F266" s="311"/>
      <c r="G266" s="266"/>
    </row>
    <row r="267" spans="1:7" x14ac:dyDescent="0.3">
      <c r="A267" s="267"/>
      <c r="B267" s="296"/>
      <c r="C267" s="255"/>
      <c r="D267" s="267"/>
      <c r="E267" s="311"/>
      <c r="F267" s="311"/>
      <c r="G267" s="266"/>
    </row>
    <row r="268" spans="1:7" x14ac:dyDescent="0.3">
      <c r="A268" s="267"/>
      <c r="B268" s="296"/>
      <c r="C268" s="255"/>
      <c r="D268" s="267"/>
      <c r="E268" s="311"/>
      <c r="F268" s="311"/>
      <c r="G268" s="266"/>
    </row>
    <row r="269" spans="1:7" x14ac:dyDescent="0.3">
      <c r="A269" s="267"/>
      <c r="B269" s="296"/>
      <c r="C269" s="255"/>
      <c r="D269" s="267"/>
      <c r="E269" s="311"/>
      <c r="F269" s="311"/>
      <c r="G269" s="266"/>
    </row>
    <row r="270" spans="1:7" x14ac:dyDescent="0.3">
      <c r="A270" s="290"/>
      <c r="B270" s="290"/>
      <c r="C270" s="290"/>
      <c r="D270" s="290"/>
      <c r="E270" s="290"/>
      <c r="F270" s="290"/>
      <c r="G270" s="290"/>
    </row>
    <row r="271" spans="1:7" x14ac:dyDescent="0.3">
      <c r="A271" s="267"/>
      <c r="B271" s="267"/>
      <c r="C271" s="255"/>
      <c r="D271" s="267"/>
      <c r="E271" s="266"/>
      <c r="F271" s="266"/>
      <c r="G271" s="266"/>
    </row>
    <row r="272" spans="1:7" x14ac:dyDescent="0.3">
      <c r="A272" s="267"/>
      <c r="B272" s="267"/>
      <c r="C272" s="255"/>
      <c r="D272" s="267"/>
      <c r="E272" s="266"/>
      <c r="F272" s="266"/>
      <c r="G272" s="266"/>
    </row>
    <row r="273" spans="1:7" x14ac:dyDescent="0.3">
      <c r="A273" s="267"/>
      <c r="B273" s="267"/>
      <c r="C273" s="255"/>
      <c r="D273" s="267"/>
      <c r="E273" s="266"/>
      <c r="F273" s="266"/>
      <c r="G273" s="266"/>
    </row>
    <row r="274" spans="1:7" x14ac:dyDescent="0.3">
      <c r="A274" s="267"/>
      <c r="B274" s="267"/>
      <c r="C274" s="255"/>
      <c r="D274" s="267"/>
      <c r="E274" s="266"/>
      <c r="F274" s="266"/>
      <c r="G274" s="266"/>
    </row>
    <row r="275" spans="1:7" x14ac:dyDescent="0.3">
      <c r="A275" s="267"/>
      <c r="B275" s="267"/>
      <c r="C275" s="255"/>
      <c r="D275" s="267"/>
      <c r="E275" s="266"/>
      <c r="F275" s="266"/>
      <c r="G275" s="266"/>
    </row>
    <row r="276" spans="1:7" x14ac:dyDescent="0.3">
      <c r="A276" s="267"/>
      <c r="B276" s="267"/>
      <c r="C276" s="255"/>
      <c r="D276" s="267"/>
      <c r="E276" s="266"/>
      <c r="F276" s="266"/>
      <c r="G276" s="266"/>
    </row>
    <row r="277" spans="1:7" x14ac:dyDescent="0.3">
      <c r="A277" s="290"/>
      <c r="B277" s="290"/>
      <c r="C277" s="290"/>
      <c r="D277" s="290"/>
      <c r="E277" s="290"/>
      <c r="F277" s="290"/>
      <c r="G277" s="290"/>
    </row>
    <row r="278" spans="1:7" x14ac:dyDescent="0.3">
      <c r="A278" s="267"/>
      <c r="B278" s="269"/>
      <c r="C278" s="267"/>
      <c r="D278" s="267"/>
      <c r="E278" s="270"/>
      <c r="F278" s="270"/>
      <c r="G278" s="270"/>
    </row>
    <row r="279" spans="1:7" x14ac:dyDescent="0.3">
      <c r="A279" s="267"/>
      <c r="B279" s="269"/>
      <c r="C279" s="267"/>
      <c r="D279" s="267"/>
      <c r="E279" s="270"/>
      <c r="F279" s="270"/>
      <c r="G279" s="270"/>
    </row>
    <row r="280" spans="1:7" x14ac:dyDescent="0.3">
      <c r="A280" s="267"/>
      <c r="B280" s="269"/>
      <c r="C280" s="267"/>
      <c r="D280" s="267"/>
      <c r="E280" s="270"/>
      <c r="F280" s="270"/>
      <c r="G280" s="270"/>
    </row>
    <row r="281" spans="1:7" x14ac:dyDescent="0.3">
      <c r="A281" s="267"/>
      <c r="B281" s="269"/>
      <c r="C281" s="267"/>
      <c r="D281" s="267"/>
      <c r="E281" s="270"/>
      <c r="F281" s="270"/>
      <c r="G281" s="270"/>
    </row>
    <row r="282" spans="1:7" x14ac:dyDescent="0.3">
      <c r="A282" s="267"/>
      <c r="B282" s="269"/>
      <c r="C282" s="267"/>
      <c r="D282" s="267"/>
      <c r="E282" s="270"/>
      <c r="F282" s="270"/>
      <c r="G282" s="270"/>
    </row>
    <row r="283" spans="1:7" x14ac:dyDescent="0.3">
      <c r="A283" s="267"/>
      <c r="B283" s="269"/>
      <c r="C283" s="267"/>
      <c r="D283" s="267"/>
      <c r="E283" s="270"/>
      <c r="F283" s="270"/>
      <c r="G283" s="270"/>
    </row>
    <row r="284" spans="1:7" x14ac:dyDescent="0.3">
      <c r="A284" s="267"/>
      <c r="B284" s="269"/>
      <c r="C284" s="267"/>
      <c r="D284" s="267"/>
      <c r="E284" s="270"/>
      <c r="F284" s="270"/>
      <c r="G284" s="270"/>
    </row>
    <row r="285" spans="1:7" x14ac:dyDescent="0.3">
      <c r="A285" s="267"/>
      <c r="B285" s="269"/>
      <c r="C285" s="267"/>
      <c r="D285" s="267"/>
      <c r="E285" s="270"/>
      <c r="F285" s="270"/>
      <c r="G285" s="270"/>
    </row>
    <row r="286" spans="1:7" x14ac:dyDescent="0.3">
      <c r="A286" s="267"/>
      <c r="B286" s="269"/>
      <c r="C286" s="267"/>
      <c r="D286" s="267"/>
      <c r="E286" s="270"/>
      <c r="F286" s="270"/>
      <c r="G286" s="270"/>
    </row>
    <row r="287" spans="1:7" x14ac:dyDescent="0.3">
      <c r="A287" s="267"/>
      <c r="B287" s="269"/>
      <c r="C287" s="267"/>
      <c r="D287" s="267"/>
      <c r="E287" s="270"/>
      <c r="F287" s="270"/>
      <c r="G287" s="270"/>
    </row>
    <row r="288" spans="1:7" x14ac:dyDescent="0.3">
      <c r="A288" s="267"/>
      <c r="B288" s="269"/>
      <c r="C288" s="267"/>
      <c r="D288" s="267"/>
      <c r="E288" s="270"/>
      <c r="F288" s="270"/>
      <c r="G288" s="270"/>
    </row>
    <row r="289" spans="1:7" x14ac:dyDescent="0.3">
      <c r="A289" s="267"/>
      <c r="B289" s="269"/>
      <c r="C289" s="267"/>
      <c r="D289" s="267"/>
      <c r="E289" s="270"/>
      <c r="F289" s="270"/>
      <c r="G289" s="270"/>
    </row>
    <row r="290" spans="1:7" x14ac:dyDescent="0.3">
      <c r="A290" s="267"/>
      <c r="B290" s="269"/>
      <c r="C290" s="267"/>
      <c r="D290" s="267"/>
      <c r="E290" s="270"/>
      <c r="F290" s="270"/>
      <c r="G290" s="270"/>
    </row>
    <row r="291" spans="1:7" x14ac:dyDescent="0.3">
      <c r="A291" s="267"/>
      <c r="B291" s="269"/>
      <c r="C291" s="267"/>
      <c r="D291" s="267"/>
      <c r="E291" s="270"/>
      <c r="F291" s="270"/>
      <c r="G291" s="270"/>
    </row>
    <row r="292" spans="1:7" x14ac:dyDescent="0.3">
      <c r="A292" s="267"/>
      <c r="B292" s="269"/>
      <c r="C292" s="267"/>
      <c r="D292" s="267"/>
      <c r="E292" s="270"/>
      <c r="F292" s="270"/>
      <c r="G292" s="270"/>
    </row>
    <row r="293" spans="1:7" x14ac:dyDescent="0.3">
      <c r="A293" s="267"/>
      <c r="B293" s="269"/>
      <c r="C293" s="267"/>
      <c r="D293" s="267"/>
      <c r="E293" s="270"/>
      <c r="F293" s="270"/>
      <c r="G293" s="270"/>
    </row>
    <row r="294" spans="1:7" x14ac:dyDescent="0.3">
      <c r="A294" s="267"/>
      <c r="B294" s="269"/>
      <c r="C294" s="267"/>
      <c r="D294" s="267"/>
      <c r="E294" s="270"/>
      <c r="F294" s="270"/>
      <c r="G294" s="270"/>
    </row>
    <row r="295" spans="1:7" x14ac:dyDescent="0.3">
      <c r="A295" s="267"/>
      <c r="B295" s="269"/>
      <c r="C295" s="267"/>
      <c r="D295" s="267"/>
      <c r="E295" s="270"/>
      <c r="F295" s="270"/>
      <c r="G295" s="270"/>
    </row>
    <row r="296" spans="1:7" x14ac:dyDescent="0.3">
      <c r="A296" s="267"/>
      <c r="B296" s="269"/>
      <c r="C296" s="267"/>
      <c r="D296" s="267"/>
      <c r="E296" s="270"/>
      <c r="F296" s="270"/>
      <c r="G296" s="270"/>
    </row>
    <row r="297" spans="1:7" x14ac:dyDescent="0.3">
      <c r="A297" s="267"/>
      <c r="B297" s="269"/>
      <c r="C297" s="267"/>
      <c r="D297" s="267"/>
      <c r="E297" s="270"/>
      <c r="F297" s="270"/>
      <c r="G297" s="270"/>
    </row>
    <row r="298" spans="1:7" x14ac:dyDescent="0.3">
      <c r="A298" s="267"/>
      <c r="B298" s="269"/>
      <c r="C298" s="267"/>
      <c r="D298" s="267"/>
      <c r="E298" s="270"/>
      <c r="F298" s="270"/>
      <c r="G298" s="270"/>
    </row>
    <row r="299" spans="1:7" x14ac:dyDescent="0.3">
      <c r="A299" s="267"/>
      <c r="B299" s="269"/>
      <c r="C299" s="267"/>
      <c r="D299" s="267"/>
      <c r="E299" s="270"/>
      <c r="F299" s="270"/>
      <c r="G299" s="270"/>
    </row>
    <row r="300" spans="1:7" x14ac:dyDescent="0.3">
      <c r="A300" s="290"/>
      <c r="B300" s="290"/>
      <c r="C300" s="290"/>
      <c r="D300" s="290"/>
      <c r="E300" s="290"/>
      <c r="F300" s="290"/>
      <c r="G300" s="290"/>
    </row>
    <row r="301" spans="1:7" x14ac:dyDescent="0.3">
      <c r="A301" s="267"/>
      <c r="B301" s="269"/>
      <c r="C301" s="267"/>
      <c r="D301" s="267"/>
      <c r="E301" s="270"/>
      <c r="F301" s="270"/>
      <c r="G301" s="270"/>
    </row>
    <row r="302" spans="1:7" x14ac:dyDescent="0.3">
      <c r="A302" s="267"/>
      <c r="B302" s="269"/>
      <c r="C302" s="267"/>
      <c r="D302" s="267"/>
      <c r="E302" s="270"/>
      <c r="F302" s="270"/>
      <c r="G302" s="270"/>
    </row>
    <row r="303" spans="1:7" x14ac:dyDescent="0.3">
      <c r="A303" s="267"/>
      <c r="B303" s="269"/>
      <c r="C303" s="267"/>
      <c r="D303" s="267"/>
      <c r="E303" s="270"/>
      <c r="F303" s="270"/>
      <c r="G303" s="270"/>
    </row>
    <row r="304" spans="1:7" x14ac:dyDescent="0.3">
      <c r="A304" s="267"/>
      <c r="B304" s="269"/>
      <c r="C304" s="267"/>
      <c r="D304" s="267"/>
      <c r="E304" s="270"/>
      <c r="F304" s="270"/>
      <c r="G304" s="270"/>
    </row>
    <row r="305" spans="1:7" x14ac:dyDescent="0.3">
      <c r="A305" s="267"/>
      <c r="B305" s="269"/>
      <c r="C305" s="267"/>
      <c r="D305" s="267"/>
      <c r="E305" s="270"/>
      <c r="F305" s="270"/>
      <c r="G305" s="270"/>
    </row>
    <row r="306" spans="1:7" x14ac:dyDescent="0.3">
      <c r="A306" s="267"/>
      <c r="B306" s="269"/>
      <c r="C306" s="267"/>
      <c r="D306" s="267"/>
      <c r="E306" s="270"/>
      <c r="F306" s="270"/>
      <c r="G306" s="270"/>
    </row>
    <row r="307" spans="1:7" x14ac:dyDescent="0.3">
      <c r="A307" s="267"/>
      <c r="B307" s="269"/>
      <c r="C307" s="267"/>
      <c r="D307" s="267"/>
      <c r="E307" s="270"/>
      <c r="F307" s="270"/>
      <c r="G307" s="270"/>
    </row>
    <row r="308" spans="1:7" x14ac:dyDescent="0.3">
      <c r="A308" s="267"/>
      <c r="B308" s="269"/>
      <c r="C308" s="267"/>
      <c r="D308" s="267"/>
      <c r="E308" s="270"/>
      <c r="F308" s="270"/>
      <c r="G308" s="270"/>
    </row>
    <row r="309" spans="1:7" x14ac:dyDescent="0.3">
      <c r="A309" s="267"/>
      <c r="B309" s="269"/>
      <c r="C309" s="267"/>
      <c r="D309" s="267"/>
      <c r="E309" s="270"/>
      <c r="F309" s="270"/>
      <c r="G309" s="270"/>
    </row>
    <row r="310" spans="1:7" x14ac:dyDescent="0.3">
      <c r="A310" s="267"/>
      <c r="B310" s="269"/>
      <c r="C310" s="267"/>
      <c r="D310" s="267"/>
      <c r="E310" s="270"/>
      <c r="F310" s="270"/>
      <c r="G310" s="270"/>
    </row>
    <row r="311" spans="1:7" x14ac:dyDescent="0.3">
      <c r="A311" s="267"/>
      <c r="B311" s="269"/>
      <c r="C311" s="267"/>
      <c r="D311" s="267"/>
      <c r="E311" s="270"/>
      <c r="F311" s="270"/>
      <c r="G311" s="270"/>
    </row>
    <row r="312" spans="1:7" x14ac:dyDescent="0.3">
      <c r="A312" s="267"/>
      <c r="B312" s="269"/>
      <c r="C312" s="267"/>
      <c r="D312" s="267"/>
      <c r="E312" s="270"/>
      <c r="F312" s="270"/>
      <c r="G312" s="270"/>
    </row>
    <row r="313" spans="1:7" x14ac:dyDescent="0.3">
      <c r="A313" s="267"/>
      <c r="B313" s="269"/>
      <c r="C313" s="267"/>
      <c r="D313" s="267"/>
      <c r="E313" s="270"/>
      <c r="F313" s="270"/>
      <c r="G313" s="270"/>
    </row>
    <row r="314" spans="1:7" x14ac:dyDescent="0.3">
      <c r="A314" s="290"/>
      <c r="B314" s="290"/>
      <c r="C314" s="290"/>
      <c r="D314" s="290"/>
      <c r="E314" s="290"/>
      <c r="F314" s="290"/>
      <c r="G314" s="290"/>
    </row>
    <row r="315" spans="1:7" x14ac:dyDescent="0.3">
      <c r="A315" s="267"/>
      <c r="B315" s="269"/>
      <c r="C315" s="267"/>
      <c r="D315" s="267"/>
      <c r="E315" s="270"/>
      <c r="F315" s="270"/>
      <c r="G315" s="270"/>
    </row>
    <row r="316" spans="1:7" x14ac:dyDescent="0.3">
      <c r="A316" s="267"/>
      <c r="B316" s="265"/>
      <c r="C316" s="267"/>
      <c r="D316" s="267"/>
      <c r="E316" s="270"/>
      <c r="F316" s="270"/>
      <c r="G316" s="270"/>
    </row>
    <row r="317" spans="1:7" x14ac:dyDescent="0.3">
      <c r="A317" s="267"/>
      <c r="B317" s="269"/>
      <c r="C317" s="267"/>
      <c r="D317" s="267"/>
      <c r="E317" s="270"/>
      <c r="F317" s="270"/>
      <c r="G317" s="270"/>
    </row>
    <row r="318" spans="1:7" x14ac:dyDescent="0.3">
      <c r="A318" s="267"/>
      <c r="B318" s="269"/>
      <c r="C318" s="267"/>
      <c r="D318" s="267"/>
      <c r="E318" s="270"/>
      <c r="F318" s="270"/>
      <c r="G318" s="270"/>
    </row>
    <row r="319" spans="1:7" x14ac:dyDescent="0.3">
      <c r="A319" s="267"/>
      <c r="B319" s="269"/>
      <c r="C319" s="267"/>
      <c r="D319" s="267"/>
      <c r="E319" s="270"/>
      <c r="F319" s="270"/>
      <c r="G319" s="270"/>
    </row>
    <row r="320" spans="1:7" x14ac:dyDescent="0.3">
      <c r="A320" s="267"/>
      <c r="B320" s="269"/>
      <c r="C320" s="267"/>
      <c r="D320" s="267"/>
      <c r="E320" s="270"/>
      <c r="F320" s="270"/>
      <c r="G320" s="270"/>
    </row>
    <row r="321" spans="1:7" x14ac:dyDescent="0.3">
      <c r="A321" s="267"/>
      <c r="B321" s="269"/>
      <c r="C321" s="267"/>
      <c r="D321" s="267"/>
      <c r="E321" s="270"/>
      <c r="F321" s="270"/>
      <c r="G321" s="270"/>
    </row>
    <row r="322" spans="1:7" x14ac:dyDescent="0.3">
      <c r="A322" s="267"/>
      <c r="B322" s="269"/>
      <c r="C322" s="267"/>
      <c r="D322" s="267"/>
      <c r="E322" s="270"/>
      <c r="F322" s="270"/>
      <c r="G322" s="270"/>
    </row>
    <row r="323" spans="1:7" x14ac:dyDescent="0.3">
      <c r="A323" s="267"/>
      <c r="B323" s="269"/>
      <c r="C323" s="267"/>
      <c r="D323" s="267"/>
      <c r="E323" s="270"/>
      <c r="F323" s="270"/>
      <c r="G323" s="270"/>
    </row>
    <row r="324" spans="1:7" x14ac:dyDescent="0.3">
      <c r="A324" s="290"/>
      <c r="B324" s="290"/>
      <c r="C324" s="290"/>
      <c r="D324" s="290"/>
      <c r="E324" s="290"/>
      <c r="F324" s="290"/>
      <c r="G324" s="290"/>
    </row>
    <row r="325" spans="1:7" x14ac:dyDescent="0.3">
      <c r="A325" s="267"/>
      <c r="B325" s="269"/>
      <c r="C325" s="267"/>
      <c r="D325" s="267"/>
      <c r="E325" s="270"/>
      <c r="F325" s="270"/>
      <c r="G325" s="270"/>
    </row>
    <row r="326" spans="1:7" x14ac:dyDescent="0.3">
      <c r="A326" s="267"/>
      <c r="B326" s="265"/>
      <c r="C326" s="267"/>
      <c r="D326" s="267"/>
      <c r="E326" s="270"/>
      <c r="F326" s="270"/>
      <c r="G326" s="270"/>
    </row>
    <row r="327" spans="1:7" x14ac:dyDescent="0.3">
      <c r="A327" s="267"/>
      <c r="B327" s="269"/>
      <c r="C327" s="267"/>
      <c r="D327" s="267"/>
      <c r="E327" s="270"/>
      <c r="F327" s="270"/>
      <c r="G327" s="270"/>
    </row>
    <row r="328" spans="1:7" x14ac:dyDescent="0.3">
      <c r="A328" s="267"/>
      <c r="B328" s="267"/>
      <c r="C328" s="267"/>
      <c r="D328" s="267"/>
      <c r="E328" s="270"/>
      <c r="F328" s="270"/>
      <c r="G328" s="270"/>
    </row>
    <row r="329" spans="1:7" x14ac:dyDescent="0.3">
      <c r="A329" s="267"/>
      <c r="B329" s="269"/>
      <c r="C329" s="267"/>
      <c r="D329" s="267"/>
      <c r="E329" s="270"/>
      <c r="F329" s="270"/>
      <c r="G329" s="270"/>
    </row>
    <row r="330" spans="1:7" x14ac:dyDescent="0.3">
      <c r="A330" s="267"/>
      <c r="B330" s="267"/>
      <c r="C330" s="255"/>
      <c r="D330" s="267"/>
      <c r="E330" s="266"/>
      <c r="F330" s="266"/>
      <c r="G330" s="266"/>
    </row>
    <row r="331" spans="1:7" x14ac:dyDescent="0.3">
      <c r="A331" s="267"/>
      <c r="B331" s="267"/>
      <c r="C331" s="255"/>
      <c r="D331" s="267"/>
      <c r="E331" s="266"/>
      <c r="F331" s="266"/>
      <c r="G331" s="266"/>
    </row>
    <row r="332" spans="1:7" x14ac:dyDescent="0.3">
      <c r="A332" s="267"/>
      <c r="B332" s="267"/>
      <c r="C332" s="255"/>
      <c r="D332" s="267"/>
      <c r="E332" s="266"/>
      <c r="F332" s="266"/>
      <c r="G332" s="266"/>
    </row>
    <row r="333" spans="1:7" x14ac:dyDescent="0.3">
      <c r="A333" s="267"/>
      <c r="B333" s="267"/>
      <c r="C333" s="255"/>
      <c r="D333" s="267"/>
      <c r="E333" s="266"/>
      <c r="F333" s="266"/>
      <c r="G333" s="266"/>
    </row>
    <row r="334" spans="1:7" x14ac:dyDescent="0.3">
      <c r="A334" s="267"/>
      <c r="B334" s="267"/>
      <c r="C334" s="255"/>
      <c r="D334" s="267"/>
      <c r="E334" s="266"/>
      <c r="F334" s="266"/>
      <c r="G334" s="266"/>
    </row>
    <row r="335" spans="1:7" x14ac:dyDescent="0.3">
      <c r="A335" s="267"/>
      <c r="B335" s="267"/>
      <c r="C335" s="255"/>
      <c r="D335" s="267"/>
      <c r="E335" s="266"/>
      <c r="F335" s="266"/>
      <c r="G335" s="266"/>
    </row>
    <row r="336" spans="1:7" x14ac:dyDescent="0.3">
      <c r="A336" s="267"/>
      <c r="B336" s="267"/>
      <c r="C336" s="255"/>
      <c r="D336" s="267"/>
      <c r="E336" s="266"/>
      <c r="F336" s="266"/>
      <c r="G336" s="266"/>
    </row>
    <row r="337" spans="1:7" x14ac:dyDescent="0.3">
      <c r="A337" s="267"/>
      <c r="B337" s="267"/>
      <c r="C337" s="255"/>
      <c r="D337" s="267"/>
      <c r="E337" s="266"/>
      <c r="F337" s="266"/>
      <c r="G337" s="266"/>
    </row>
    <row r="338" spans="1:7" x14ac:dyDescent="0.3">
      <c r="A338" s="267"/>
      <c r="B338" s="267"/>
      <c r="C338" s="255"/>
      <c r="D338" s="267"/>
      <c r="E338" s="266"/>
      <c r="F338" s="266"/>
      <c r="G338" s="266"/>
    </row>
    <row r="339" spans="1:7" x14ac:dyDescent="0.3">
      <c r="A339" s="267"/>
      <c r="B339" s="267"/>
      <c r="C339" s="255"/>
      <c r="D339" s="267"/>
      <c r="E339" s="266"/>
      <c r="F339" s="266"/>
      <c r="G339" s="266"/>
    </row>
    <row r="340" spans="1:7" x14ac:dyDescent="0.3">
      <c r="A340" s="267"/>
      <c r="B340" s="267"/>
      <c r="C340" s="255"/>
      <c r="D340" s="267"/>
      <c r="E340" s="266"/>
      <c r="F340" s="266"/>
      <c r="G340" s="266"/>
    </row>
    <row r="341" spans="1:7" x14ac:dyDescent="0.3">
      <c r="A341" s="267"/>
      <c r="B341" s="267"/>
      <c r="C341" s="255"/>
      <c r="D341" s="267"/>
      <c r="E341" s="266"/>
      <c r="F341" s="266"/>
      <c r="G341" s="266"/>
    </row>
    <row r="342" spans="1:7" x14ac:dyDescent="0.3">
      <c r="A342" s="267"/>
      <c r="B342" s="267"/>
      <c r="C342" s="255"/>
      <c r="D342" s="267"/>
      <c r="E342" s="266"/>
      <c r="F342" s="266"/>
      <c r="G342" s="266"/>
    </row>
    <row r="343" spans="1:7" x14ac:dyDescent="0.3">
      <c r="A343" s="267"/>
      <c r="B343" s="267"/>
      <c r="C343" s="255"/>
      <c r="D343" s="267"/>
      <c r="E343" s="266"/>
      <c r="F343" s="266"/>
      <c r="G343" s="266"/>
    </row>
    <row r="344" spans="1:7" x14ac:dyDescent="0.3">
      <c r="A344" s="267"/>
      <c r="B344" s="267"/>
      <c r="C344" s="255"/>
      <c r="D344" s="267"/>
      <c r="E344" s="266"/>
      <c r="F344" s="266"/>
      <c r="G344" s="266"/>
    </row>
    <row r="345" spans="1:7" x14ac:dyDescent="0.3">
      <c r="A345" s="267"/>
      <c r="B345" s="267"/>
      <c r="C345" s="255"/>
      <c r="D345" s="267"/>
      <c r="E345" s="266"/>
      <c r="F345" s="266"/>
      <c r="G345" s="266"/>
    </row>
    <row r="346" spans="1:7" x14ac:dyDescent="0.3">
      <c r="A346" s="267"/>
      <c r="B346" s="267"/>
      <c r="C346" s="255"/>
      <c r="D346" s="267"/>
      <c r="E346" s="266"/>
      <c r="F346" s="266"/>
      <c r="G346" s="266"/>
    </row>
    <row r="347" spans="1:7" x14ac:dyDescent="0.3">
      <c r="A347" s="267"/>
      <c r="B347" s="267"/>
      <c r="C347" s="255"/>
      <c r="D347" s="267"/>
      <c r="E347" s="266"/>
      <c r="F347" s="266"/>
      <c r="G347" s="266"/>
    </row>
    <row r="348" spans="1:7" x14ac:dyDescent="0.3">
      <c r="A348" s="267"/>
      <c r="B348" s="267"/>
      <c r="C348" s="255"/>
      <c r="D348" s="267"/>
      <c r="E348" s="266"/>
      <c r="F348" s="266"/>
      <c r="G348" s="266"/>
    </row>
    <row r="349" spans="1:7" x14ac:dyDescent="0.3">
      <c r="A349" s="267"/>
      <c r="B349" s="267"/>
      <c r="C349" s="255"/>
      <c r="D349" s="267"/>
      <c r="E349" s="266"/>
      <c r="F349" s="266"/>
      <c r="G349" s="266"/>
    </row>
    <row r="350" spans="1:7" x14ac:dyDescent="0.3">
      <c r="A350" s="267"/>
      <c r="B350" s="267"/>
      <c r="C350" s="255"/>
      <c r="D350" s="267"/>
      <c r="E350" s="266"/>
      <c r="F350" s="266"/>
      <c r="G350" s="266"/>
    </row>
    <row r="351" spans="1:7" x14ac:dyDescent="0.3">
      <c r="A351" s="267"/>
      <c r="B351" s="267"/>
      <c r="C351" s="255"/>
      <c r="D351" s="267"/>
      <c r="E351" s="266"/>
      <c r="F351" s="266"/>
      <c r="G351" s="266"/>
    </row>
    <row r="352" spans="1:7" x14ac:dyDescent="0.3">
      <c r="A352" s="267"/>
      <c r="B352" s="267"/>
      <c r="C352" s="255"/>
      <c r="D352" s="267"/>
      <c r="E352" s="266"/>
      <c r="F352" s="266"/>
      <c r="G352" s="266"/>
    </row>
    <row r="353" spans="1:7" x14ac:dyDescent="0.3">
      <c r="A353" s="267"/>
      <c r="B353" s="267"/>
      <c r="C353" s="255"/>
      <c r="D353" s="267"/>
      <c r="E353" s="266"/>
      <c r="F353" s="266"/>
      <c r="G353" s="266"/>
    </row>
    <row r="354" spans="1:7" x14ac:dyDescent="0.3">
      <c r="A354" s="267"/>
      <c r="B354" s="267"/>
      <c r="C354" s="255"/>
      <c r="D354" s="267"/>
      <c r="E354" s="266"/>
      <c r="F354" s="266"/>
      <c r="G354" s="266"/>
    </row>
    <row r="355" spans="1:7" x14ac:dyDescent="0.3">
      <c r="A355" s="267"/>
      <c r="B355" s="267"/>
      <c r="C355" s="255"/>
      <c r="D355" s="267"/>
      <c r="E355" s="266"/>
      <c r="F355" s="266"/>
      <c r="G355" s="266"/>
    </row>
    <row r="356" spans="1:7" x14ac:dyDescent="0.3">
      <c r="A356" s="267"/>
      <c r="B356" s="267"/>
      <c r="C356" s="255"/>
      <c r="D356" s="267"/>
      <c r="E356" s="266"/>
      <c r="F356" s="266"/>
      <c r="G356" s="266"/>
    </row>
    <row r="357" spans="1:7" x14ac:dyDescent="0.3">
      <c r="A357" s="267"/>
      <c r="B357" s="267"/>
      <c r="C357" s="255"/>
      <c r="D357" s="267"/>
      <c r="E357" s="266"/>
      <c r="F357" s="266"/>
      <c r="G357" s="266"/>
    </row>
    <row r="358" spans="1:7" x14ac:dyDescent="0.3">
      <c r="A358" s="267"/>
      <c r="B358" s="267"/>
      <c r="C358" s="255"/>
      <c r="D358" s="267"/>
      <c r="E358" s="266"/>
      <c r="F358" s="266"/>
      <c r="G358" s="266"/>
    </row>
    <row r="359" spans="1:7" x14ac:dyDescent="0.3">
      <c r="A359" s="267"/>
      <c r="B359" s="267"/>
      <c r="C359" s="255"/>
      <c r="D359" s="267"/>
      <c r="E359" s="266"/>
      <c r="F359" s="266"/>
      <c r="G359" s="266"/>
    </row>
    <row r="360" spans="1:7" x14ac:dyDescent="0.3">
      <c r="A360" s="267"/>
      <c r="B360" s="267"/>
      <c r="C360" s="255"/>
      <c r="D360" s="267"/>
      <c r="E360" s="266"/>
      <c r="F360" s="266"/>
      <c r="G360" s="266"/>
    </row>
    <row r="361" spans="1:7" x14ac:dyDescent="0.3">
      <c r="A361" s="267"/>
      <c r="B361" s="267"/>
      <c r="C361" s="255"/>
      <c r="D361" s="267"/>
      <c r="E361" s="266"/>
      <c r="F361" s="266"/>
      <c r="G361" s="266"/>
    </row>
    <row r="362" spans="1:7" x14ac:dyDescent="0.3">
      <c r="A362" s="267"/>
      <c r="B362" s="267"/>
      <c r="C362" s="255"/>
      <c r="D362" s="267"/>
      <c r="E362" s="266"/>
      <c r="F362" s="266"/>
      <c r="G362" s="266"/>
    </row>
    <row r="363" spans="1:7" x14ac:dyDescent="0.3">
      <c r="A363" s="267"/>
      <c r="B363" s="267"/>
      <c r="C363" s="255"/>
      <c r="D363" s="267"/>
      <c r="E363" s="266"/>
      <c r="F363" s="266"/>
      <c r="G363" s="266"/>
    </row>
    <row r="364" spans="1:7" x14ac:dyDescent="0.3">
      <c r="A364" s="267"/>
      <c r="B364" s="267"/>
      <c r="C364" s="255"/>
      <c r="D364" s="267"/>
      <c r="E364" s="266"/>
      <c r="F364" s="266"/>
      <c r="G364" s="266"/>
    </row>
    <row r="365" spans="1:7" x14ac:dyDescent="0.3">
      <c r="A365" s="267"/>
      <c r="B365" s="267"/>
      <c r="C365" s="255"/>
      <c r="D365" s="267"/>
      <c r="E365" s="266"/>
      <c r="F365" s="266"/>
      <c r="G365" s="266"/>
    </row>
    <row r="366" spans="1:7" x14ac:dyDescent="0.3">
      <c r="A366" s="267"/>
      <c r="B366" s="267"/>
      <c r="C366" s="255"/>
      <c r="D366" s="267"/>
      <c r="E366" s="266"/>
      <c r="F366" s="266"/>
      <c r="G366" s="266"/>
    </row>
    <row r="367" spans="1:7" x14ac:dyDescent="0.3">
      <c r="A367" s="267"/>
      <c r="B367" s="267"/>
      <c r="C367" s="255"/>
      <c r="D367" s="267"/>
      <c r="E367" s="266"/>
      <c r="F367" s="266"/>
      <c r="G367" s="266"/>
    </row>
    <row r="368" spans="1:7" x14ac:dyDescent="0.3">
      <c r="A368" s="267"/>
      <c r="B368" s="267"/>
      <c r="C368" s="255"/>
      <c r="D368" s="267"/>
      <c r="E368" s="266"/>
      <c r="F368" s="266"/>
      <c r="G368" s="266"/>
    </row>
    <row r="369" spans="1:7" x14ac:dyDescent="0.3">
      <c r="A369" s="267"/>
      <c r="B369" s="267"/>
      <c r="C369" s="255"/>
      <c r="D369" s="267"/>
      <c r="E369" s="266"/>
      <c r="F369" s="266"/>
      <c r="G369" s="266"/>
    </row>
    <row r="370" spans="1:7" x14ac:dyDescent="0.3">
      <c r="A370" s="267"/>
      <c r="B370" s="267"/>
      <c r="C370" s="255"/>
      <c r="D370" s="267"/>
      <c r="E370" s="266"/>
      <c r="F370" s="266"/>
      <c r="G370" s="266"/>
    </row>
    <row r="371" spans="1:7" x14ac:dyDescent="0.3">
      <c r="A371" s="267"/>
      <c r="B371" s="267"/>
      <c r="C371" s="255"/>
      <c r="D371" s="267"/>
      <c r="E371" s="266"/>
      <c r="F371" s="266"/>
      <c r="G371" s="266"/>
    </row>
    <row r="372" spans="1:7" x14ac:dyDescent="0.3">
      <c r="A372" s="267"/>
      <c r="B372" s="267"/>
      <c r="C372" s="255"/>
      <c r="D372" s="267"/>
      <c r="E372" s="266"/>
      <c r="F372" s="266"/>
      <c r="G372" s="266"/>
    </row>
    <row r="373" spans="1:7" x14ac:dyDescent="0.3">
      <c r="A373" s="267"/>
      <c r="B373" s="267"/>
      <c r="C373" s="255"/>
      <c r="D373" s="267"/>
      <c r="E373" s="266"/>
      <c r="F373" s="266"/>
      <c r="G373" s="266"/>
    </row>
    <row r="374" spans="1:7" x14ac:dyDescent="0.3">
      <c r="A374" s="267"/>
      <c r="B374" s="267"/>
      <c r="C374" s="255"/>
      <c r="D374" s="267"/>
      <c r="E374" s="266"/>
      <c r="F374" s="266"/>
      <c r="G374" s="266"/>
    </row>
    <row r="375" spans="1:7" x14ac:dyDescent="0.3">
      <c r="A375" s="267"/>
      <c r="B375" s="267"/>
      <c r="C375" s="255"/>
      <c r="D375" s="267"/>
      <c r="E375" s="266"/>
      <c r="F375" s="266"/>
      <c r="G375" s="266"/>
    </row>
    <row r="376" spans="1:7" x14ac:dyDescent="0.3">
      <c r="A376" s="267"/>
      <c r="B376" s="267"/>
      <c r="C376" s="255"/>
      <c r="D376" s="267"/>
      <c r="E376" s="266"/>
      <c r="F376" s="266"/>
      <c r="G376" s="266"/>
    </row>
    <row r="377" spans="1:7" x14ac:dyDescent="0.3">
      <c r="A377" s="267"/>
      <c r="B377" s="267"/>
      <c r="C377" s="255"/>
      <c r="D377" s="267"/>
      <c r="E377" s="266"/>
      <c r="F377" s="266"/>
      <c r="G377" s="266"/>
    </row>
    <row r="378" spans="1:7" x14ac:dyDescent="0.3">
      <c r="A378" s="267"/>
      <c r="B378" s="267"/>
      <c r="C378" s="255"/>
      <c r="D378" s="267"/>
      <c r="E378" s="266"/>
      <c r="F378" s="266"/>
      <c r="G378" s="266"/>
    </row>
    <row r="379" spans="1:7" x14ac:dyDescent="0.3">
      <c r="A379" s="267"/>
      <c r="B379" s="267"/>
      <c r="C379" s="255"/>
      <c r="D379" s="267"/>
      <c r="E379" s="266"/>
      <c r="F379" s="266"/>
      <c r="G379" s="266"/>
    </row>
    <row r="380" spans="1:7" ht="18" x14ac:dyDescent="0.3">
      <c r="A380" s="306"/>
      <c r="B380" s="307"/>
      <c r="C380" s="306"/>
      <c r="D380" s="306"/>
      <c r="E380" s="306"/>
      <c r="F380" s="306"/>
      <c r="G380" s="306"/>
    </row>
    <row r="381" spans="1:7" x14ac:dyDescent="0.3">
      <c r="A381" s="290"/>
      <c r="B381" s="290"/>
      <c r="C381" s="290"/>
      <c r="D381" s="290"/>
      <c r="E381" s="290"/>
      <c r="F381" s="290"/>
      <c r="G381" s="290"/>
    </row>
    <row r="382" spans="1:7" x14ac:dyDescent="0.3">
      <c r="A382" s="267"/>
      <c r="B382" s="267"/>
      <c r="C382" s="300"/>
      <c r="D382" s="268"/>
      <c r="E382" s="268"/>
      <c r="F382" s="276"/>
      <c r="G382" s="276"/>
    </row>
    <row r="383" spans="1:7" x14ac:dyDescent="0.3">
      <c r="A383" s="268"/>
      <c r="B383" s="267"/>
      <c r="C383" s="267"/>
      <c r="D383" s="268"/>
      <c r="E383" s="268"/>
      <c r="F383" s="276"/>
      <c r="G383" s="276"/>
    </row>
    <row r="384" spans="1:7" x14ac:dyDescent="0.3">
      <c r="A384" s="267"/>
      <c r="B384" s="267"/>
      <c r="C384" s="267"/>
      <c r="D384" s="268"/>
      <c r="E384" s="268"/>
      <c r="F384" s="276"/>
      <c r="G384" s="276"/>
    </row>
    <row r="385" spans="1:7" x14ac:dyDescent="0.3">
      <c r="A385" s="267"/>
      <c r="B385" s="269"/>
      <c r="C385" s="300"/>
      <c r="D385" s="300"/>
      <c r="E385" s="268"/>
      <c r="F385" s="256"/>
      <c r="G385" s="256"/>
    </row>
    <row r="386" spans="1:7" x14ac:dyDescent="0.3">
      <c r="A386" s="267"/>
      <c r="B386" s="269"/>
      <c r="C386" s="300"/>
      <c r="D386" s="300"/>
      <c r="E386" s="268"/>
      <c r="F386" s="256"/>
      <c r="G386" s="256"/>
    </row>
    <row r="387" spans="1:7" x14ac:dyDescent="0.3">
      <c r="A387" s="267"/>
      <c r="B387" s="269"/>
      <c r="C387" s="300"/>
      <c r="D387" s="300"/>
      <c r="E387" s="268"/>
      <c r="F387" s="256"/>
      <c r="G387" s="256"/>
    </row>
    <row r="388" spans="1:7" x14ac:dyDescent="0.3">
      <c r="A388" s="267"/>
      <c r="B388" s="269"/>
      <c r="C388" s="300"/>
      <c r="D388" s="300"/>
      <c r="E388" s="268"/>
      <c r="F388" s="256"/>
      <c r="G388" s="256"/>
    </row>
    <row r="389" spans="1:7" x14ac:dyDescent="0.3">
      <c r="A389" s="267"/>
      <c r="B389" s="269"/>
      <c r="C389" s="300"/>
      <c r="D389" s="300"/>
      <c r="E389" s="268"/>
      <c r="F389" s="256"/>
      <c r="G389" s="256"/>
    </row>
    <row r="390" spans="1:7" x14ac:dyDescent="0.3">
      <c r="A390" s="267"/>
      <c r="B390" s="269"/>
      <c r="C390" s="300"/>
      <c r="D390" s="300"/>
      <c r="E390" s="268"/>
      <c r="F390" s="256"/>
      <c r="G390" s="256"/>
    </row>
    <row r="391" spans="1:7" x14ac:dyDescent="0.3">
      <c r="A391" s="267"/>
      <c r="B391" s="269"/>
      <c r="C391" s="300"/>
      <c r="D391" s="300"/>
      <c r="E391" s="268"/>
      <c r="F391" s="256"/>
      <c r="G391" s="256"/>
    </row>
    <row r="392" spans="1:7" x14ac:dyDescent="0.3">
      <c r="A392" s="267"/>
      <c r="B392" s="269"/>
      <c r="C392" s="300"/>
      <c r="D392" s="310"/>
      <c r="E392" s="268"/>
      <c r="F392" s="256"/>
      <c r="G392" s="256"/>
    </row>
    <row r="393" spans="1:7" x14ac:dyDescent="0.3">
      <c r="A393" s="267"/>
      <c r="B393" s="269"/>
      <c r="C393" s="300"/>
      <c r="D393" s="310"/>
      <c r="E393" s="268"/>
      <c r="F393" s="256"/>
      <c r="G393" s="256"/>
    </row>
    <row r="394" spans="1:7" x14ac:dyDescent="0.3">
      <c r="A394" s="267"/>
      <c r="B394" s="269"/>
      <c r="C394" s="300"/>
      <c r="D394" s="310"/>
      <c r="E394" s="269"/>
      <c r="F394" s="256"/>
      <c r="G394" s="256"/>
    </row>
    <row r="395" spans="1:7" x14ac:dyDescent="0.3">
      <c r="A395" s="267"/>
      <c r="B395" s="269"/>
      <c r="C395" s="300"/>
      <c r="D395" s="310"/>
      <c r="E395" s="269"/>
      <c r="F395" s="256"/>
      <c r="G395" s="256"/>
    </row>
    <row r="396" spans="1:7" x14ac:dyDescent="0.3">
      <c r="A396" s="267"/>
      <c r="B396" s="269"/>
      <c r="C396" s="300"/>
      <c r="D396" s="310"/>
      <c r="E396" s="269"/>
      <c r="F396" s="256"/>
      <c r="G396" s="256"/>
    </row>
    <row r="397" spans="1:7" x14ac:dyDescent="0.3">
      <c r="A397" s="267"/>
      <c r="B397" s="269"/>
      <c r="C397" s="300"/>
      <c r="D397" s="310"/>
      <c r="E397" s="269"/>
      <c r="F397" s="256"/>
      <c r="G397" s="256"/>
    </row>
    <row r="398" spans="1:7" x14ac:dyDescent="0.3">
      <c r="A398" s="267"/>
      <c r="B398" s="269"/>
      <c r="C398" s="300"/>
      <c r="D398" s="310"/>
      <c r="E398" s="269"/>
      <c r="F398" s="256"/>
      <c r="G398" s="256"/>
    </row>
    <row r="399" spans="1:7" x14ac:dyDescent="0.3">
      <c r="A399" s="267"/>
      <c r="B399" s="269"/>
      <c r="C399" s="300"/>
      <c r="D399" s="310"/>
      <c r="E399" s="269"/>
      <c r="F399" s="256"/>
      <c r="G399" s="256"/>
    </row>
    <row r="400" spans="1:7" x14ac:dyDescent="0.3">
      <c r="A400" s="267"/>
      <c r="B400" s="269"/>
      <c r="C400" s="300"/>
      <c r="D400" s="310"/>
      <c r="E400" s="267"/>
      <c r="F400" s="256"/>
      <c r="G400" s="256"/>
    </row>
    <row r="401" spans="1:7" x14ac:dyDescent="0.3">
      <c r="A401" s="267"/>
      <c r="B401" s="269"/>
      <c r="C401" s="300"/>
      <c r="D401" s="310"/>
      <c r="E401" s="311"/>
      <c r="F401" s="256"/>
      <c r="G401" s="256"/>
    </row>
    <row r="402" spans="1:7" x14ac:dyDescent="0.3">
      <c r="A402" s="267"/>
      <c r="B402" s="269"/>
      <c r="C402" s="300"/>
      <c r="D402" s="310"/>
      <c r="E402" s="311"/>
      <c r="F402" s="256"/>
      <c r="G402" s="256"/>
    </row>
    <row r="403" spans="1:7" x14ac:dyDescent="0.3">
      <c r="A403" s="267"/>
      <c r="B403" s="269"/>
      <c r="C403" s="300"/>
      <c r="D403" s="310"/>
      <c r="E403" s="311"/>
      <c r="F403" s="256"/>
      <c r="G403" s="256"/>
    </row>
    <row r="404" spans="1:7" x14ac:dyDescent="0.3">
      <c r="A404" s="267"/>
      <c r="B404" s="269"/>
      <c r="C404" s="300"/>
      <c r="D404" s="310"/>
      <c r="E404" s="311"/>
      <c r="F404" s="256"/>
      <c r="G404" s="256"/>
    </row>
    <row r="405" spans="1:7" x14ac:dyDescent="0.3">
      <c r="A405" s="267"/>
      <c r="B405" s="269"/>
      <c r="C405" s="300"/>
      <c r="D405" s="310"/>
      <c r="E405" s="311"/>
      <c r="F405" s="256"/>
      <c r="G405" s="256"/>
    </row>
    <row r="406" spans="1:7" x14ac:dyDescent="0.3">
      <c r="A406" s="267"/>
      <c r="B406" s="269"/>
      <c r="C406" s="300"/>
      <c r="D406" s="310"/>
      <c r="E406" s="311"/>
      <c r="F406" s="256"/>
      <c r="G406" s="256"/>
    </row>
    <row r="407" spans="1:7" x14ac:dyDescent="0.3">
      <c r="A407" s="267"/>
      <c r="B407" s="269"/>
      <c r="C407" s="300"/>
      <c r="D407" s="310"/>
      <c r="E407" s="311"/>
      <c r="F407" s="256"/>
      <c r="G407" s="256"/>
    </row>
    <row r="408" spans="1:7" x14ac:dyDescent="0.3">
      <c r="A408" s="267"/>
      <c r="B408" s="269"/>
      <c r="C408" s="300"/>
      <c r="D408" s="310"/>
      <c r="E408" s="311"/>
      <c r="F408" s="256"/>
      <c r="G408" s="256"/>
    </row>
    <row r="409" spans="1:7" x14ac:dyDescent="0.3">
      <c r="A409" s="267"/>
      <c r="B409" s="312"/>
      <c r="C409" s="313"/>
      <c r="D409" s="314"/>
      <c r="E409" s="311"/>
      <c r="F409" s="315"/>
      <c r="G409" s="315"/>
    </row>
    <row r="410" spans="1:7" x14ac:dyDescent="0.3">
      <c r="A410" s="290"/>
      <c r="B410" s="290"/>
      <c r="C410" s="290"/>
      <c r="D410" s="290"/>
      <c r="E410" s="290"/>
      <c r="F410" s="290"/>
      <c r="G410" s="290"/>
    </row>
    <row r="411" spans="1:7" x14ac:dyDescent="0.3">
      <c r="A411" s="267"/>
      <c r="B411" s="267"/>
      <c r="C411" s="255"/>
      <c r="D411" s="267"/>
      <c r="E411" s="267"/>
      <c r="F411" s="267"/>
      <c r="G411" s="267"/>
    </row>
    <row r="412" spans="1:7" x14ac:dyDescent="0.3">
      <c r="A412" s="267"/>
      <c r="B412" s="267"/>
      <c r="C412" s="267"/>
      <c r="D412" s="267"/>
      <c r="E412" s="267"/>
      <c r="F412" s="267"/>
      <c r="G412" s="267"/>
    </row>
    <row r="413" spans="1:7" x14ac:dyDescent="0.3">
      <c r="A413" s="267"/>
      <c r="B413" s="269"/>
      <c r="C413" s="267"/>
      <c r="D413" s="267"/>
      <c r="E413" s="267"/>
      <c r="F413" s="267"/>
      <c r="G413" s="267"/>
    </row>
    <row r="414" spans="1:7" x14ac:dyDescent="0.3">
      <c r="A414" s="267"/>
      <c r="B414" s="267"/>
      <c r="C414" s="300"/>
      <c r="D414" s="310"/>
      <c r="E414" s="267"/>
      <c r="F414" s="256"/>
      <c r="G414" s="256"/>
    </row>
    <row r="415" spans="1:7" x14ac:dyDescent="0.3">
      <c r="A415" s="267"/>
      <c r="B415" s="267"/>
      <c r="C415" s="300"/>
      <c r="D415" s="310"/>
      <c r="E415" s="267"/>
      <c r="F415" s="256"/>
      <c r="G415" s="256"/>
    </row>
    <row r="416" spans="1:7" x14ac:dyDescent="0.3">
      <c r="A416" s="267"/>
      <c r="B416" s="267"/>
      <c r="C416" s="300"/>
      <c r="D416" s="310"/>
      <c r="E416" s="267"/>
      <c r="F416" s="256"/>
      <c r="G416" s="256"/>
    </row>
    <row r="417" spans="1:7" x14ac:dyDescent="0.3">
      <c r="A417" s="267"/>
      <c r="B417" s="267"/>
      <c r="C417" s="300"/>
      <c r="D417" s="310"/>
      <c r="E417" s="267"/>
      <c r="F417" s="256"/>
      <c r="G417" s="256"/>
    </row>
    <row r="418" spans="1:7" x14ac:dyDescent="0.3">
      <c r="A418" s="267"/>
      <c r="B418" s="267"/>
      <c r="C418" s="300"/>
      <c r="D418" s="310"/>
      <c r="E418" s="267"/>
      <c r="F418" s="256"/>
      <c r="G418" s="256"/>
    </row>
    <row r="419" spans="1:7" x14ac:dyDescent="0.3">
      <c r="A419" s="267"/>
      <c r="B419" s="267"/>
      <c r="C419" s="300"/>
      <c r="D419" s="310"/>
      <c r="E419" s="267"/>
      <c r="F419" s="256"/>
      <c r="G419" s="256"/>
    </row>
    <row r="420" spans="1:7" x14ac:dyDescent="0.3">
      <c r="A420" s="267"/>
      <c r="B420" s="267"/>
      <c r="C420" s="300"/>
      <c r="D420" s="310"/>
      <c r="E420" s="267"/>
      <c r="F420" s="256"/>
      <c r="G420" s="256"/>
    </row>
    <row r="421" spans="1:7" x14ac:dyDescent="0.3">
      <c r="A421" s="267"/>
      <c r="B421" s="267"/>
      <c r="C421" s="300"/>
      <c r="D421" s="310"/>
      <c r="E421" s="267"/>
      <c r="F421" s="256"/>
      <c r="G421" s="256"/>
    </row>
    <row r="422" spans="1:7" x14ac:dyDescent="0.3">
      <c r="A422" s="267"/>
      <c r="B422" s="312"/>
      <c r="C422" s="300"/>
      <c r="D422" s="310"/>
      <c r="E422" s="267"/>
      <c r="F422" s="255"/>
      <c r="G422" s="255"/>
    </row>
    <row r="423" spans="1:7" x14ac:dyDescent="0.3">
      <c r="A423" s="267"/>
      <c r="B423" s="296"/>
      <c r="C423" s="300"/>
      <c r="D423" s="310"/>
      <c r="E423" s="267"/>
      <c r="F423" s="256"/>
      <c r="G423" s="256"/>
    </row>
    <row r="424" spans="1:7" x14ac:dyDescent="0.3">
      <c r="A424" s="267"/>
      <c r="B424" s="296"/>
      <c r="C424" s="300"/>
      <c r="D424" s="310"/>
      <c r="E424" s="267"/>
      <c r="F424" s="256"/>
      <c r="G424" s="256"/>
    </row>
    <row r="425" spans="1:7" x14ac:dyDescent="0.3">
      <c r="A425" s="267"/>
      <c r="B425" s="296"/>
      <c r="C425" s="300"/>
      <c r="D425" s="310"/>
      <c r="E425" s="267"/>
      <c r="F425" s="256"/>
      <c r="G425" s="256"/>
    </row>
    <row r="426" spans="1:7" x14ac:dyDescent="0.3">
      <c r="A426" s="267"/>
      <c r="B426" s="296"/>
      <c r="C426" s="300"/>
      <c r="D426" s="310"/>
      <c r="E426" s="267"/>
      <c r="F426" s="256"/>
      <c r="G426" s="256"/>
    </row>
    <row r="427" spans="1:7" x14ac:dyDescent="0.3">
      <c r="A427" s="267"/>
      <c r="B427" s="296"/>
      <c r="C427" s="300"/>
      <c r="D427" s="310"/>
      <c r="E427" s="267"/>
      <c r="F427" s="256"/>
      <c r="G427" s="256"/>
    </row>
    <row r="428" spans="1:7" x14ac:dyDescent="0.3">
      <c r="A428" s="267"/>
      <c r="B428" s="296"/>
      <c r="C428" s="300"/>
      <c r="D428" s="310"/>
      <c r="E428" s="267"/>
      <c r="F428" s="256"/>
      <c r="G428" s="256"/>
    </row>
    <row r="429" spans="1:7" x14ac:dyDescent="0.3">
      <c r="A429" s="267"/>
      <c r="B429" s="296"/>
      <c r="C429" s="267"/>
      <c r="D429" s="267"/>
      <c r="E429" s="267"/>
      <c r="F429" s="316"/>
      <c r="G429" s="316"/>
    </row>
    <row r="430" spans="1:7" x14ac:dyDescent="0.3">
      <c r="A430" s="267"/>
      <c r="B430" s="296"/>
      <c r="C430" s="267"/>
      <c r="D430" s="267"/>
      <c r="E430" s="267"/>
      <c r="F430" s="316"/>
      <c r="G430" s="316"/>
    </row>
    <row r="431" spans="1:7" x14ac:dyDescent="0.3">
      <c r="A431" s="267"/>
      <c r="B431" s="296"/>
      <c r="C431" s="267"/>
      <c r="D431" s="267"/>
      <c r="E431" s="267"/>
      <c r="F431" s="311"/>
      <c r="G431" s="311"/>
    </row>
    <row r="432" spans="1:7" x14ac:dyDescent="0.3">
      <c r="A432" s="290"/>
      <c r="B432" s="290"/>
      <c r="C432" s="290"/>
      <c r="D432" s="290"/>
      <c r="E432" s="290"/>
      <c r="F432" s="290"/>
      <c r="G432" s="290"/>
    </row>
    <row r="433" spans="1:7" x14ac:dyDescent="0.3">
      <c r="A433" s="267"/>
      <c r="B433" s="267"/>
      <c r="C433" s="255"/>
      <c r="D433" s="267"/>
      <c r="E433" s="267"/>
      <c r="F433" s="267"/>
      <c r="G433" s="267"/>
    </row>
    <row r="434" spans="1:7" x14ac:dyDescent="0.3">
      <c r="A434" s="267"/>
      <c r="B434" s="267"/>
      <c r="C434" s="267"/>
      <c r="D434" s="267"/>
      <c r="E434" s="267"/>
      <c r="F434" s="267"/>
      <c r="G434" s="267"/>
    </row>
    <row r="435" spans="1:7" x14ac:dyDescent="0.3">
      <c r="A435" s="267"/>
      <c r="B435" s="269"/>
      <c r="C435" s="267"/>
      <c r="D435" s="267"/>
      <c r="E435" s="267"/>
      <c r="F435" s="267"/>
      <c r="G435" s="267"/>
    </row>
    <row r="436" spans="1:7" x14ac:dyDescent="0.3">
      <c r="A436" s="267"/>
      <c r="B436" s="267"/>
      <c r="C436" s="300"/>
      <c r="D436" s="310"/>
      <c r="E436" s="267"/>
      <c r="F436" s="256"/>
      <c r="G436" s="256"/>
    </row>
    <row r="437" spans="1:7" x14ac:dyDescent="0.3">
      <c r="A437" s="267"/>
      <c r="B437" s="267"/>
      <c r="C437" s="300"/>
      <c r="D437" s="310"/>
      <c r="E437" s="267"/>
      <c r="F437" s="256"/>
      <c r="G437" s="256"/>
    </row>
    <row r="438" spans="1:7" x14ac:dyDescent="0.3">
      <c r="A438" s="267"/>
      <c r="B438" s="267"/>
      <c r="C438" s="300"/>
      <c r="D438" s="310"/>
      <c r="E438" s="267"/>
      <c r="F438" s="256"/>
      <c r="G438" s="256"/>
    </row>
    <row r="439" spans="1:7" x14ac:dyDescent="0.3">
      <c r="A439" s="267"/>
      <c r="B439" s="267"/>
      <c r="C439" s="300"/>
      <c r="D439" s="310"/>
      <c r="E439" s="267"/>
      <c r="F439" s="256"/>
      <c r="G439" s="256"/>
    </row>
    <row r="440" spans="1:7" x14ac:dyDescent="0.3">
      <c r="A440" s="267"/>
      <c r="B440" s="267"/>
      <c r="C440" s="300"/>
      <c r="D440" s="310"/>
      <c r="E440" s="267"/>
      <c r="F440" s="256"/>
      <c r="G440" s="256"/>
    </row>
    <row r="441" spans="1:7" x14ac:dyDescent="0.3">
      <c r="A441" s="267"/>
      <c r="B441" s="267"/>
      <c r="C441" s="300"/>
      <c r="D441" s="310"/>
      <c r="E441" s="267"/>
      <c r="F441" s="256"/>
      <c r="G441" s="256"/>
    </row>
    <row r="442" spans="1:7" x14ac:dyDescent="0.3">
      <c r="A442" s="267"/>
      <c r="B442" s="267"/>
      <c r="C442" s="300"/>
      <c r="D442" s="310"/>
      <c r="E442" s="267"/>
      <c r="F442" s="256"/>
      <c r="G442" s="256"/>
    </row>
    <row r="443" spans="1:7" x14ac:dyDescent="0.3">
      <c r="A443" s="267"/>
      <c r="B443" s="267"/>
      <c r="C443" s="300"/>
      <c r="D443" s="310"/>
      <c r="E443" s="267"/>
      <c r="F443" s="256"/>
      <c r="G443" s="256"/>
    </row>
    <row r="444" spans="1:7" x14ac:dyDescent="0.3">
      <c r="A444" s="267"/>
      <c r="B444" s="312"/>
      <c r="C444" s="300"/>
      <c r="D444" s="310"/>
      <c r="E444" s="267"/>
      <c r="F444" s="255"/>
      <c r="G444" s="255"/>
    </row>
    <row r="445" spans="1:7" x14ac:dyDescent="0.3">
      <c r="A445" s="267"/>
      <c r="B445" s="296"/>
      <c r="C445" s="300"/>
      <c r="D445" s="310"/>
      <c r="E445" s="267"/>
      <c r="F445" s="256"/>
      <c r="G445" s="256"/>
    </row>
    <row r="446" spans="1:7" x14ac:dyDescent="0.3">
      <c r="A446" s="267"/>
      <c r="B446" s="296"/>
      <c r="C446" s="300"/>
      <c r="D446" s="310"/>
      <c r="E446" s="267"/>
      <c r="F446" s="256"/>
      <c r="G446" s="256"/>
    </row>
    <row r="447" spans="1:7" x14ac:dyDescent="0.3">
      <c r="A447" s="267"/>
      <c r="B447" s="296"/>
      <c r="C447" s="300"/>
      <c r="D447" s="310"/>
      <c r="E447" s="267"/>
      <c r="F447" s="256"/>
      <c r="G447" s="256"/>
    </row>
    <row r="448" spans="1:7" x14ac:dyDescent="0.3">
      <c r="A448" s="267"/>
      <c r="B448" s="296"/>
      <c r="C448" s="300"/>
      <c r="D448" s="310"/>
      <c r="E448" s="267"/>
      <c r="F448" s="256"/>
      <c r="G448" s="256"/>
    </row>
    <row r="449" spans="1:7" x14ac:dyDescent="0.3">
      <c r="A449" s="267"/>
      <c r="B449" s="296"/>
      <c r="C449" s="300"/>
      <c r="D449" s="310"/>
      <c r="E449" s="267"/>
      <c r="F449" s="256"/>
      <c r="G449" s="256"/>
    </row>
    <row r="450" spans="1:7" x14ac:dyDescent="0.3">
      <c r="A450" s="267"/>
      <c r="B450" s="296"/>
      <c r="C450" s="300"/>
      <c r="D450" s="310"/>
      <c r="E450" s="267"/>
      <c r="F450" s="256"/>
      <c r="G450" s="256"/>
    </row>
    <row r="451" spans="1:7" x14ac:dyDescent="0.3">
      <c r="A451" s="267"/>
      <c r="B451" s="296"/>
      <c r="C451" s="267"/>
      <c r="D451" s="267"/>
      <c r="E451" s="267"/>
      <c r="F451" s="256"/>
      <c r="G451" s="256"/>
    </row>
    <row r="452" spans="1:7" x14ac:dyDescent="0.3">
      <c r="A452" s="267"/>
      <c r="B452" s="296"/>
      <c r="C452" s="267"/>
      <c r="D452" s="267"/>
      <c r="E452" s="267"/>
      <c r="F452" s="256"/>
      <c r="G452" s="256"/>
    </row>
    <row r="453" spans="1:7" x14ac:dyDescent="0.3">
      <c r="A453" s="267"/>
      <c r="B453" s="296"/>
      <c r="C453" s="267"/>
      <c r="D453" s="267"/>
      <c r="E453" s="267"/>
      <c r="F453" s="256"/>
      <c r="G453" s="255"/>
    </row>
    <row r="454" spans="1:7" x14ac:dyDescent="0.3">
      <c r="A454" s="290"/>
      <c r="B454" s="290"/>
      <c r="C454" s="290"/>
      <c r="D454" s="290"/>
      <c r="E454" s="290"/>
      <c r="F454" s="290"/>
      <c r="G454" s="290"/>
    </row>
    <row r="455" spans="1:7" x14ac:dyDescent="0.3">
      <c r="A455" s="267"/>
      <c r="B455" s="269"/>
      <c r="C455" s="255"/>
      <c r="D455" s="255"/>
      <c r="E455" s="267"/>
      <c r="F455" s="267"/>
      <c r="G455" s="267"/>
    </row>
    <row r="456" spans="1:7" x14ac:dyDescent="0.3">
      <c r="A456" s="267"/>
      <c r="B456" s="269"/>
      <c r="C456" s="255"/>
      <c r="D456" s="255"/>
      <c r="E456" s="267"/>
      <c r="F456" s="267"/>
      <c r="G456" s="267"/>
    </row>
    <row r="457" spans="1:7" x14ac:dyDescent="0.3">
      <c r="A457" s="267"/>
      <c r="B457" s="269"/>
      <c r="C457" s="255"/>
      <c r="D457" s="255"/>
      <c r="E457" s="267"/>
      <c r="F457" s="267"/>
      <c r="G457" s="267"/>
    </row>
    <row r="458" spans="1:7" x14ac:dyDescent="0.3">
      <c r="A458" s="267"/>
      <c r="B458" s="269"/>
      <c r="C458" s="255"/>
      <c r="D458" s="255"/>
      <c r="E458" s="267"/>
      <c r="F458" s="267"/>
      <c r="G458" s="267"/>
    </row>
    <row r="459" spans="1:7" x14ac:dyDescent="0.3">
      <c r="A459" s="267"/>
      <c r="B459" s="269"/>
      <c r="C459" s="255"/>
      <c r="D459" s="255"/>
      <c r="E459" s="267"/>
      <c r="F459" s="267"/>
      <c r="G459" s="267"/>
    </row>
    <row r="460" spans="1:7" x14ac:dyDescent="0.3">
      <c r="A460" s="267"/>
      <c r="B460" s="269"/>
      <c r="C460" s="255"/>
      <c r="D460" s="255"/>
      <c r="E460" s="267"/>
      <c r="F460" s="267"/>
      <c r="G460" s="267"/>
    </row>
    <row r="461" spans="1:7" x14ac:dyDescent="0.3">
      <c r="A461" s="267"/>
      <c r="B461" s="269"/>
      <c r="C461" s="255"/>
      <c r="D461" s="255"/>
      <c r="E461" s="267"/>
      <c r="F461" s="267"/>
      <c r="G461" s="267"/>
    </row>
    <row r="462" spans="1:7" x14ac:dyDescent="0.3">
      <c r="A462" s="267"/>
      <c r="B462" s="269"/>
      <c r="C462" s="255"/>
      <c r="D462" s="255"/>
      <c r="E462" s="267"/>
      <c r="F462" s="267"/>
      <c r="G462" s="267"/>
    </row>
    <row r="463" spans="1:7" x14ac:dyDescent="0.3">
      <c r="A463" s="267"/>
      <c r="B463" s="269"/>
      <c r="C463" s="255"/>
      <c r="D463" s="255"/>
      <c r="E463" s="267"/>
      <c r="F463" s="267"/>
      <c r="G463" s="267"/>
    </row>
    <row r="464" spans="1:7" x14ac:dyDescent="0.3">
      <c r="A464" s="267"/>
      <c r="B464" s="269"/>
      <c r="C464" s="255"/>
      <c r="D464" s="255"/>
      <c r="E464" s="267"/>
      <c r="F464" s="267"/>
      <c r="G464" s="267"/>
    </row>
    <row r="465" spans="1:7" x14ac:dyDescent="0.3">
      <c r="A465" s="267"/>
      <c r="B465" s="296"/>
      <c r="C465" s="255"/>
      <c r="D465" s="267"/>
      <c r="E465" s="267"/>
      <c r="F465" s="267"/>
      <c r="G465" s="267"/>
    </row>
    <row r="466" spans="1:7" x14ac:dyDescent="0.3">
      <c r="A466" s="267"/>
      <c r="B466" s="296"/>
      <c r="C466" s="255"/>
      <c r="D466" s="267"/>
      <c r="E466" s="267"/>
      <c r="F466" s="267"/>
      <c r="G466" s="267"/>
    </row>
    <row r="467" spans="1:7" x14ac:dyDescent="0.3">
      <c r="A467" s="267"/>
      <c r="B467" s="296"/>
      <c r="C467" s="255"/>
      <c r="D467" s="267"/>
      <c r="E467" s="267"/>
      <c r="F467" s="267"/>
      <c r="G467" s="267"/>
    </row>
    <row r="468" spans="1:7" x14ac:dyDescent="0.3">
      <c r="A468" s="267"/>
      <c r="B468" s="296"/>
      <c r="C468" s="255"/>
      <c r="D468" s="267"/>
      <c r="E468" s="267"/>
      <c r="F468" s="267"/>
      <c r="G468" s="267"/>
    </row>
    <row r="469" spans="1:7" x14ac:dyDescent="0.3">
      <c r="A469" s="267"/>
      <c r="B469" s="296"/>
      <c r="C469" s="255"/>
      <c r="D469" s="267"/>
      <c r="E469" s="267"/>
      <c r="F469" s="267"/>
      <c r="G469" s="267"/>
    </row>
    <row r="470" spans="1:7" x14ac:dyDescent="0.3">
      <c r="A470" s="267"/>
      <c r="B470" s="296"/>
      <c r="C470" s="255"/>
      <c r="D470" s="267"/>
      <c r="E470" s="267"/>
      <c r="F470" s="267"/>
      <c r="G470" s="267"/>
    </row>
    <row r="471" spans="1:7" x14ac:dyDescent="0.3">
      <c r="A471" s="267"/>
      <c r="B471" s="296"/>
      <c r="C471" s="255"/>
      <c r="D471" s="267"/>
      <c r="E471" s="267"/>
      <c r="F471" s="267"/>
      <c r="G471" s="267"/>
    </row>
    <row r="472" spans="1:7" x14ac:dyDescent="0.3">
      <c r="A472" s="267"/>
      <c r="B472" s="296"/>
      <c r="C472" s="255"/>
      <c r="D472" s="267"/>
      <c r="E472" s="267"/>
      <c r="F472" s="267"/>
      <c r="G472" s="267"/>
    </row>
    <row r="473" spans="1:7" x14ac:dyDescent="0.3">
      <c r="A473" s="267"/>
      <c r="B473" s="296"/>
      <c r="C473" s="255"/>
      <c r="D473" s="267"/>
      <c r="E473" s="267"/>
      <c r="F473" s="267"/>
      <c r="G473" s="267"/>
    </row>
    <row r="474" spans="1:7" x14ac:dyDescent="0.3">
      <c r="A474" s="267"/>
      <c r="B474" s="296"/>
      <c r="C474" s="255"/>
      <c r="D474" s="267"/>
      <c r="E474" s="267"/>
      <c r="F474" s="267"/>
      <c r="G474" s="267"/>
    </row>
    <row r="475" spans="1:7" x14ac:dyDescent="0.3">
      <c r="A475" s="267"/>
      <c r="B475" s="296"/>
      <c r="C475" s="255"/>
      <c r="D475" s="267"/>
      <c r="E475" s="267"/>
      <c r="F475" s="267"/>
      <c r="G475" s="267"/>
    </row>
    <row r="476" spans="1:7" x14ac:dyDescent="0.3">
      <c r="A476" s="267"/>
      <c r="B476" s="296"/>
      <c r="C476" s="255"/>
      <c r="D476" s="267"/>
      <c r="E476" s="267"/>
      <c r="F476" s="267"/>
      <c r="G476" s="266"/>
    </row>
    <row r="477" spans="1:7" x14ac:dyDescent="0.3">
      <c r="A477" s="267"/>
      <c r="B477" s="296"/>
      <c r="C477" s="255"/>
      <c r="D477" s="267"/>
      <c r="E477" s="267"/>
      <c r="F477" s="267"/>
      <c r="G477" s="266"/>
    </row>
    <row r="478" spans="1:7" x14ac:dyDescent="0.3">
      <c r="A478" s="267"/>
      <c r="B478" s="296"/>
      <c r="C478" s="255"/>
      <c r="D478" s="267"/>
      <c r="E478" s="267"/>
      <c r="F478" s="267"/>
      <c r="G478" s="266"/>
    </row>
    <row r="479" spans="1:7" x14ac:dyDescent="0.3">
      <c r="A479" s="267"/>
      <c r="B479" s="296"/>
      <c r="C479" s="255"/>
      <c r="D479" s="318"/>
      <c r="E479" s="318"/>
      <c r="F479" s="318"/>
      <c r="G479" s="318"/>
    </row>
    <row r="480" spans="1:7" x14ac:dyDescent="0.3">
      <c r="A480" s="267"/>
      <c r="B480" s="296"/>
      <c r="C480" s="255"/>
      <c r="D480" s="318"/>
      <c r="E480" s="318"/>
      <c r="F480" s="318"/>
      <c r="G480" s="318"/>
    </row>
    <row r="481" spans="1:7" x14ac:dyDescent="0.3">
      <c r="A481" s="267"/>
      <c r="B481" s="296"/>
      <c r="C481" s="255"/>
      <c r="D481" s="318"/>
      <c r="E481" s="318"/>
      <c r="F481" s="318"/>
      <c r="G481" s="318"/>
    </row>
    <row r="482" spans="1:7" x14ac:dyDescent="0.3">
      <c r="A482" s="290"/>
      <c r="B482" s="290"/>
      <c r="C482" s="290"/>
      <c r="D482" s="290"/>
      <c r="E482" s="290"/>
      <c r="F482" s="290"/>
      <c r="G482" s="290"/>
    </row>
    <row r="483" spans="1:7" x14ac:dyDescent="0.3">
      <c r="A483" s="267"/>
      <c r="B483" s="269"/>
      <c r="C483" s="267"/>
      <c r="D483" s="267"/>
      <c r="E483" s="270"/>
      <c r="F483" s="256"/>
      <c r="G483" s="256"/>
    </row>
    <row r="484" spans="1:7" x14ac:dyDescent="0.3">
      <c r="A484" s="267"/>
      <c r="B484" s="269"/>
      <c r="C484" s="267"/>
      <c r="D484" s="267"/>
      <c r="E484" s="270"/>
      <c r="F484" s="256"/>
      <c r="G484" s="256"/>
    </row>
    <row r="485" spans="1:7" x14ac:dyDescent="0.3">
      <c r="A485" s="267"/>
      <c r="B485" s="269"/>
      <c r="C485" s="267"/>
      <c r="D485" s="267"/>
      <c r="E485" s="270"/>
      <c r="F485" s="256"/>
      <c r="G485" s="256"/>
    </row>
    <row r="486" spans="1:7" x14ac:dyDescent="0.3">
      <c r="A486" s="267"/>
      <c r="B486" s="269"/>
      <c r="C486" s="267"/>
      <c r="D486" s="267"/>
      <c r="E486" s="270"/>
      <c r="F486" s="256"/>
      <c r="G486" s="256"/>
    </row>
    <row r="487" spans="1:7" x14ac:dyDescent="0.3">
      <c r="A487" s="267"/>
      <c r="B487" s="269"/>
      <c r="C487" s="267"/>
      <c r="D487" s="267"/>
      <c r="E487" s="270"/>
      <c r="F487" s="256"/>
      <c r="G487" s="256"/>
    </row>
    <row r="488" spans="1:7" x14ac:dyDescent="0.3">
      <c r="A488" s="267"/>
      <c r="B488" s="269"/>
      <c r="C488" s="267"/>
      <c r="D488" s="267"/>
      <c r="E488" s="270"/>
      <c r="F488" s="256"/>
      <c r="G488" s="256"/>
    </row>
    <row r="489" spans="1:7" x14ac:dyDescent="0.3">
      <c r="A489" s="267"/>
      <c r="B489" s="269"/>
      <c r="C489" s="267"/>
      <c r="D489" s="267"/>
      <c r="E489" s="270"/>
      <c r="F489" s="256"/>
      <c r="G489" s="256"/>
    </row>
    <row r="490" spans="1:7" x14ac:dyDescent="0.3">
      <c r="A490" s="267"/>
      <c r="B490" s="269"/>
      <c r="C490" s="267"/>
      <c r="D490" s="267"/>
      <c r="E490" s="270"/>
      <c r="F490" s="256"/>
      <c r="G490" s="256"/>
    </row>
    <row r="491" spans="1:7" x14ac:dyDescent="0.3">
      <c r="A491" s="267"/>
      <c r="B491" s="269"/>
      <c r="C491" s="267"/>
      <c r="D491" s="267"/>
      <c r="E491" s="270"/>
      <c r="F491" s="256"/>
      <c r="G491" s="256"/>
    </row>
    <row r="492" spans="1:7" x14ac:dyDescent="0.3">
      <c r="A492" s="267"/>
      <c r="B492" s="269"/>
      <c r="C492" s="267"/>
      <c r="D492" s="267"/>
      <c r="E492" s="270"/>
      <c r="F492" s="256"/>
      <c r="G492" s="256"/>
    </row>
    <row r="493" spans="1:7" x14ac:dyDescent="0.3">
      <c r="A493" s="267"/>
      <c r="B493" s="269"/>
      <c r="C493" s="267"/>
      <c r="D493" s="267"/>
      <c r="E493" s="270"/>
      <c r="F493" s="256"/>
      <c r="G493" s="256"/>
    </row>
    <row r="494" spans="1:7" x14ac:dyDescent="0.3">
      <c r="A494" s="267"/>
      <c r="B494" s="269"/>
      <c r="C494" s="267"/>
      <c r="D494" s="267"/>
      <c r="E494" s="270"/>
      <c r="F494" s="256"/>
      <c r="G494" s="256"/>
    </row>
    <row r="495" spans="1:7" x14ac:dyDescent="0.3">
      <c r="A495" s="267"/>
      <c r="B495" s="269"/>
      <c r="C495" s="267"/>
      <c r="D495" s="267"/>
      <c r="E495" s="270"/>
      <c r="F495" s="256"/>
      <c r="G495" s="256"/>
    </row>
    <row r="496" spans="1:7" x14ac:dyDescent="0.3">
      <c r="A496" s="267"/>
      <c r="B496" s="269"/>
      <c r="C496" s="267"/>
      <c r="D496" s="267"/>
      <c r="E496" s="270"/>
      <c r="F496" s="256"/>
      <c r="G496" s="256"/>
    </row>
    <row r="497" spans="1:7" x14ac:dyDescent="0.3">
      <c r="A497" s="267"/>
      <c r="B497" s="269"/>
      <c r="C497" s="267"/>
      <c r="D497" s="267"/>
      <c r="E497" s="270"/>
      <c r="F497" s="256"/>
      <c r="G497" s="256"/>
    </row>
    <row r="498" spans="1:7" x14ac:dyDescent="0.3">
      <c r="A498" s="267"/>
      <c r="B498" s="269"/>
      <c r="C498" s="267"/>
      <c r="D498" s="267"/>
      <c r="E498" s="270"/>
      <c r="F498" s="256"/>
      <c r="G498" s="256"/>
    </row>
    <row r="499" spans="1:7" x14ac:dyDescent="0.3">
      <c r="A499" s="267"/>
      <c r="B499" s="269"/>
      <c r="C499" s="267"/>
      <c r="D499" s="267"/>
      <c r="E499" s="270"/>
      <c r="F499" s="256"/>
      <c r="G499" s="256"/>
    </row>
    <row r="500" spans="1:7" x14ac:dyDescent="0.3">
      <c r="A500" s="267"/>
      <c r="B500" s="269"/>
      <c r="C500" s="267"/>
      <c r="D500" s="267"/>
      <c r="E500" s="270"/>
      <c r="F500" s="256"/>
      <c r="G500" s="256"/>
    </row>
    <row r="501" spans="1:7" x14ac:dyDescent="0.3">
      <c r="A501" s="267"/>
      <c r="B501" s="269"/>
      <c r="C501" s="267"/>
      <c r="D501" s="267"/>
      <c r="E501" s="270"/>
      <c r="F501" s="270"/>
      <c r="G501" s="270"/>
    </row>
    <row r="502" spans="1:7" x14ac:dyDescent="0.3">
      <c r="A502" s="267"/>
      <c r="B502" s="269"/>
      <c r="C502" s="267"/>
      <c r="D502" s="267"/>
      <c r="E502" s="270"/>
      <c r="F502" s="270"/>
      <c r="G502" s="270"/>
    </row>
    <row r="503" spans="1:7" x14ac:dyDescent="0.3">
      <c r="A503" s="267"/>
      <c r="B503" s="269"/>
      <c r="C503" s="267"/>
      <c r="D503" s="267"/>
      <c r="E503" s="270"/>
      <c r="F503" s="270"/>
      <c r="G503" s="270"/>
    </row>
    <row r="504" spans="1:7" x14ac:dyDescent="0.3">
      <c r="A504" s="267"/>
      <c r="B504" s="269"/>
      <c r="C504" s="267"/>
      <c r="D504" s="267"/>
      <c r="E504" s="270"/>
      <c r="F504" s="270"/>
      <c r="G504" s="270"/>
    </row>
    <row r="505" spans="1:7" x14ac:dyDescent="0.3">
      <c r="A505" s="290"/>
      <c r="B505" s="290"/>
      <c r="C505" s="290"/>
      <c r="D505" s="290"/>
      <c r="E505" s="290"/>
      <c r="F505" s="290"/>
      <c r="G505" s="290"/>
    </row>
    <row r="506" spans="1:7" x14ac:dyDescent="0.3">
      <c r="A506" s="267"/>
      <c r="B506" s="269"/>
      <c r="C506" s="267"/>
      <c r="D506" s="267"/>
      <c r="E506" s="270"/>
      <c r="F506" s="256"/>
      <c r="G506" s="256"/>
    </row>
    <row r="507" spans="1:7" x14ac:dyDescent="0.3">
      <c r="A507" s="267"/>
      <c r="B507" s="269"/>
      <c r="C507" s="267"/>
      <c r="D507" s="267"/>
      <c r="E507" s="270"/>
      <c r="F507" s="256"/>
      <c r="G507" s="256"/>
    </row>
    <row r="508" spans="1:7" x14ac:dyDescent="0.3">
      <c r="A508" s="267"/>
      <c r="B508" s="269"/>
      <c r="C508" s="267"/>
      <c r="D508" s="267"/>
      <c r="E508" s="270"/>
      <c r="F508" s="256"/>
      <c r="G508" s="256"/>
    </row>
    <row r="509" spans="1:7" x14ac:dyDescent="0.3">
      <c r="A509" s="267"/>
      <c r="B509" s="269"/>
      <c r="C509" s="267"/>
      <c r="D509" s="267"/>
      <c r="E509" s="270"/>
      <c r="F509" s="256"/>
      <c r="G509" s="256"/>
    </row>
    <row r="510" spans="1:7" x14ac:dyDescent="0.3">
      <c r="A510" s="267"/>
      <c r="B510" s="269"/>
      <c r="C510" s="267"/>
      <c r="D510" s="267"/>
      <c r="E510" s="270"/>
      <c r="F510" s="256"/>
      <c r="G510" s="256"/>
    </row>
    <row r="511" spans="1:7" x14ac:dyDescent="0.3">
      <c r="A511" s="267"/>
      <c r="B511" s="269"/>
      <c r="C511" s="267"/>
      <c r="D511" s="267"/>
      <c r="E511" s="270"/>
      <c r="F511" s="256"/>
      <c r="G511" s="256"/>
    </row>
    <row r="512" spans="1:7" x14ac:dyDescent="0.3">
      <c r="A512" s="267"/>
      <c r="B512" s="269"/>
      <c r="C512" s="267"/>
      <c r="D512" s="267"/>
      <c r="E512" s="270"/>
      <c r="F512" s="256"/>
      <c r="G512" s="256"/>
    </row>
    <row r="513" spans="1:7" x14ac:dyDescent="0.3">
      <c r="A513" s="267"/>
      <c r="B513" s="269"/>
      <c r="C513" s="267"/>
      <c r="D513" s="267"/>
      <c r="E513" s="270"/>
      <c r="F513" s="256"/>
      <c r="G513" s="256"/>
    </row>
    <row r="514" spans="1:7" x14ac:dyDescent="0.3">
      <c r="A514" s="267"/>
      <c r="B514" s="269"/>
      <c r="C514" s="267"/>
      <c r="D514" s="267"/>
      <c r="E514" s="270"/>
      <c r="F514" s="256"/>
      <c r="G514" s="256"/>
    </row>
    <row r="515" spans="1:7" x14ac:dyDescent="0.3">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22"/>
  <sheetViews>
    <sheetView workbookViewId="0"/>
  </sheetViews>
  <sheetFormatPr defaultColWidth="9.109375" defaultRowHeight="14.4" x14ac:dyDescent="0.3"/>
  <cols>
    <col min="1" max="2" width="13" style="359" customWidth="1"/>
    <col min="3" max="3" width="41" style="359" customWidth="1"/>
    <col min="4" max="8" width="13" style="359" customWidth="1"/>
    <col min="9" max="16384" width="9.109375" style="359"/>
  </cols>
  <sheetData>
    <row r="1" spans="1:8" x14ac:dyDescent="0.3">
      <c r="A1" s="359" t="s">
        <v>2863</v>
      </c>
      <c r="B1" s="359" t="s">
        <v>2864</v>
      </c>
      <c r="C1" s="359" t="s">
        <v>2865</v>
      </c>
      <c r="D1" s="359" t="s">
        <v>2866</v>
      </c>
      <c r="E1" s="359" t="s">
        <v>2867</v>
      </c>
      <c r="F1" s="359" t="s">
        <v>2868</v>
      </c>
      <c r="G1" s="359" t="s">
        <v>2869</v>
      </c>
      <c r="H1" s="359" t="s">
        <v>2870</v>
      </c>
    </row>
    <row r="2" spans="1:8" x14ac:dyDescent="0.3">
      <c r="A2" s="359">
        <v>2</v>
      </c>
      <c r="B2" s="359" t="s">
        <v>1678</v>
      </c>
      <c r="C2" s="359" t="s">
        <v>1678</v>
      </c>
    </row>
    <row r="3" spans="1:8" x14ac:dyDescent="0.3">
      <c r="A3" s="359">
        <v>3</v>
      </c>
      <c r="B3" s="359" t="s">
        <v>1678</v>
      </c>
      <c r="C3" s="359" t="s">
        <v>1678</v>
      </c>
    </row>
    <row r="4" spans="1:8" x14ac:dyDescent="0.3">
      <c r="A4" s="359">
        <v>4</v>
      </c>
      <c r="B4" s="359" t="s">
        <v>1678</v>
      </c>
      <c r="C4" s="359" t="s">
        <v>1678</v>
      </c>
    </row>
    <row r="5" spans="1:8" x14ac:dyDescent="0.3">
      <c r="A5" s="359">
        <v>5</v>
      </c>
      <c r="B5" s="359" t="s">
        <v>1678</v>
      </c>
      <c r="C5" s="359" t="s">
        <v>1678</v>
      </c>
    </row>
    <row r="6" spans="1:8" x14ac:dyDescent="0.3">
      <c r="A6" s="359">
        <v>6</v>
      </c>
      <c r="B6" s="359" t="s">
        <v>1678</v>
      </c>
      <c r="C6" s="359" t="s">
        <v>1678</v>
      </c>
    </row>
    <row r="7" spans="1:8" x14ac:dyDescent="0.3">
      <c r="A7" s="359">
        <v>7</v>
      </c>
      <c r="B7" s="359" t="s">
        <v>1678</v>
      </c>
      <c r="C7" s="359" t="s">
        <v>1678</v>
      </c>
    </row>
    <row r="8" spans="1:8" x14ac:dyDescent="0.3">
      <c r="A8" s="359">
        <v>8</v>
      </c>
      <c r="B8" s="359" t="s">
        <v>1678</v>
      </c>
      <c r="C8" s="359" t="s">
        <v>1678</v>
      </c>
    </row>
    <row r="9" spans="1:8" x14ac:dyDescent="0.3">
      <c r="A9" s="359">
        <v>9</v>
      </c>
      <c r="B9" s="359" t="s">
        <v>1678</v>
      </c>
      <c r="C9" s="359" t="s">
        <v>1678</v>
      </c>
    </row>
    <row r="10" spans="1:8" x14ac:dyDescent="0.3">
      <c r="A10" s="359">
        <v>10</v>
      </c>
      <c r="B10" s="359" t="s">
        <v>1678</v>
      </c>
      <c r="C10" s="359" t="s">
        <v>1678</v>
      </c>
    </row>
    <row r="11" spans="1:8" x14ac:dyDescent="0.3">
      <c r="A11" s="359">
        <v>11</v>
      </c>
      <c r="B11" s="359" t="s">
        <v>1678</v>
      </c>
      <c r="C11" s="359" t="s">
        <v>1678</v>
      </c>
    </row>
    <row r="12" spans="1:8" x14ac:dyDescent="0.3">
      <c r="A12" s="359">
        <v>12</v>
      </c>
      <c r="B12" s="359" t="s">
        <v>454</v>
      </c>
      <c r="C12" s="359" t="s">
        <v>455</v>
      </c>
      <c r="D12" s="359">
        <v>12</v>
      </c>
      <c r="E12" s="359">
        <v>348081</v>
      </c>
    </row>
    <row r="13" spans="1:8" x14ac:dyDescent="0.3">
      <c r="A13" s="359">
        <v>13</v>
      </c>
      <c r="B13" s="359" t="s">
        <v>456</v>
      </c>
      <c r="C13" s="359" t="s">
        <v>457</v>
      </c>
      <c r="D13" s="359">
        <v>13</v>
      </c>
      <c r="E13" s="359">
        <v>78551</v>
      </c>
    </row>
    <row r="14" spans="1:8" x14ac:dyDescent="0.3">
      <c r="A14" s="359">
        <v>14</v>
      </c>
      <c r="B14" s="359" t="s">
        <v>458</v>
      </c>
      <c r="C14" s="359" t="s">
        <v>142</v>
      </c>
      <c r="D14" s="359">
        <v>14</v>
      </c>
    </row>
    <row r="15" spans="1:8" x14ac:dyDescent="0.3">
      <c r="A15" s="359">
        <v>15</v>
      </c>
      <c r="B15" s="359" t="s">
        <v>459</v>
      </c>
      <c r="C15" s="359" t="s">
        <v>144</v>
      </c>
      <c r="D15" s="359">
        <v>15</v>
      </c>
    </row>
    <row r="16" spans="1:8" x14ac:dyDescent="0.3">
      <c r="A16" s="359">
        <v>16</v>
      </c>
      <c r="B16" s="359" t="s">
        <v>460</v>
      </c>
      <c r="C16" s="359" t="s">
        <v>2814</v>
      </c>
      <c r="D16" s="359">
        <v>16</v>
      </c>
      <c r="E16" s="359">
        <v>21492</v>
      </c>
    </row>
    <row r="17" spans="1:6" x14ac:dyDescent="0.3">
      <c r="A17" s="359">
        <v>17</v>
      </c>
      <c r="B17" s="359" t="s">
        <v>461</v>
      </c>
      <c r="C17" s="359" t="s">
        <v>2815</v>
      </c>
      <c r="D17" s="359">
        <v>17</v>
      </c>
      <c r="E17" s="359">
        <v>33925</v>
      </c>
    </row>
    <row r="18" spans="1:6" x14ac:dyDescent="0.3">
      <c r="A18" s="359">
        <v>18</v>
      </c>
      <c r="B18" s="359" t="s">
        <v>462</v>
      </c>
      <c r="C18" s="359" t="s">
        <v>2816</v>
      </c>
      <c r="D18" s="359">
        <v>18</v>
      </c>
      <c r="E18" s="359">
        <v>281913</v>
      </c>
    </row>
    <row r="19" spans="1:6" x14ac:dyDescent="0.3">
      <c r="A19" s="359">
        <v>19</v>
      </c>
      <c r="B19" s="359" t="s">
        <v>463</v>
      </c>
      <c r="C19" s="359" t="s">
        <v>2817</v>
      </c>
      <c r="D19" s="359">
        <v>19</v>
      </c>
      <c r="E19" s="359">
        <v>16905</v>
      </c>
    </row>
    <row r="20" spans="1:6" x14ac:dyDescent="0.3">
      <c r="A20" s="359">
        <v>20</v>
      </c>
      <c r="B20" s="359" t="s">
        <v>464</v>
      </c>
      <c r="C20" s="359" t="s">
        <v>2818</v>
      </c>
      <c r="D20" s="359">
        <v>20</v>
      </c>
      <c r="E20" s="359">
        <v>115</v>
      </c>
    </row>
    <row r="21" spans="1:6" x14ac:dyDescent="0.3">
      <c r="A21" s="359">
        <v>21</v>
      </c>
      <c r="B21" s="359" t="s">
        <v>465</v>
      </c>
      <c r="C21" s="359" t="s">
        <v>2819</v>
      </c>
      <c r="D21" s="359">
        <v>21</v>
      </c>
      <c r="E21" s="359">
        <v>27656</v>
      </c>
    </row>
    <row r="22" spans="1:6" x14ac:dyDescent="0.3">
      <c r="A22" s="359">
        <v>22</v>
      </c>
      <c r="B22" s="359" t="s">
        <v>466</v>
      </c>
      <c r="C22" s="359" t="s">
        <v>2820</v>
      </c>
      <c r="D22" s="359">
        <v>22</v>
      </c>
      <c r="E22" s="359">
        <v>11687</v>
      </c>
    </row>
    <row r="23" spans="1:6" x14ac:dyDescent="0.3">
      <c r="A23" s="359">
        <v>23</v>
      </c>
      <c r="B23" s="359" t="s">
        <v>467</v>
      </c>
      <c r="C23" s="359" t="s">
        <v>2821</v>
      </c>
      <c r="D23" s="359">
        <v>23</v>
      </c>
      <c r="E23" s="359">
        <v>31280</v>
      </c>
    </row>
    <row r="24" spans="1:6" x14ac:dyDescent="0.3">
      <c r="A24" s="359">
        <v>24</v>
      </c>
      <c r="B24" s="359" t="s">
        <v>468</v>
      </c>
      <c r="C24" s="359" t="s">
        <v>2822</v>
      </c>
      <c r="D24" s="359">
        <v>24</v>
      </c>
      <c r="E24" s="359">
        <v>1476</v>
      </c>
    </row>
    <row r="25" spans="1:6" x14ac:dyDescent="0.3">
      <c r="A25" s="359">
        <v>25</v>
      </c>
      <c r="B25" s="359" t="s">
        <v>469</v>
      </c>
      <c r="C25" s="359" t="s">
        <v>2823</v>
      </c>
      <c r="D25" s="359">
        <v>25</v>
      </c>
      <c r="E25" s="359">
        <v>183</v>
      </c>
    </row>
    <row r="26" spans="1:6" x14ac:dyDescent="0.3">
      <c r="A26" s="359">
        <v>26</v>
      </c>
      <c r="B26" s="359" t="s">
        <v>470</v>
      </c>
      <c r="C26" s="359" t="s">
        <v>1678</v>
      </c>
      <c r="D26" s="359">
        <v>26</v>
      </c>
    </row>
    <row r="27" spans="1:6" x14ac:dyDescent="0.3">
      <c r="A27" s="359">
        <v>27</v>
      </c>
      <c r="B27" s="359" t="s">
        <v>1678</v>
      </c>
      <c r="C27" s="359" t="s">
        <v>471</v>
      </c>
      <c r="D27" s="359">
        <v>27</v>
      </c>
    </row>
    <row r="28" spans="1:6" x14ac:dyDescent="0.3">
      <c r="A28" s="359">
        <v>28</v>
      </c>
      <c r="B28" s="359" t="s">
        <v>475</v>
      </c>
      <c r="C28" s="359" t="s">
        <v>476</v>
      </c>
      <c r="D28" s="359">
        <v>28</v>
      </c>
      <c r="E28" s="359">
        <v>226678</v>
      </c>
      <c r="F28" s="359">
        <v>15821</v>
      </c>
    </row>
    <row r="29" spans="1:6" x14ac:dyDescent="0.3">
      <c r="A29" s="359">
        <v>29</v>
      </c>
      <c r="B29" s="359" t="s">
        <v>477</v>
      </c>
      <c r="C29" s="359" t="s">
        <v>478</v>
      </c>
      <c r="D29" s="359">
        <v>29</v>
      </c>
    </row>
    <row r="30" spans="1:6" x14ac:dyDescent="0.3">
      <c r="A30" s="359">
        <v>30</v>
      </c>
      <c r="B30" s="359" t="s">
        <v>479</v>
      </c>
      <c r="C30" s="359" t="s">
        <v>480</v>
      </c>
      <c r="D30" s="359">
        <v>30</v>
      </c>
    </row>
    <row r="31" spans="1:6" x14ac:dyDescent="0.3">
      <c r="A31" s="359">
        <v>31</v>
      </c>
      <c r="B31" s="359" t="s">
        <v>481</v>
      </c>
      <c r="C31" s="359" t="s">
        <v>1678</v>
      </c>
      <c r="D31" s="359">
        <v>31</v>
      </c>
    </row>
    <row r="32" spans="1:6" x14ac:dyDescent="0.3">
      <c r="A32" s="359">
        <v>32</v>
      </c>
      <c r="B32" s="359" t="s">
        <v>482</v>
      </c>
      <c r="C32" s="359" t="s">
        <v>1678</v>
      </c>
      <c r="D32" s="359">
        <v>32</v>
      </c>
    </row>
    <row r="33" spans="1:8" x14ac:dyDescent="0.3">
      <c r="A33" s="359">
        <v>33</v>
      </c>
      <c r="B33" s="359" t="s">
        <v>1608</v>
      </c>
      <c r="C33" s="359" t="s">
        <v>1678</v>
      </c>
      <c r="D33" s="359">
        <v>33</v>
      </c>
    </row>
    <row r="34" spans="1:8" x14ac:dyDescent="0.3">
      <c r="A34" s="359">
        <v>34</v>
      </c>
      <c r="B34" s="359" t="s">
        <v>1609</v>
      </c>
      <c r="C34" s="359" t="s">
        <v>1678</v>
      </c>
      <c r="D34" s="359">
        <v>34</v>
      </c>
    </row>
    <row r="35" spans="1:8" x14ac:dyDescent="0.3">
      <c r="A35" s="359">
        <v>35</v>
      </c>
      <c r="B35" s="359" t="s">
        <v>1678</v>
      </c>
      <c r="C35" s="359" t="s">
        <v>483</v>
      </c>
      <c r="D35" s="359">
        <v>35</v>
      </c>
    </row>
    <row r="36" spans="1:8" x14ac:dyDescent="0.3">
      <c r="A36" s="359">
        <v>36</v>
      </c>
      <c r="B36" s="359" t="s">
        <v>486</v>
      </c>
      <c r="C36" s="359" t="s">
        <v>964</v>
      </c>
      <c r="D36" s="359">
        <v>36</v>
      </c>
      <c r="E36" s="359">
        <v>7.5876211318111671E-3</v>
      </c>
      <c r="F36" s="359">
        <v>9.7621536753594598E-2</v>
      </c>
      <c r="H36" s="359">
        <v>2.4164613690997289E-2</v>
      </c>
    </row>
    <row r="37" spans="1:8" x14ac:dyDescent="0.3">
      <c r="A37" s="359">
        <v>37</v>
      </c>
      <c r="B37" s="359" t="s">
        <v>488</v>
      </c>
      <c r="C37" s="359" t="s">
        <v>1678</v>
      </c>
      <c r="D37" s="359">
        <v>37</v>
      </c>
    </row>
    <row r="38" spans="1:8" x14ac:dyDescent="0.3">
      <c r="A38" s="359">
        <v>38</v>
      </c>
      <c r="B38" s="359" t="s">
        <v>489</v>
      </c>
      <c r="C38" s="359" t="s">
        <v>1678</v>
      </c>
      <c r="D38" s="359">
        <v>38</v>
      </c>
    </row>
    <row r="39" spans="1:8" x14ac:dyDescent="0.3">
      <c r="A39" s="359">
        <v>39</v>
      </c>
      <c r="B39" s="359" t="s">
        <v>490</v>
      </c>
      <c r="C39" s="359" t="s">
        <v>1678</v>
      </c>
      <c r="D39" s="359">
        <v>39</v>
      </c>
    </row>
    <row r="40" spans="1:8" x14ac:dyDescent="0.3">
      <c r="A40" s="359">
        <v>40</v>
      </c>
      <c r="B40" s="359" t="s">
        <v>491</v>
      </c>
      <c r="C40" s="359" t="s">
        <v>1678</v>
      </c>
      <c r="D40" s="359">
        <v>40</v>
      </c>
    </row>
    <row r="41" spans="1:8" x14ac:dyDescent="0.3">
      <c r="A41" s="359">
        <v>41</v>
      </c>
      <c r="B41" s="359" t="s">
        <v>492</v>
      </c>
      <c r="C41" s="359" t="s">
        <v>1678</v>
      </c>
      <c r="D41" s="359">
        <v>41</v>
      </c>
    </row>
    <row r="42" spans="1:8" x14ac:dyDescent="0.3">
      <c r="A42" s="359">
        <v>42</v>
      </c>
      <c r="B42" s="359" t="s">
        <v>493</v>
      </c>
      <c r="C42" s="359" t="s">
        <v>1678</v>
      </c>
      <c r="D42" s="359">
        <v>42</v>
      </c>
    </row>
    <row r="43" spans="1:8" x14ac:dyDescent="0.3">
      <c r="A43" s="359">
        <v>43</v>
      </c>
      <c r="B43" s="359" t="s">
        <v>1678</v>
      </c>
      <c r="C43" s="359" t="s">
        <v>2871</v>
      </c>
      <c r="D43" s="359">
        <v>43</v>
      </c>
    </row>
    <row r="44" spans="1:8" x14ac:dyDescent="0.3">
      <c r="A44" s="359">
        <v>44</v>
      </c>
      <c r="B44" s="359" t="s">
        <v>495</v>
      </c>
      <c r="C44" s="359" t="s">
        <v>496</v>
      </c>
      <c r="D44" s="359">
        <v>44</v>
      </c>
    </row>
    <row r="45" spans="1:8" x14ac:dyDescent="0.3">
      <c r="A45" s="359">
        <v>45</v>
      </c>
      <c r="B45" s="359" t="s">
        <v>497</v>
      </c>
      <c r="C45" s="359" t="s">
        <v>498</v>
      </c>
      <c r="D45" s="359">
        <v>45</v>
      </c>
    </row>
    <row r="46" spans="1:8" x14ac:dyDescent="0.3">
      <c r="A46" s="359">
        <v>46</v>
      </c>
      <c r="B46" s="359" t="s">
        <v>499</v>
      </c>
      <c r="C46" s="359" t="s">
        <v>500</v>
      </c>
      <c r="D46" s="359">
        <v>46</v>
      </c>
    </row>
    <row r="47" spans="1:8" x14ac:dyDescent="0.3">
      <c r="A47" s="359">
        <v>47</v>
      </c>
      <c r="B47" s="359" t="s">
        <v>501</v>
      </c>
      <c r="C47" s="359" t="s">
        <v>502</v>
      </c>
      <c r="D47" s="359">
        <v>47</v>
      </c>
    </row>
    <row r="48" spans="1:8" x14ac:dyDescent="0.3">
      <c r="A48" s="359">
        <v>48</v>
      </c>
      <c r="B48" s="359" t="s">
        <v>503</v>
      </c>
      <c r="C48" s="359" t="s">
        <v>504</v>
      </c>
      <c r="D48" s="359">
        <v>48</v>
      </c>
    </row>
    <row r="49" spans="1:4" x14ac:dyDescent="0.3">
      <c r="A49" s="359">
        <v>49</v>
      </c>
      <c r="B49" s="359" t="s">
        <v>505</v>
      </c>
      <c r="C49" s="359" t="s">
        <v>506</v>
      </c>
      <c r="D49" s="359">
        <v>49</v>
      </c>
    </row>
    <row r="50" spans="1:4" x14ac:dyDescent="0.3">
      <c r="A50" s="359">
        <v>50</v>
      </c>
      <c r="B50" s="359" t="s">
        <v>507</v>
      </c>
      <c r="C50" s="359" t="s">
        <v>2319</v>
      </c>
      <c r="D50" s="359">
        <v>50</v>
      </c>
    </row>
    <row r="51" spans="1:4" x14ac:dyDescent="0.3">
      <c r="A51" s="359">
        <v>51</v>
      </c>
      <c r="B51" s="359" t="s">
        <v>508</v>
      </c>
      <c r="C51" s="359" t="s">
        <v>509</v>
      </c>
      <c r="D51" s="359">
        <v>51</v>
      </c>
    </row>
    <row r="52" spans="1:4" x14ac:dyDescent="0.3">
      <c r="A52" s="359">
        <v>52</v>
      </c>
      <c r="B52" s="359" t="s">
        <v>510</v>
      </c>
      <c r="C52" s="359" t="s">
        <v>511</v>
      </c>
      <c r="D52" s="359">
        <v>52</v>
      </c>
    </row>
    <row r="53" spans="1:4" x14ac:dyDescent="0.3">
      <c r="A53" s="359">
        <v>53</v>
      </c>
      <c r="B53" s="359" t="s">
        <v>512</v>
      </c>
      <c r="C53" s="359" t="s">
        <v>513</v>
      </c>
      <c r="D53" s="359">
        <v>53</v>
      </c>
    </row>
    <row r="54" spans="1:4" x14ac:dyDescent="0.3">
      <c r="A54" s="359">
        <v>54</v>
      </c>
      <c r="B54" s="359" t="s">
        <v>514</v>
      </c>
      <c r="C54" s="359" t="s">
        <v>515</v>
      </c>
      <c r="D54" s="359">
        <v>54</v>
      </c>
    </row>
    <row r="55" spans="1:4" x14ac:dyDescent="0.3">
      <c r="A55" s="359">
        <v>55</v>
      </c>
      <c r="B55" s="359" t="s">
        <v>516</v>
      </c>
      <c r="C55" s="359" t="s">
        <v>517</v>
      </c>
      <c r="D55" s="359">
        <v>55</v>
      </c>
    </row>
    <row r="56" spans="1:4" x14ac:dyDescent="0.3">
      <c r="A56" s="359">
        <v>56</v>
      </c>
      <c r="B56" s="359" t="s">
        <v>518</v>
      </c>
      <c r="C56" s="359" t="s">
        <v>519</v>
      </c>
      <c r="D56" s="359">
        <v>56</v>
      </c>
    </row>
    <row r="57" spans="1:4" x14ac:dyDescent="0.3">
      <c r="A57" s="359">
        <v>57</v>
      </c>
      <c r="B57" s="359" t="s">
        <v>520</v>
      </c>
      <c r="C57" s="359" t="s">
        <v>521</v>
      </c>
      <c r="D57" s="359">
        <v>57</v>
      </c>
    </row>
    <row r="58" spans="1:4" x14ac:dyDescent="0.3">
      <c r="A58" s="359">
        <v>58</v>
      </c>
      <c r="B58" s="359" t="s">
        <v>522</v>
      </c>
      <c r="C58" s="359" t="s">
        <v>523</v>
      </c>
      <c r="D58" s="359">
        <v>58</v>
      </c>
    </row>
    <row r="59" spans="1:4" x14ac:dyDescent="0.3">
      <c r="A59" s="359">
        <v>59</v>
      </c>
      <c r="B59" s="359" t="s">
        <v>524</v>
      </c>
      <c r="C59" s="359" t="s">
        <v>525</v>
      </c>
      <c r="D59" s="359">
        <v>59</v>
      </c>
    </row>
    <row r="60" spans="1:4" x14ac:dyDescent="0.3">
      <c r="A60" s="359">
        <v>60</v>
      </c>
      <c r="B60" s="359" t="s">
        <v>526</v>
      </c>
      <c r="C60" s="359" t="s">
        <v>3</v>
      </c>
      <c r="D60" s="359">
        <v>60</v>
      </c>
    </row>
    <row r="61" spans="1:4" x14ac:dyDescent="0.3">
      <c r="A61" s="359">
        <v>61</v>
      </c>
      <c r="B61" s="359" t="s">
        <v>527</v>
      </c>
      <c r="C61" s="359" t="s">
        <v>528</v>
      </c>
      <c r="D61" s="359">
        <v>61</v>
      </c>
    </row>
    <row r="62" spans="1:4" x14ac:dyDescent="0.3">
      <c r="A62" s="359">
        <v>62</v>
      </c>
      <c r="B62" s="359" t="s">
        <v>529</v>
      </c>
      <c r="C62" s="359" t="s">
        <v>530</v>
      </c>
      <c r="D62" s="359">
        <v>62</v>
      </c>
    </row>
    <row r="63" spans="1:4" x14ac:dyDescent="0.3">
      <c r="A63" s="359">
        <v>63</v>
      </c>
      <c r="B63" s="359" t="s">
        <v>531</v>
      </c>
      <c r="C63" s="359" t="s">
        <v>532</v>
      </c>
      <c r="D63" s="359">
        <v>63</v>
      </c>
    </row>
    <row r="64" spans="1:4" x14ac:dyDescent="0.3">
      <c r="A64" s="359">
        <v>64</v>
      </c>
      <c r="B64" s="359" t="s">
        <v>533</v>
      </c>
      <c r="C64" s="359" t="s">
        <v>534</v>
      </c>
      <c r="D64" s="359">
        <v>64</v>
      </c>
    </row>
    <row r="65" spans="1:4" x14ac:dyDescent="0.3">
      <c r="A65" s="359">
        <v>65</v>
      </c>
      <c r="B65" s="359" t="s">
        <v>535</v>
      </c>
      <c r="C65" s="359" t="s">
        <v>536</v>
      </c>
      <c r="D65" s="359">
        <v>65</v>
      </c>
    </row>
    <row r="66" spans="1:4" x14ac:dyDescent="0.3">
      <c r="A66" s="359">
        <v>66</v>
      </c>
      <c r="B66" s="359" t="s">
        <v>537</v>
      </c>
      <c r="C66" s="359" t="s">
        <v>538</v>
      </c>
      <c r="D66" s="359">
        <v>66</v>
      </c>
    </row>
    <row r="67" spans="1:4" x14ac:dyDescent="0.3">
      <c r="A67" s="359">
        <v>67</v>
      </c>
      <c r="B67" s="359" t="s">
        <v>539</v>
      </c>
      <c r="C67" s="359" t="s">
        <v>540</v>
      </c>
      <c r="D67" s="359">
        <v>67</v>
      </c>
    </row>
    <row r="68" spans="1:4" x14ac:dyDescent="0.3">
      <c r="A68" s="359">
        <v>68</v>
      </c>
      <c r="B68" s="359" t="s">
        <v>541</v>
      </c>
      <c r="C68" s="359" t="s">
        <v>542</v>
      </c>
      <c r="D68" s="359">
        <v>68</v>
      </c>
    </row>
    <row r="69" spans="1:4" x14ac:dyDescent="0.3">
      <c r="A69" s="359">
        <v>69</v>
      </c>
      <c r="B69" s="359" t="s">
        <v>543</v>
      </c>
      <c r="C69" s="359" t="s">
        <v>544</v>
      </c>
      <c r="D69" s="359">
        <v>69</v>
      </c>
    </row>
    <row r="70" spans="1:4" x14ac:dyDescent="0.3">
      <c r="A70" s="359">
        <v>70</v>
      </c>
      <c r="B70" s="359" t="s">
        <v>545</v>
      </c>
      <c r="C70" s="359" t="s">
        <v>546</v>
      </c>
      <c r="D70" s="359">
        <v>70</v>
      </c>
    </row>
    <row r="71" spans="1:4" x14ac:dyDescent="0.3">
      <c r="A71" s="359">
        <v>71</v>
      </c>
      <c r="B71" s="359" t="s">
        <v>547</v>
      </c>
      <c r="C71" s="359" t="s">
        <v>6</v>
      </c>
      <c r="D71" s="359">
        <v>71</v>
      </c>
    </row>
    <row r="72" spans="1:4" x14ac:dyDescent="0.3">
      <c r="A72" s="359">
        <v>72</v>
      </c>
      <c r="B72" s="359" t="s">
        <v>548</v>
      </c>
      <c r="C72" s="359" t="s">
        <v>312</v>
      </c>
      <c r="D72" s="359">
        <v>72</v>
      </c>
    </row>
    <row r="73" spans="1:4" x14ac:dyDescent="0.3">
      <c r="A73" s="359">
        <v>73</v>
      </c>
      <c r="B73" s="359" t="s">
        <v>550</v>
      </c>
      <c r="C73" s="359" t="s">
        <v>552</v>
      </c>
      <c r="D73" s="359">
        <v>73</v>
      </c>
    </row>
    <row r="74" spans="1:4" x14ac:dyDescent="0.3">
      <c r="A74" s="359">
        <v>74</v>
      </c>
      <c r="B74" s="359" t="s">
        <v>551</v>
      </c>
      <c r="C74" s="359" t="s">
        <v>554</v>
      </c>
      <c r="D74" s="359">
        <v>74</v>
      </c>
    </row>
    <row r="75" spans="1:4" x14ac:dyDescent="0.3">
      <c r="A75" s="359">
        <v>75</v>
      </c>
      <c r="B75" s="359" t="s">
        <v>553</v>
      </c>
      <c r="C75" s="359" t="s">
        <v>2</v>
      </c>
      <c r="D75" s="359">
        <v>75</v>
      </c>
    </row>
    <row r="76" spans="1:4" x14ac:dyDescent="0.3">
      <c r="A76" s="359">
        <v>76</v>
      </c>
      <c r="B76" s="359" t="s">
        <v>1562</v>
      </c>
      <c r="C76" s="359" t="s">
        <v>142</v>
      </c>
      <c r="D76" s="359">
        <v>76</v>
      </c>
    </row>
    <row r="77" spans="1:4" x14ac:dyDescent="0.3">
      <c r="A77" s="359">
        <v>77</v>
      </c>
      <c r="B77" s="359" t="s">
        <v>555</v>
      </c>
      <c r="C77" s="359" t="s">
        <v>314</v>
      </c>
      <c r="D77" s="359">
        <v>77</v>
      </c>
    </row>
    <row r="78" spans="1:4" x14ac:dyDescent="0.3">
      <c r="A78" s="359">
        <v>78</v>
      </c>
      <c r="B78" s="359" t="s">
        <v>556</v>
      </c>
      <c r="C78" s="359" t="s">
        <v>549</v>
      </c>
      <c r="D78" s="359">
        <v>78</v>
      </c>
    </row>
    <row r="79" spans="1:4" x14ac:dyDescent="0.3">
      <c r="A79" s="359">
        <v>79</v>
      </c>
      <c r="B79" s="359" t="s">
        <v>557</v>
      </c>
      <c r="C79" s="359" t="s">
        <v>316</v>
      </c>
      <c r="D79" s="359">
        <v>79</v>
      </c>
    </row>
    <row r="80" spans="1:4" x14ac:dyDescent="0.3">
      <c r="A80" s="359">
        <v>80</v>
      </c>
      <c r="B80" s="359" t="s">
        <v>558</v>
      </c>
      <c r="C80" s="359" t="s">
        <v>318</v>
      </c>
      <c r="D80" s="359">
        <v>80</v>
      </c>
    </row>
    <row r="81" spans="1:4" x14ac:dyDescent="0.3">
      <c r="A81" s="359">
        <v>81</v>
      </c>
      <c r="B81" s="359" t="s">
        <v>559</v>
      </c>
      <c r="C81" s="359" t="s">
        <v>12</v>
      </c>
      <c r="D81" s="359">
        <v>81</v>
      </c>
    </row>
    <row r="82" spans="1:4" x14ac:dyDescent="0.3">
      <c r="A82" s="359">
        <v>82</v>
      </c>
      <c r="B82" s="359" t="s">
        <v>560</v>
      </c>
      <c r="C82" s="359" t="s">
        <v>321</v>
      </c>
      <c r="D82" s="359">
        <v>82</v>
      </c>
    </row>
    <row r="83" spans="1:4" x14ac:dyDescent="0.3">
      <c r="A83" s="359">
        <v>83</v>
      </c>
      <c r="B83" s="359" t="s">
        <v>561</v>
      </c>
      <c r="C83" s="359" t="s">
        <v>323</v>
      </c>
      <c r="D83" s="359">
        <v>83</v>
      </c>
    </row>
    <row r="84" spans="1:4" x14ac:dyDescent="0.3">
      <c r="A84" s="359">
        <v>84</v>
      </c>
      <c r="B84" s="359" t="s">
        <v>562</v>
      </c>
      <c r="C84" s="359" t="s">
        <v>325</v>
      </c>
      <c r="D84" s="359">
        <v>84</v>
      </c>
    </row>
    <row r="85" spans="1:4" x14ac:dyDescent="0.3">
      <c r="A85" s="359">
        <v>85</v>
      </c>
      <c r="B85" s="359" t="s">
        <v>563</v>
      </c>
      <c r="C85" s="359" t="s">
        <v>327</v>
      </c>
      <c r="D85" s="359">
        <v>85</v>
      </c>
    </row>
    <row r="86" spans="1:4" x14ac:dyDescent="0.3">
      <c r="A86" s="359">
        <v>86</v>
      </c>
      <c r="B86" s="359" t="s">
        <v>564</v>
      </c>
      <c r="C86" s="359" t="s">
        <v>329</v>
      </c>
      <c r="D86" s="359">
        <v>86</v>
      </c>
    </row>
    <row r="87" spans="1:4" x14ac:dyDescent="0.3">
      <c r="A87" s="359">
        <v>87</v>
      </c>
      <c r="B87" s="359" t="s">
        <v>565</v>
      </c>
      <c r="C87" s="359" t="s">
        <v>142</v>
      </c>
      <c r="D87" s="359">
        <v>87</v>
      </c>
    </row>
    <row r="88" spans="1:4" x14ac:dyDescent="0.3">
      <c r="A88" s="359">
        <v>88</v>
      </c>
      <c r="B88" s="359" t="s">
        <v>566</v>
      </c>
      <c r="C88" s="359" t="s">
        <v>1678</v>
      </c>
      <c r="D88" s="359">
        <v>88</v>
      </c>
    </row>
    <row r="89" spans="1:4" x14ac:dyDescent="0.3">
      <c r="A89" s="359">
        <v>89</v>
      </c>
      <c r="B89" s="359" t="s">
        <v>567</v>
      </c>
      <c r="C89" s="359" t="s">
        <v>1678</v>
      </c>
      <c r="D89" s="359">
        <v>89</v>
      </c>
    </row>
    <row r="90" spans="1:4" x14ac:dyDescent="0.3">
      <c r="A90" s="359">
        <v>90</v>
      </c>
      <c r="B90" s="359" t="s">
        <v>568</v>
      </c>
      <c r="C90" s="359" t="s">
        <v>1678</v>
      </c>
      <c r="D90" s="359">
        <v>90</v>
      </c>
    </row>
    <row r="91" spans="1:4" x14ac:dyDescent="0.3">
      <c r="A91" s="359">
        <v>91</v>
      </c>
      <c r="B91" s="359" t="s">
        <v>569</v>
      </c>
      <c r="C91" s="359" t="s">
        <v>1678</v>
      </c>
      <c r="D91" s="359">
        <v>91</v>
      </c>
    </row>
    <row r="92" spans="1:4" x14ac:dyDescent="0.3">
      <c r="A92" s="359">
        <v>92</v>
      </c>
      <c r="B92" s="359" t="s">
        <v>570</v>
      </c>
      <c r="C92" s="359" t="s">
        <v>1678</v>
      </c>
      <c r="D92" s="359">
        <v>92</v>
      </c>
    </row>
    <row r="93" spans="1:4" x14ac:dyDescent="0.3">
      <c r="A93" s="359">
        <v>93</v>
      </c>
      <c r="B93" s="359" t="s">
        <v>571</v>
      </c>
      <c r="C93" s="359" t="s">
        <v>1678</v>
      </c>
      <c r="D93" s="359">
        <v>93</v>
      </c>
    </row>
    <row r="94" spans="1:4" x14ac:dyDescent="0.3">
      <c r="A94" s="359">
        <v>94</v>
      </c>
      <c r="B94" s="359" t="s">
        <v>572</v>
      </c>
      <c r="C94" s="359" t="s">
        <v>1678</v>
      </c>
      <c r="D94" s="359">
        <v>94</v>
      </c>
    </row>
    <row r="95" spans="1:4" x14ac:dyDescent="0.3">
      <c r="A95" s="359">
        <v>95</v>
      </c>
      <c r="B95" s="359" t="s">
        <v>573</v>
      </c>
      <c r="C95" s="359" t="s">
        <v>1678</v>
      </c>
      <c r="D95" s="359">
        <v>95</v>
      </c>
    </row>
    <row r="96" spans="1:4" x14ac:dyDescent="0.3">
      <c r="A96" s="359">
        <v>96</v>
      </c>
      <c r="B96" s="359" t="s">
        <v>574</v>
      </c>
      <c r="C96" s="359" t="s">
        <v>1678</v>
      </c>
      <c r="D96" s="359">
        <v>96</v>
      </c>
    </row>
    <row r="97" spans="1:8" x14ac:dyDescent="0.3">
      <c r="A97" s="359">
        <v>97</v>
      </c>
      <c r="B97" s="359" t="s">
        <v>575</v>
      </c>
      <c r="C97" s="359" t="s">
        <v>1678</v>
      </c>
      <c r="D97" s="359">
        <v>97</v>
      </c>
    </row>
    <row r="98" spans="1:8" x14ac:dyDescent="0.3">
      <c r="A98" s="359">
        <v>98</v>
      </c>
      <c r="B98" s="359" t="s">
        <v>1678</v>
      </c>
      <c r="C98" s="359" t="s">
        <v>1573</v>
      </c>
      <c r="D98" s="359">
        <v>98</v>
      </c>
    </row>
    <row r="99" spans="1:8" x14ac:dyDescent="0.3">
      <c r="A99" s="359">
        <v>99</v>
      </c>
      <c r="B99" s="359" t="s">
        <v>576</v>
      </c>
      <c r="C99" s="359" t="s">
        <v>2824</v>
      </c>
      <c r="D99" s="359">
        <v>99</v>
      </c>
      <c r="E99" s="359">
        <v>0.48983750277240384</v>
      </c>
      <c r="F99" s="359">
        <v>0.32134551550143436</v>
      </c>
      <c r="H99" s="359">
        <v>0.45881485536125499</v>
      </c>
    </row>
    <row r="100" spans="1:8" x14ac:dyDescent="0.3">
      <c r="A100" s="359">
        <v>100</v>
      </c>
      <c r="B100" s="359" t="s">
        <v>578</v>
      </c>
      <c r="C100" s="359" t="s">
        <v>2825</v>
      </c>
      <c r="D100" s="359">
        <v>100</v>
      </c>
      <c r="E100" s="359">
        <v>0.16737752644121626</v>
      </c>
      <c r="F100" s="359">
        <v>0.17579742012369018</v>
      </c>
      <c r="H100" s="359">
        <v>0.16892779240404157</v>
      </c>
    </row>
    <row r="101" spans="1:8" x14ac:dyDescent="0.3">
      <c r="A101" s="359">
        <v>101</v>
      </c>
      <c r="B101" s="359" t="s">
        <v>579</v>
      </c>
      <c r="C101" s="359" t="s">
        <v>2826</v>
      </c>
      <c r="D101" s="359">
        <v>101</v>
      </c>
      <c r="E101" s="359">
        <v>3.1083328773591823E-2</v>
      </c>
      <c r="F101" s="359">
        <v>5.48507615863984E-2</v>
      </c>
      <c r="H101" s="359">
        <v>3.5459374779830258E-2</v>
      </c>
    </row>
    <row r="102" spans="1:8" x14ac:dyDescent="0.3">
      <c r="A102" s="359">
        <v>102</v>
      </c>
      <c r="B102" s="359" t="s">
        <v>580</v>
      </c>
      <c r="C102" s="359" t="s">
        <v>2827</v>
      </c>
      <c r="D102" s="359">
        <v>102</v>
      </c>
      <c r="E102" s="359">
        <v>0.19556848311958089</v>
      </c>
      <c r="F102" s="359">
        <v>0.25833993860860077</v>
      </c>
      <c r="H102" s="359">
        <v>0.2071259272598738</v>
      </c>
    </row>
    <row r="103" spans="1:8" x14ac:dyDescent="0.3">
      <c r="A103" s="359">
        <v>103</v>
      </c>
      <c r="B103" s="359" t="s">
        <v>581</v>
      </c>
      <c r="C103" s="359" t="s">
        <v>2828</v>
      </c>
      <c r="D103" s="359">
        <v>103</v>
      </c>
      <c r="E103" s="359">
        <v>0.11613315889388329</v>
      </c>
      <c r="F103" s="359">
        <v>0.18966636418502889</v>
      </c>
      <c r="H103" s="359">
        <v>0.12967205019415573</v>
      </c>
    </row>
    <row r="104" spans="1:8" x14ac:dyDescent="0.3">
      <c r="A104" s="359">
        <v>104</v>
      </c>
      <c r="B104" s="359" t="s">
        <v>582</v>
      </c>
      <c r="C104" s="359" t="s">
        <v>1678</v>
      </c>
      <c r="D104" s="359">
        <v>104</v>
      </c>
    </row>
    <row r="105" spans="1:8" x14ac:dyDescent="0.3">
      <c r="A105" s="359">
        <v>105</v>
      </c>
      <c r="B105" s="359" t="s">
        <v>583</v>
      </c>
      <c r="C105" s="359" t="s">
        <v>1678</v>
      </c>
      <c r="D105" s="359">
        <v>105</v>
      </c>
    </row>
    <row r="106" spans="1:8" x14ac:dyDescent="0.3">
      <c r="A106" s="359">
        <v>106</v>
      </c>
      <c r="B106" s="359" t="s">
        <v>584</v>
      </c>
      <c r="C106" s="359" t="s">
        <v>1678</v>
      </c>
      <c r="D106" s="359">
        <v>106</v>
      </c>
    </row>
    <row r="107" spans="1:8" x14ac:dyDescent="0.3">
      <c r="A107" s="359">
        <v>107</v>
      </c>
      <c r="B107" s="359" t="s">
        <v>585</v>
      </c>
      <c r="C107" s="359" t="s">
        <v>1678</v>
      </c>
      <c r="D107" s="359">
        <v>107</v>
      </c>
    </row>
    <row r="108" spans="1:8" x14ac:dyDescent="0.3">
      <c r="A108" s="359">
        <v>108</v>
      </c>
      <c r="B108" s="359" t="s">
        <v>586</v>
      </c>
      <c r="C108" s="359" t="s">
        <v>1678</v>
      </c>
      <c r="D108" s="359">
        <v>108</v>
      </c>
    </row>
    <row r="109" spans="1:8" x14ac:dyDescent="0.3">
      <c r="A109" s="359">
        <v>109</v>
      </c>
      <c r="B109" s="359" t="s">
        <v>587</v>
      </c>
      <c r="C109" s="359" t="s">
        <v>1678</v>
      </c>
      <c r="D109" s="359">
        <v>109</v>
      </c>
    </row>
    <row r="110" spans="1:8" x14ac:dyDescent="0.3">
      <c r="A110" s="359">
        <v>110</v>
      </c>
      <c r="B110" s="359" t="s">
        <v>588</v>
      </c>
      <c r="C110" s="359" t="s">
        <v>1678</v>
      </c>
      <c r="D110" s="359">
        <v>110</v>
      </c>
    </row>
    <row r="111" spans="1:8" x14ac:dyDescent="0.3">
      <c r="A111" s="359">
        <v>111</v>
      </c>
      <c r="B111" s="359" t="s">
        <v>589</v>
      </c>
      <c r="C111" s="359" t="s">
        <v>1678</v>
      </c>
      <c r="D111" s="359">
        <v>111</v>
      </c>
    </row>
    <row r="112" spans="1:8" x14ac:dyDescent="0.3">
      <c r="A112" s="359">
        <v>112</v>
      </c>
      <c r="B112" s="359" t="s">
        <v>590</v>
      </c>
      <c r="C112" s="359" t="s">
        <v>1678</v>
      </c>
      <c r="D112" s="359">
        <v>112</v>
      </c>
    </row>
    <row r="113" spans="1:4" x14ac:dyDescent="0.3">
      <c r="A113" s="359">
        <v>113</v>
      </c>
      <c r="B113" s="359" t="s">
        <v>591</v>
      </c>
      <c r="C113" s="359" t="s">
        <v>1678</v>
      </c>
      <c r="D113" s="359">
        <v>113</v>
      </c>
    </row>
    <row r="114" spans="1:4" x14ac:dyDescent="0.3">
      <c r="A114" s="359">
        <v>114</v>
      </c>
      <c r="B114" s="359" t="s">
        <v>592</v>
      </c>
      <c r="C114" s="359" t="s">
        <v>1678</v>
      </c>
      <c r="D114" s="359">
        <v>114</v>
      </c>
    </row>
    <row r="115" spans="1:4" x14ac:dyDescent="0.3">
      <c r="A115" s="359">
        <v>115</v>
      </c>
      <c r="B115" s="359" t="s">
        <v>593</v>
      </c>
      <c r="C115" s="359" t="s">
        <v>1678</v>
      </c>
      <c r="D115" s="359">
        <v>115</v>
      </c>
    </row>
    <row r="116" spans="1:4" x14ac:dyDescent="0.3">
      <c r="A116" s="359">
        <v>116</v>
      </c>
      <c r="B116" s="359" t="s">
        <v>594</v>
      </c>
      <c r="C116" s="359" t="s">
        <v>1678</v>
      </c>
      <c r="D116" s="359">
        <v>116</v>
      </c>
    </row>
    <row r="117" spans="1:4" x14ac:dyDescent="0.3">
      <c r="A117" s="359">
        <v>117</v>
      </c>
      <c r="B117" s="359" t="s">
        <v>595</v>
      </c>
      <c r="C117" s="359" t="s">
        <v>1678</v>
      </c>
      <c r="D117" s="359">
        <v>117</v>
      </c>
    </row>
    <row r="118" spans="1:4" x14ac:dyDescent="0.3">
      <c r="A118" s="359">
        <v>118</v>
      </c>
      <c r="B118" s="359" t="s">
        <v>596</v>
      </c>
      <c r="C118" s="359" t="s">
        <v>1678</v>
      </c>
      <c r="D118" s="359">
        <v>118</v>
      </c>
    </row>
    <row r="119" spans="1:4" x14ac:dyDescent="0.3">
      <c r="A119" s="359">
        <v>119</v>
      </c>
      <c r="B119" s="359" t="s">
        <v>597</v>
      </c>
      <c r="C119" s="359" t="s">
        <v>1678</v>
      </c>
      <c r="D119" s="359">
        <v>119</v>
      </c>
    </row>
    <row r="120" spans="1:4" x14ac:dyDescent="0.3">
      <c r="A120" s="359">
        <v>120</v>
      </c>
      <c r="B120" s="359" t="s">
        <v>598</v>
      </c>
      <c r="C120" s="359" t="s">
        <v>1678</v>
      </c>
      <c r="D120" s="359">
        <v>120</v>
      </c>
    </row>
    <row r="121" spans="1:4" x14ac:dyDescent="0.3">
      <c r="A121" s="359">
        <v>121</v>
      </c>
      <c r="B121" s="359" t="s">
        <v>599</v>
      </c>
      <c r="C121" s="359" t="s">
        <v>1678</v>
      </c>
      <c r="D121" s="359">
        <v>121</v>
      </c>
    </row>
    <row r="122" spans="1:4" x14ac:dyDescent="0.3">
      <c r="A122" s="359">
        <v>122</v>
      </c>
      <c r="B122" s="359" t="s">
        <v>600</v>
      </c>
      <c r="C122" s="359" t="s">
        <v>1678</v>
      </c>
      <c r="D122" s="359">
        <v>122</v>
      </c>
    </row>
    <row r="123" spans="1:4" x14ac:dyDescent="0.3">
      <c r="A123" s="359">
        <v>123</v>
      </c>
      <c r="B123" s="359" t="s">
        <v>601</v>
      </c>
      <c r="C123" s="359" t="s">
        <v>1678</v>
      </c>
      <c r="D123" s="359">
        <v>123</v>
      </c>
    </row>
    <row r="124" spans="1:4" x14ac:dyDescent="0.3">
      <c r="A124" s="359">
        <v>124</v>
      </c>
      <c r="B124" s="359" t="s">
        <v>602</v>
      </c>
      <c r="C124" s="359" t="s">
        <v>1678</v>
      </c>
      <c r="D124" s="359">
        <v>124</v>
      </c>
    </row>
    <row r="125" spans="1:4" x14ac:dyDescent="0.3">
      <c r="A125" s="359">
        <v>125</v>
      </c>
      <c r="B125" s="359" t="s">
        <v>603</v>
      </c>
      <c r="C125" s="359" t="s">
        <v>1678</v>
      </c>
      <c r="D125" s="359">
        <v>125</v>
      </c>
    </row>
    <row r="126" spans="1:4" x14ac:dyDescent="0.3">
      <c r="A126" s="359">
        <v>126</v>
      </c>
      <c r="B126" s="359" t="s">
        <v>604</v>
      </c>
      <c r="C126" s="359" t="s">
        <v>1678</v>
      </c>
      <c r="D126" s="359">
        <v>126</v>
      </c>
    </row>
    <row r="127" spans="1:4" x14ac:dyDescent="0.3">
      <c r="A127" s="359">
        <v>127</v>
      </c>
      <c r="B127" s="359" t="s">
        <v>605</v>
      </c>
      <c r="C127" s="359" t="s">
        <v>1678</v>
      </c>
      <c r="D127" s="359">
        <v>127</v>
      </c>
    </row>
    <row r="128" spans="1:4" x14ac:dyDescent="0.3">
      <c r="A128" s="359">
        <v>128</v>
      </c>
      <c r="B128" s="359" t="s">
        <v>606</v>
      </c>
      <c r="C128" s="359" t="s">
        <v>1678</v>
      </c>
      <c r="D128" s="359">
        <v>128</v>
      </c>
    </row>
    <row r="129" spans="1:4" x14ac:dyDescent="0.3">
      <c r="A129" s="359">
        <v>129</v>
      </c>
      <c r="B129" s="359" t="s">
        <v>607</v>
      </c>
      <c r="C129" s="359" t="s">
        <v>1678</v>
      </c>
      <c r="D129" s="359">
        <v>129</v>
      </c>
    </row>
    <row r="130" spans="1:4" x14ac:dyDescent="0.3">
      <c r="A130" s="359">
        <v>130</v>
      </c>
      <c r="B130" s="359" t="s">
        <v>1536</v>
      </c>
      <c r="C130" s="359" t="s">
        <v>1678</v>
      </c>
      <c r="D130" s="359">
        <v>130</v>
      </c>
    </row>
    <row r="131" spans="1:4" x14ac:dyDescent="0.3">
      <c r="A131" s="359">
        <v>131</v>
      </c>
      <c r="B131" s="359" t="s">
        <v>1537</v>
      </c>
      <c r="C131" s="359" t="s">
        <v>1678</v>
      </c>
      <c r="D131" s="359">
        <v>131</v>
      </c>
    </row>
    <row r="132" spans="1:4" x14ac:dyDescent="0.3">
      <c r="A132" s="359">
        <v>132</v>
      </c>
      <c r="B132" s="359" t="s">
        <v>1538</v>
      </c>
      <c r="C132" s="359" t="s">
        <v>1678</v>
      </c>
      <c r="D132" s="359">
        <v>132</v>
      </c>
    </row>
    <row r="133" spans="1:4" x14ac:dyDescent="0.3">
      <c r="A133" s="359">
        <v>133</v>
      </c>
      <c r="B133" s="359" t="s">
        <v>1539</v>
      </c>
      <c r="C133" s="359" t="s">
        <v>1678</v>
      </c>
      <c r="D133" s="359">
        <v>133</v>
      </c>
    </row>
    <row r="134" spans="1:4" x14ac:dyDescent="0.3">
      <c r="A134" s="359">
        <v>134</v>
      </c>
      <c r="B134" s="359" t="s">
        <v>1540</v>
      </c>
      <c r="C134" s="359" t="s">
        <v>1678</v>
      </c>
      <c r="D134" s="359">
        <v>134</v>
      </c>
    </row>
    <row r="135" spans="1:4" x14ac:dyDescent="0.3">
      <c r="A135" s="359">
        <v>135</v>
      </c>
      <c r="B135" s="359" t="s">
        <v>1541</v>
      </c>
      <c r="C135" s="359" t="s">
        <v>1678</v>
      </c>
      <c r="D135" s="359">
        <v>135</v>
      </c>
    </row>
    <row r="136" spans="1:4" x14ac:dyDescent="0.3">
      <c r="A136" s="359">
        <v>136</v>
      </c>
      <c r="B136" s="359" t="s">
        <v>1542</v>
      </c>
      <c r="C136" s="359" t="s">
        <v>1678</v>
      </c>
      <c r="D136" s="359">
        <v>136</v>
      </c>
    </row>
    <row r="137" spans="1:4" x14ac:dyDescent="0.3">
      <c r="A137" s="359">
        <v>137</v>
      </c>
      <c r="B137" s="359" t="s">
        <v>1543</v>
      </c>
      <c r="C137" s="359" t="s">
        <v>1678</v>
      </c>
      <c r="D137" s="359">
        <v>137</v>
      </c>
    </row>
    <row r="138" spans="1:4" x14ac:dyDescent="0.3">
      <c r="A138" s="359">
        <v>138</v>
      </c>
      <c r="B138" s="359" t="s">
        <v>1544</v>
      </c>
      <c r="C138" s="359" t="s">
        <v>1678</v>
      </c>
      <c r="D138" s="359">
        <v>138</v>
      </c>
    </row>
    <row r="139" spans="1:4" x14ac:dyDescent="0.3">
      <c r="A139" s="359">
        <v>139</v>
      </c>
      <c r="B139" s="359" t="s">
        <v>1545</v>
      </c>
      <c r="C139" s="359" t="s">
        <v>1678</v>
      </c>
      <c r="D139" s="359">
        <v>139</v>
      </c>
    </row>
    <row r="140" spans="1:4" x14ac:dyDescent="0.3">
      <c r="A140" s="359">
        <v>140</v>
      </c>
      <c r="B140" s="359" t="s">
        <v>1546</v>
      </c>
      <c r="C140" s="359" t="s">
        <v>1678</v>
      </c>
      <c r="D140" s="359">
        <v>140</v>
      </c>
    </row>
    <row r="141" spans="1:4" x14ac:dyDescent="0.3">
      <c r="A141" s="359">
        <v>141</v>
      </c>
      <c r="B141" s="359" t="s">
        <v>1547</v>
      </c>
      <c r="C141" s="359" t="s">
        <v>1678</v>
      </c>
      <c r="D141" s="359">
        <v>141</v>
      </c>
    </row>
    <row r="142" spans="1:4" x14ac:dyDescent="0.3">
      <c r="A142" s="359">
        <v>142</v>
      </c>
      <c r="B142" s="359" t="s">
        <v>1548</v>
      </c>
      <c r="C142" s="359" t="s">
        <v>1678</v>
      </c>
      <c r="D142" s="359">
        <v>142</v>
      </c>
    </row>
    <row r="143" spans="1:4" x14ac:dyDescent="0.3">
      <c r="A143" s="359">
        <v>143</v>
      </c>
      <c r="B143" s="359" t="s">
        <v>1549</v>
      </c>
      <c r="C143" s="359" t="s">
        <v>1678</v>
      </c>
      <c r="D143" s="359">
        <v>143</v>
      </c>
    </row>
    <row r="144" spans="1:4" x14ac:dyDescent="0.3">
      <c r="A144" s="359">
        <v>144</v>
      </c>
      <c r="B144" s="359" t="s">
        <v>1550</v>
      </c>
      <c r="C144" s="359" t="s">
        <v>1678</v>
      </c>
      <c r="D144" s="359">
        <v>144</v>
      </c>
    </row>
    <row r="145" spans="1:8" x14ac:dyDescent="0.3">
      <c r="A145" s="359">
        <v>145</v>
      </c>
      <c r="B145" s="359" t="s">
        <v>1551</v>
      </c>
      <c r="C145" s="359" t="s">
        <v>1678</v>
      </c>
      <c r="D145" s="359">
        <v>145</v>
      </c>
    </row>
    <row r="146" spans="1:8" x14ac:dyDescent="0.3">
      <c r="A146" s="359">
        <v>146</v>
      </c>
      <c r="B146" s="359" t="s">
        <v>1552</v>
      </c>
      <c r="C146" s="359" t="s">
        <v>1678</v>
      </c>
      <c r="D146" s="359">
        <v>146</v>
      </c>
    </row>
    <row r="147" spans="1:8" x14ac:dyDescent="0.3">
      <c r="A147" s="359">
        <v>147</v>
      </c>
      <c r="B147" s="359" t="s">
        <v>1553</v>
      </c>
      <c r="C147" s="359" t="s">
        <v>1678</v>
      </c>
      <c r="D147" s="359">
        <v>147</v>
      </c>
    </row>
    <row r="148" spans="1:8" x14ac:dyDescent="0.3">
      <c r="A148" s="359">
        <v>148</v>
      </c>
      <c r="B148" s="359" t="s">
        <v>1554</v>
      </c>
      <c r="C148" s="359" t="s">
        <v>1678</v>
      </c>
      <c r="D148" s="359">
        <v>148</v>
      </c>
    </row>
    <row r="149" spans="1:8" x14ac:dyDescent="0.3">
      <c r="A149" s="359">
        <v>149</v>
      </c>
      <c r="B149" s="359" t="s">
        <v>1678</v>
      </c>
      <c r="C149" s="359" t="s">
        <v>608</v>
      </c>
      <c r="D149" s="359">
        <v>149</v>
      </c>
    </row>
    <row r="150" spans="1:8" x14ac:dyDescent="0.3">
      <c r="A150" s="359">
        <v>150</v>
      </c>
      <c r="B150" s="359" t="s">
        <v>609</v>
      </c>
      <c r="C150" s="359" t="s">
        <v>610</v>
      </c>
      <c r="D150" s="359">
        <v>150</v>
      </c>
      <c r="E150" s="359">
        <v>0.82242011052773867</v>
      </c>
      <c r="F150" s="359">
        <v>0.37858113633681051</v>
      </c>
      <c r="H150" s="359">
        <v>0.74070073486791366</v>
      </c>
    </row>
    <row r="151" spans="1:8" x14ac:dyDescent="0.3">
      <c r="A151" s="359">
        <v>151</v>
      </c>
      <c r="B151" s="359" t="s">
        <v>611</v>
      </c>
      <c r="C151" s="359" t="s">
        <v>612</v>
      </c>
      <c r="D151" s="359">
        <v>151</v>
      </c>
      <c r="E151" s="359">
        <v>0.17757988947294465</v>
      </c>
      <c r="F151" s="359">
        <v>0.62141886366834131</v>
      </c>
      <c r="H151" s="359">
        <v>0.25929926513124607</v>
      </c>
    </row>
    <row r="152" spans="1:8" x14ac:dyDescent="0.3">
      <c r="A152" s="359">
        <v>152</v>
      </c>
      <c r="B152" s="359" t="s">
        <v>613</v>
      </c>
      <c r="C152" s="359" t="s">
        <v>142</v>
      </c>
      <c r="D152" s="359">
        <v>152</v>
      </c>
    </row>
    <row r="153" spans="1:8" x14ac:dyDescent="0.3">
      <c r="A153" s="359">
        <v>153</v>
      </c>
      <c r="B153" s="359" t="s">
        <v>614</v>
      </c>
      <c r="C153" s="359" t="s">
        <v>1678</v>
      </c>
      <c r="D153" s="359">
        <v>153</v>
      </c>
    </row>
    <row r="154" spans="1:8" x14ac:dyDescent="0.3">
      <c r="A154" s="359">
        <v>154</v>
      </c>
      <c r="B154" s="359" t="s">
        <v>615</v>
      </c>
      <c r="C154" s="359" t="s">
        <v>1678</v>
      </c>
      <c r="D154" s="359">
        <v>154</v>
      </c>
      <c r="E154" s="359">
        <v>0.34483745887232603</v>
      </c>
      <c r="F154" s="359">
        <v>0.21394394715080328</v>
      </c>
      <c r="H154" s="359">
        <v>0.32073742107053155</v>
      </c>
    </row>
    <row r="155" spans="1:8" x14ac:dyDescent="0.3">
      <c r="A155" s="359">
        <v>155</v>
      </c>
      <c r="B155" s="359" t="s">
        <v>616</v>
      </c>
      <c r="C155" s="359" t="s">
        <v>1678</v>
      </c>
      <c r="D155" s="359">
        <v>155</v>
      </c>
      <c r="E155" s="359">
        <v>1.5005603178473519E-3</v>
      </c>
      <c r="F155" s="359">
        <v>2.8252971537535857E-4</v>
      </c>
      <c r="H155" s="359">
        <v>1.2762972266007425E-3</v>
      </c>
    </row>
    <row r="156" spans="1:8" x14ac:dyDescent="0.3">
      <c r="A156" s="359">
        <v>156</v>
      </c>
      <c r="B156" s="359" t="s">
        <v>617</v>
      </c>
      <c r="C156" s="359" t="s">
        <v>1678</v>
      </c>
      <c r="D156" s="359">
        <v>156</v>
      </c>
      <c r="E156" s="359">
        <v>0.16409286748155039</v>
      </c>
      <c r="F156" s="359">
        <v>0.60001440003700679</v>
      </c>
      <c r="H156" s="359">
        <v>0.2443544883566241</v>
      </c>
    </row>
    <row r="157" spans="1:8" x14ac:dyDescent="0.3">
      <c r="A157" s="359">
        <v>157</v>
      </c>
      <c r="B157" s="359" t="s">
        <v>618</v>
      </c>
      <c r="C157" s="359" t="s">
        <v>1678</v>
      </c>
      <c r="D157" s="359">
        <v>157</v>
      </c>
      <c r="E157" s="359">
        <v>0.47758265165539948</v>
      </c>
      <c r="F157" s="359">
        <v>0.16463718918600892</v>
      </c>
      <c r="H157" s="359">
        <v>0.41996331379737578</v>
      </c>
    </row>
    <row r="158" spans="1:8" x14ac:dyDescent="0.3">
      <c r="A158" s="359">
        <v>158</v>
      </c>
      <c r="B158" s="359" t="s">
        <v>619</v>
      </c>
      <c r="C158" s="359" t="s">
        <v>1678</v>
      </c>
      <c r="D158" s="359">
        <v>158</v>
      </c>
      <c r="E158" s="359">
        <v>1.1986461673546585E-2</v>
      </c>
      <c r="F158" s="359">
        <v>2.1121933915957784E-2</v>
      </c>
      <c r="H158" s="359">
        <v>1.3668479548020749E-2</v>
      </c>
    </row>
    <row r="159" spans="1:8" x14ac:dyDescent="0.3">
      <c r="A159" s="359">
        <v>159</v>
      </c>
      <c r="B159" s="359" t="s">
        <v>1678</v>
      </c>
      <c r="C159" s="359" t="s">
        <v>620</v>
      </c>
      <c r="D159" s="359">
        <v>159</v>
      </c>
    </row>
    <row r="160" spans="1:8" x14ac:dyDescent="0.3">
      <c r="A160" s="359">
        <v>160</v>
      </c>
      <c r="B160" s="359" t="s">
        <v>621</v>
      </c>
      <c r="C160" s="359" t="s">
        <v>622</v>
      </c>
      <c r="D160" s="359">
        <v>160</v>
      </c>
      <c r="E160" s="359">
        <v>0.55460487431119332</v>
      </c>
      <c r="F160" s="359">
        <v>0.44571063654836035</v>
      </c>
      <c r="H160" s="359">
        <v>0.53455533012792078</v>
      </c>
    </row>
    <row r="161" spans="1:8" x14ac:dyDescent="0.3">
      <c r="A161" s="359">
        <v>161</v>
      </c>
      <c r="B161" s="359" t="s">
        <v>623</v>
      </c>
      <c r="C161" s="359" t="s">
        <v>624</v>
      </c>
      <c r="D161" s="359">
        <v>161</v>
      </c>
      <c r="E161" s="359">
        <v>0.44539512568948741</v>
      </c>
      <c r="F161" s="359">
        <v>0.55428936345679325</v>
      </c>
      <c r="H161" s="359">
        <v>0.46544466987124056</v>
      </c>
    </row>
    <row r="162" spans="1:8" x14ac:dyDescent="0.3">
      <c r="A162" s="359">
        <v>162</v>
      </c>
      <c r="B162" s="359" t="s">
        <v>625</v>
      </c>
      <c r="C162" s="359" t="s">
        <v>142</v>
      </c>
      <c r="D162" s="359">
        <v>162</v>
      </c>
    </row>
    <row r="163" spans="1:8" x14ac:dyDescent="0.3">
      <c r="A163" s="359">
        <v>163</v>
      </c>
      <c r="B163" s="359" t="s">
        <v>626</v>
      </c>
      <c r="C163" s="359" t="s">
        <v>1678</v>
      </c>
      <c r="D163" s="359">
        <v>163</v>
      </c>
    </row>
    <row r="164" spans="1:8" x14ac:dyDescent="0.3">
      <c r="A164" s="359">
        <v>164</v>
      </c>
      <c r="B164" s="359" t="s">
        <v>627</v>
      </c>
      <c r="C164" s="359" t="s">
        <v>1678</v>
      </c>
      <c r="D164" s="359">
        <v>164</v>
      </c>
    </row>
    <row r="165" spans="1:8" x14ac:dyDescent="0.3">
      <c r="A165" s="359">
        <v>165</v>
      </c>
      <c r="B165" s="359" t="s">
        <v>628</v>
      </c>
      <c r="C165" s="359" t="s">
        <v>1678</v>
      </c>
      <c r="D165" s="359">
        <v>165</v>
      </c>
    </row>
    <row r="166" spans="1:8" x14ac:dyDescent="0.3">
      <c r="A166" s="359">
        <v>166</v>
      </c>
      <c r="B166" s="359" t="s">
        <v>629</v>
      </c>
      <c r="C166" s="359" t="s">
        <v>1678</v>
      </c>
      <c r="D166" s="359">
        <v>166</v>
      </c>
    </row>
    <row r="167" spans="1:8" x14ac:dyDescent="0.3">
      <c r="A167" s="359">
        <v>167</v>
      </c>
      <c r="B167" s="359" t="s">
        <v>630</v>
      </c>
      <c r="C167" s="359" t="s">
        <v>1678</v>
      </c>
      <c r="D167" s="359">
        <v>167</v>
      </c>
    </row>
    <row r="168" spans="1:8" x14ac:dyDescent="0.3">
      <c r="A168" s="359">
        <v>168</v>
      </c>
      <c r="B168" s="359" t="s">
        <v>631</v>
      </c>
      <c r="C168" s="359" t="s">
        <v>1678</v>
      </c>
      <c r="D168" s="359">
        <v>168</v>
      </c>
    </row>
    <row r="169" spans="1:8" x14ac:dyDescent="0.3">
      <c r="A169" s="359">
        <v>169</v>
      </c>
      <c r="B169" s="359" t="s">
        <v>1678</v>
      </c>
      <c r="C169" s="359" t="s">
        <v>2872</v>
      </c>
      <c r="D169" s="359">
        <v>169</v>
      </c>
    </row>
    <row r="170" spans="1:8" x14ac:dyDescent="0.3">
      <c r="A170" s="359">
        <v>170</v>
      </c>
      <c r="B170" s="359" t="s">
        <v>633</v>
      </c>
      <c r="C170" s="359" t="s">
        <v>634</v>
      </c>
      <c r="D170" s="359">
        <v>170</v>
      </c>
      <c r="E170" s="359">
        <v>5.4292863698402721E-2</v>
      </c>
      <c r="F170" s="359">
        <v>4.6443818158641778E-2</v>
      </c>
      <c r="H170" s="359">
        <v>5.2847701965489588E-2</v>
      </c>
    </row>
    <row r="171" spans="1:8" x14ac:dyDescent="0.3">
      <c r="A171" s="359">
        <v>171</v>
      </c>
      <c r="B171" s="359" t="s">
        <v>635</v>
      </c>
      <c r="C171" s="359" t="s">
        <v>2886</v>
      </c>
      <c r="D171" s="359">
        <v>171</v>
      </c>
      <c r="E171" s="359">
        <v>7.778460383762073E-2</v>
      </c>
      <c r="F171" s="359">
        <v>6.656974147961453E-2</v>
      </c>
      <c r="H171" s="359">
        <v>7.5719729855481158E-2</v>
      </c>
    </row>
    <row r="172" spans="1:8" x14ac:dyDescent="0.3">
      <c r="A172" s="359">
        <v>172</v>
      </c>
      <c r="B172" s="359" t="s">
        <v>637</v>
      </c>
      <c r="C172" s="359" t="s">
        <v>2887</v>
      </c>
      <c r="D172" s="359">
        <v>172</v>
      </c>
      <c r="E172" s="359">
        <v>6.8350078897480751E-2</v>
      </c>
      <c r="F172" s="359">
        <v>2.6757248216373576E-2</v>
      </c>
      <c r="H172" s="359">
        <v>6.069203092778281E-2</v>
      </c>
    </row>
    <row r="173" spans="1:8" x14ac:dyDescent="0.3">
      <c r="A173" s="359">
        <v>173</v>
      </c>
      <c r="B173" s="359" t="s">
        <v>639</v>
      </c>
      <c r="C173" s="359" t="s">
        <v>2888</v>
      </c>
      <c r="D173" s="359">
        <v>173</v>
      </c>
      <c r="E173" s="359">
        <v>9.9693401758752159E-2</v>
      </c>
      <c r="F173" s="359">
        <v>7.999529085532972E-2</v>
      </c>
      <c r="H173" s="359">
        <v>9.6066596952559702E-2</v>
      </c>
    </row>
    <row r="174" spans="1:8" x14ac:dyDescent="0.3">
      <c r="A174" s="359">
        <v>174</v>
      </c>
      <c r="B174" s="359" t="s">
        <v>641</v>
      </c>
      <c r="C174" s="359" t="s">
        <v>2889</v>
      </c>
      <c r="D174" s="359">
        <v>174</v>
      </c>
      <c r="E174" s="359">
        <v>0.69987905180842203</v>
      </c>
      <c r="F174" s="359">
        <v>0.78023390129519254</v>
      </c>
      <c r="H174" s="359">
        <v>0.71467394029782993</v>
      </c>
    </row>
    <row r="175" spans="1:8" x14ac:dyDescent="0.3">
      <c r="A175" s="359">
        <v>175</v>
      </c>
      <c r="B175" s="359" t="s">
        <v>643</v>
      </c>
      <c r="C175" s="359" t="s">
        <v>1678</v>
      </c>
      <c r="D175" s="359">
        <v>175</v>
      </c>
    </row>
    <row r="176" spans="1:8" x14ac:dyDescent="0.3">
      <c r="A176" s="359">
        <v>176</v>
      </c>
      <c r="B176" s="359" t="s">
        <v>644</v>
      </c>
      <c r="C176" s="359" t="s">
        <v>1678</v>
      </c>
      <c r="D176" s="359">
        <v>176</v>
      </c>
    </row>
    <row r="177" spans="1:8" x14ac:dyDescent="0.3">
      <c r="A177" s="359">
        <v>177</v>
      </c>
      <c r="B177" s="359" t="s">
        <v>645</v>
      </c>
      <c r="C177" s="359" t="s">
        <v>1678</v>
      </c>
      <c r="D177" s="359">
        <v>177</v>
      </c>
    </row>
    <row r="178" spans="1:8" x14ac:dyDescent="0.3">
      <c r="A178" s="359">
        <v>178</v>
      </c>
      <c r="B178" s="359" t="s">
        <v>646</v>
      </c>
      <c r="C178" s="359" t="s">
        <v>1678</v>
      </c>
      <c r="D178" s="359">
        <v>178</v>
      </c>
    </row>
    <row r="179" spans="1:8" x14ac:dyDescent="0.3">
      <c r="A179" s="359">
        <v>179</v>
      </c>
      <c r="B179" s="359" t="s">
        <v>1678</v>
      </c>
      <c r="C179" s="359" t="s">
        <v>647</v>
      </c>
      <c r="D179" s="359">
        <v>179</v>
      </c>
    </row>
    <row r="180" spans="1:8" x14ac:dyDescent="0.3">
      <c r="A180" s="359">
        <v>180</v>
      </c>
      <c r="B180" s="359" t="s">
        <v>648</v>
      </c>
      <c r="C180" s="359" t="s">
        <v>649</v>
      </c>
      <c r="D180" s="359">
        <v>180</v>
      </c>
      <c r="E180" s="359">
        <v>1.2015415574021192E-3</v>
      </c>
      <c r="F180" s="359">
        <v>8.9146444469149285E-4</v>
      </c>
      <c r="H180" s="359">
        <v>1.1444503384438109E-3</v>
      </c>
    </row>
    <row r="181" spans="1:8" x14ac:dyDescent="0.3">
      <c r="A181" s="359">
        <v>181</v>
      </c>
      <c r="B181" s="359" t="s">
        <v>2693</v>
      </c>
      <c r="C181" s="359" t="s">
        <v>2692</v>
      </c>
      <c r="D181" s="359">
        <v>181</v>
      </c>
    </row>
    <row r="182" spans="1:8" x14ac:dyDescent="0.3">
      <c r="A182" s="359">
        <v>182</v>
      </c>
      <c r="B182" s="359" t="s">
        <v>650</v>
      </c>
      <c r="C182" s="359" t="s">
        <v>1678</v>
      </c>
      <c r="D182" s="359">
        <v>182</v>
      </c>
    </row>
    <row r="183" spans="1:8" x14ac:dyDescent="0.3">
      <c r="A183" s="359">
        <v>183</v>
      </c>
      <c r="B183" s="359" t="s">
        <v>651</v>
      </c>
      <c r="C183" s="359" t="s">
        <v>1678</v>
      </c>
      <c r="D183" s="359">
        <v>183</v>
      </c>
    </row>
    <row r="184" spans="1:8" x14ac:dyDescent="0.3">
      <c r="A184" s="359">
        <v>184</v>
      </c>
      <c r="B184" s="359" t="s">
        <v>652</v>
      </c>
      <c r="C184" s="359" t="s">
        <v>1678</v>
      </c>
      <c r="D184" s="359">
        <v>184</v>
      </c>
    </row>
    <row r="185" spans="1:8" x14ac:dyDescent="0.3">
      <c r="A185" s="359">
        <v>185</v>
      </c>
      <c r="B185" s="359" t="s">
        <v>1678</v>
      </c>
      <c r="C185" s="359" t="s">
        <v>450</v>
      </c>
      <c r="D185" s="359">
        <v>185</v>
      </c>
    </row>
    <row r="186" spans="1:8" x14ac:dyDescent="0.3">
      <c r="A186" s="359">
        <v>186</v>
      </c>
      <c r="B186" s="359" t="s">
        <v>1678</v>
      </c>
      <c r="C186" s="359" t="s">
        <v>653</v>
      </c>
      <c r="D186" s="359">
        <v>186</v>
      </c>
    </row>
    <row r="187" spans="1:8" x14ac:dyDescent="0.3">
      <c r="A187" s="359">
        <v>187</v>
      </c>
      <c r="B187" s="359" t="s">
        <v>657</v>
      </c>
      <c r="C187" s="359" t="s">
        <v>658</v>
      </c>
      <c r="D187" s="359">
        <v>187</v>
      </c>
      <c r="E187" s="359">
        <v>1536</v>
      </c>
      <c r="F187" s="359">
        <v>226678</v>
      </c>
    </row>
    <row r="188" spans="1:8" x14ac:dyDescent="0.3">
      <c r="A188" s="359">
        <v>188</v>
      </c>
      <c r="B188" s="359" t="s">
        <v>1678</v>
      </c>
      <c r="C188" s="359" t="s">
        <v>1678</v>
      </c>
      <c r="D188" s="359">
        <v>188</v>
      </c>
    </row>
    <row r="189" spans="1:8" x14ac:dyDescent="0.3">
      <c r="A189" s="359">
        <v>189</v>
      </c>
      <c r="B189" s="359" t="s">
        <v>1678</v>
      </c>
      <c r="C189" s="359" t="s">
        <v>659</v>
      </c>
      <c r="D189" s="359">
        <v>189</v>
      </c>
    </row>
    <row r="190" spans="1:8" x14ac:dyDescent="0.3">
      <c r="A190" s="359">
        <v>190</v>
      </c>
      <c r="B190" s="359" t="s">
        <v>660</v>
      </c>
      <c r="C190" s="359" t="s">
        <v>2829</v>
      </c>
      <c r="D190" s="359">
        <v>190</v>
      </c>
      <c r="E190" s="359">
        <v>167468.09795303535</v>
      </c>
      <c r="F190" s="359">
        <v>178430</v>
      </c>
    </row>
    <row r="191" spans="1:8" x14ac:dyDescent="0.3">
      <c r="A191" s="359">
        <v>191</v>
      </c>
      <c r="B191" s="359" t="s">
        <v>661</v>
      </c>
      <c r="C191" s="359" t="s">
        <v>2830</v>
      </c>
      <c r="D191" s="359">
        <v>191</v>
      </c>
      <c r="E191" s="359">
        <v>122675.59877352823</v>
      </c>
      <c r="F191" s="359">
        <v>43210</v>
      </c>
    </row>
    <row r="192" spans="1:8" x14ac:dyDescent="0.3">
      <c r="A192" s="359">
        <v>192</v>
      </c>
      <c r="B192" s="359" t="s">
        <v>662</v>
      </c>
      <c r="C192" s="359" t="s">
        <v>2831</v>
      </c>
      <c r="D192" s="359">
        <v>192</v>
      </c>
      <c r="E192" s="359">
        <v>35943.800587434795</v>
      </c>
      <c r="F192" s="359">
        <v>4570</v>
      </c>
    </row>
    <row r="193" spans="1:6" x14ac:dyDescent="0.3">
      <c r="A193" s="359">
        <v>193</v>
      </c>
      <c r="B193" s="359" t="s">
        <v>663</v>
      </c>
      <c r="C193" s="359" t="s">
        <v>2832</v>
      </c>
      <c r="D193" s="359">
        <v>193</v>
      </c>
      <c r="E193" s="359">
        <v>10782.768216395796</v>
      </c>
      <c r="F193" s="359">
        <v>359</v>
      </c>
    </row>
    <row r="194" spans="1:6" x14ac:dyDescent="0.3">
      <c r="A194" s="359">
        <v>194</v>
      </c>
      <c r="B194" s="359" t="s">
        <v>664</v>
      </c>
      <c r="C194" s="359" t="s">
        <v>2832</v>
      </c>
      <c r="D194" s="359">
        <v>194</v>
      </c>
      <c r="E194" s="359">
        <v>4839.4613607399997</v>
      </c>
      <c r="F194" s="359">
        <v>71</v>
      </c>
    </row>
    <row r="195" spans="1:6" x14ac:dyDescent="0.3">
      <c r="A195" s="359">
        <v>195</v>
      </c>
      <c r="B195" s="359" t="s">
        <v>665</v>
      </c>
      <c r="C195" s="359" t="s">
        <v>2833</v>
      </c>
      <c r="D195" s="359">
        <v>195</v>
      </c>
      <c r="E195" s="359">
        <v>6370.9111021020517</v>
      </c>
      <c r="F195" s="359">
        <v>38</v>
      </c>
    </row>
    <row r="196" spans="1:6" x14ac:dyDescent="0.3">
      <c r="A196" s="359">
        <v>196</v>
      </c>
      <c r="B196" s="359" t="s">
        <v>666</v>
      </c>
      <c r="C196" s="359" t="s">
        <v>1678</v>
      </c>
      <c r="D196" s="359">
        <v>196</v>
      </c>
    </row>
    <row r="197" spans="1:6" x14ac:dyDescent="0.3">
      <c r="A197" s="359">
        <v>197</v>
      </c>
      <c r="B197" s="359" t="s">
        <v>667</v>
      </c>
      <c r="C197" s="359" t="s">
        <v>1678</v>
      </c>
      <c r="D197" s="359">
        <v>197</v>
      </c>
    </row>
    <row r="198" spans="1:6" x14ac:dyDescent="0.3">
      <c r="A198" s="359">
        <v>198</v>
      </c>
      <c r="B198" s="359" t="s">
        <v>668</v>
      </c>
      <c r="C198" s="359" t="s">
        <v>1678</v>
      </c>
      <c r="D198" s="359">
        <v>198</v>
      </c>
    </row>
    <row r="199" spans="1:6" x14ac:dyDescent="0.3">
      <c r="A199" s="359">
        <v>199</v>
      </c>
      <c r="B199" s="359" t="s">
        <v>669</v>
      </c>
      <c r="C199" s="359" t="s">
        <v>1678</v>
      </c>
      <c r="D199" s="359">
        <v>199</v>
      </c>
    </row>
    <row r="200" spans="1:6" x14ac:dyDescent="0.3">
      <c r="A200" s="359">
        <v>200</v>
      </c>
      <c r="B200" s="359" t="s">
        <v>670</v>
      </c>
      <c r="C200" s="359" t="s">
        <v>1678</v>
      </c>
      <c r="D200" s="359">
        <v>200</v>
      </c>
    </row>
    <row r="201" spans="1:6" x14ac:dyDescent="0.3">
      <c r="A201" s="359">
        <v>201</v>
      </c>
      <c r="B201" s="359" t="s">
        <v>671</v>
      </c>
      <c r="C201" s="359" t="s">
        <v>1678</v>
      </c>
      <c r="D201" s="359">
        <v>201</v>
      </c>
    </row>
    <row r="202" spans="1:6" x14ac:dyDescent="0.3">
      <c r="A202" s="359">
        <v>202</v>
      </c>
      <c r="B202" s="359" t="s">
        <v>672</v>
      </c>
      <c r="C202" s="359" t="s">
        <v>1678</v>
      </c>
      <c r="D202" s="359">
        <v>202</v>
      </c>
    </row>
    <row r="203" spans="1:6" x14ac:dyDescent="0.3">
      <c r="A203" s="359">
        <v>203</v>
      </c>
      <c r="B203" s="359" t="s">
        <v>673</v>
      </c>
      <c r="C203" s="359" t="s">
        <v>1678</v>
      </c>
      <c r="D203" s="359">
        <v>203</v>
      </c>
    </row>
    <row r="204" spans="1:6" x14ac:dyDescent="0.3">
      <c r="A204" s="359">
        <v>204</v>
      </c>
      <c r="B204" s="359" t="s">
        <v>674</v>
      </c>
      <c r="C204" s="359" t="s">
        <v>1678</v>
      </c>
      <c r="D204" s="359">
        <v>204</v>
      </c>
    </row>
    <row r="205" spans="1:6" x14ac:dyDescent="0.3">
      <c r="A205" s="359">
        <v>205</v>
      </c>
      <c r="B205" s="359" t="s">
        <v>675</v>
      </c>
      <c r="C205" s="359" t="s">
        <v>1678</v>
      </c>
      <c r="D205" s="359">
        <v>205</v>
      </c>
    </row>
    <row r="206" spans="1:6" x14ac:dyDescent="0.3">
      <c r="A206" s="359">
        <v>206</v>
      </c>
      <c r="B206" s="359" t="s">
        <v>676</v>
      </c>
      <c r="C206" s="359" t="s">
        <v>1678</v>
      </c>
      <c r="D206" s="359">
        <v>206</v>
      </c>
    </row>
    <row r="207" spans="1:6" x14ac:dyDescent="0.3">
      <c r="A207" s="359">
        <v>207</v>
      </c>
      <c r="B207" s="359" t="s">
        <v>677</v>
      </c>
      <c r="C207" s="359" t="s">
        <v>1678</v>
      </c>
      <c r="D207" s="359">
        <v>207</v>
      </c>
    </row>
    <row r="208" spans="1:6" x14ac:dyDescent="0.3">
      <c r="A208" s="359">
        <v>208</v>
      </c>
      <c r="B208" s="359" t="s">
        <v>678</v>
      </c>
      <c r="C208" s="359" t="s">
        <v>1678</v>
      </c>
      <c r="D208" s="359">
        <v>208</v>
      </c>
    </row>
    <row r="209" spans="1:4" x14ac:dyDescent="0.3">
      <c r="A209" s="359">
        <v>209</v>
      </c>
      <c r="B209" s="359" t="s">
        <v>679</v>
      </c>
      <c r="C209" s="359" t="s">
        <v>1678</v>
      </c>
      <c r="D209" s="359">
        <v>209</v>
      </c>
    </row>
    <row r="210" spans="1:4" x14ac:dyDescent="0.3">
      <c r="A210" s="359">
        <v>210</v>
      </c>
      <c r="B210" s="359" t="s">
        <v>680</v>
      </c>
      <c r="C210" s="359" t="s">
        <v>1678</v>
      </c>
      <c r="D210" s="359">
        <v>210</v>
      </c>
    </row>
    <row r="211" spans="1:4" x14ac:dyDescent="0.3">
      <c r="A211" s="359">
        <v>211</v>
      </c>
      <c r="B211" s="359" t="s">
        <v>681</v>
      </c>
      <c r="C211" s="359" t="s">
        <v>1678</v>
      </c>
      <c r="D211" s="359">
        <v>211</v>
      </c>
    </row>
    <row r="212" spans="1:4" x14ac:dyDescent="0.3">
      <c r="A212" s="359">
        <v>212</v>
      </c>
      <c r="B212" s="359" t="s">
        <v>682</v>
      </c>
      <c r="C212" s="359" t="s">
        <v>1678</v>
      </c>
      <c r="D212" s="359">
        <v>212</v>
      </c>
    </row>
    <row r="213" spans="1:4" x14ac:dyDescent="0.3">
      <c r="A213" s="359">
        <v>213</v>
      </c>
      <c r="B213" s="359" t="s">
        <v>683</v>
      </c>
      <c r="C213" s="359" t="s">
        <v>1678</v>
      </c>
      <c r="D213" s="359">
        <v>213</v>
      </c>
    </row>
    <row r="214" spans="1:4" x14ac:dyDescent="0.3">
      <c r="A214" s="359">
        <v>214</v>
      </c>
      <c r="B214" s="359" t="s">
        <v>684</v>
      </c>
      <c r="C214" s="359" t="s">
        <v>144</v>
      </c>
      <c r="D214" s="359">
        <v>214</v>
      </c>
    </row>
    <row r="215" spans="1:4" x14ac:dyDescent="0.3">
      <c r="A215" s="359">
        <v>215</v>
      </c>
      <c r="B215" s="359" t="s">
        <v>1678</v>
      </c>
      <c r="C215" s="359" t="s">
        <v>685</v>
      </c>
      <c r="D215" s="359">
        <v>215</v>
      </c>
    </row>
    <row r="216" spans="1:4" x14ac:dyDescent="0.3">
      <c r="A216" s="359">
        <v>216</v>
      </c>
      <c r="B216" s="359" t="s">
        <v>686</v>
      </c>
      <c r="C216" s="359" t="s">
        <v>687</v>
      </c>
      <c r="D216" s="359">
        <v>216</v>
      </c>
    </row>
    <row r="217" spans="1:4" x14ac:dyDescent="0.3">
      <c r="A217" s="359">
        <v>217</v>
      </c>
      <c r="B217" s="359" t="s">
        <v>1678</v>
      </c>
      <c r="C217" s="359" t="s">
        <v>1678</v>
      </c>
      <c r="D217" s="359">
        <v>217</v>
      </c>
    </row>
    <row r="218" spans="1:4" x14ac:dyDescent="0.3">
      <c r="A218" s="359">
        <v>218</v>
      </c>
      <c r="B218" s="359" t="s">
        <v>1678</v>
      </c>
      <c r="C218" s="359" t="s">
        <v>688</v>
      </c>
      <c r="D218" s="359">
        <v>218</v>
      </c>
    </row>
    <row r="219" spans="1:4" x14ac:dyDescent="0.3">
      <c r="A219" s="359">
        <v>219</v>
      </c>
      <c r="B219" s="359" t="s">
        <v>689</v>
      </c>
      <c r="C219" s="359" t="s">
        <v>690</v>
      </c>
      <c r="D219" s="359">
        <v>219</v>
      </c>
    </row>
    <row r="220" spans="1:4" x14ac:dyDescent="0.3">
      <c r="A220" s="359">
        <v>220</v>
      </c>
      <c r="B220" s="359" t="s">
        <v>691</v>
      </c>
      <c r="C220" s="359" t="s">
        <v>692</v>
      </c>
      <c r="D220" s="359">
        <v>220</v>
      </c>
    </row>
    <row r="221" spans="1:4" x14ac:dyDescent="0.3">
      <c r="A221" s="359">
        <v>221</v>
      </c>
      <c r="B221" s="359" t="s">
        <v>693</v>
      </c>
      <c r="C221" s="359" t="s">
        <v>694</v>
      </c>
      <c r="D221" s="359">
        <v>221</v>
      </c>
    </row>
    <row r="222" spans="1:4" x14ac:dyDescent="0.3">
      <c r="A222" s="359">
        <v>222</v>
      </c>
      <c r="B222" s="359" t="s">
        <v>695</v>
      </c>
      <c r="C222" s="359" t="s">
        <v>696</v>
      </c>
      <c r="D222" s="359">
        <v>222</v>
      </c>
    </row>
    <row r="223" spans="1:4" x14ac:dyDescent="0.3">
      <c r="A223" s="359">
        <v>223</v>
      </c>
      <c r="B223" s="359" t="s">
        <v>697</v>
      </c>
      <c r="C223" s="359" t="s">
        <v>698</v>
      </c>
      <c r="D223" s="359">
        <v>223</v>
      </c>
    </row>
    <row r="224" spans="1:4" x14ac:dyDescent="0.3">
      <c r="A224" s="359">
        <v>224</v>
      </c>
      <c r="B224" s="359" t="s">
        <v>699</v>
      </c>
      <c r="C224" s="359" t="s">
        <v>700</v>
      </c>
      <c r="D224" s="359">
        <v>224</v>
      </c>
    </row>
    <row r="225" spans="1:6" x14ac:dyDescent="0.3">
      <c r="A225" s="359">
        <v>225</v>
      </c>
      <c r="B225" s="359" t="s">
        <v>701</v>
      </c>
      <c r="C225" s="359" t="s">
        <v>702</v>
      </c>
      <c r="D225" s="359">
        <v>225</v>
      </c>
    </row>
    <row r="226" spans="1:6" x14ac:dyDescent="0.3">
      <c r="A226" s="359">
        <v>226</v>
      </c>
      <c r="B226" s="359" t="s">
        <v>703</v>
      </c>
      <c r="C226" s="359" t="s">
        <v>704</v>
      </c>
      <c r="D226" s="359">
        <v>226</v>
      </c>
    </row>
    <row r="227" spans="1:6" x14ac:dyDescent="0.3">
      <c r="A227" s="359">
        <v>227</v>
      </c>
      <c r="B227" s="359" t="s">
        <v>705</v>
      </c>
      <c r="C227" s="359" t="s">
        <v>144</v>
      </c>
      <c r="D227" s="359">
        <v>227</v>
      </c>
    </row>
    <row r="228" spans="1:6" x14ac:dyDescent="0.3">
      <c r="A228" s="359">
        <v>228</v>
      </c>
      <c r="B228" s="359" t="s">
        <v>706</v>
      </c>
      <c r="C228" s="359" t="s">
        <v>707</v>
      </c>
      <c r="D228" s="359">
        <v>228</v>
      </c>
    </row>
    <row r="229" spans="1:6" x14ac:dyDescent="0.3">
      <c r="A229" s="359">
        <v>229</v>
      </c>
      <c r="B229" s="359" t="s">
        <v>708</v>
      </c>
      <c r="C229" s="359" t="s">
        <v>709</v>
      </c>
      <c r="D229" s="359">
        <v>229</v>
      </c>
    </row>
    <row r="230" spans="1:6" x14ac:dyDescent="0.3">
      <c r="A230" s="359">
        <v>230</v>
      </c>
      <c r="B230" s="359" t="s">
        <v>710</v>
      </c>
      <c r="C230" s="359" t="s">
        <v>711</v>
      </c>
      <c r="D230" s="359">
        <v>230</v>
      </c>
    </row>
    <row r="231" spans="1:6" x14ac:dyDescent="0.3">
      <c r="A231" s="359">
        <v>231</v>
      </c>
      <c r="B231" s="359" t="s">
        <v>712</v>
      </c>
      <c r="C231" s="359" t="s">
        <v>713</v>
      </c>
      <c r="D231" s="359">
        <v>231</v>
      </c>
    </row>
    <row r="232" spans="1:6" x14ac:dyDescent="0.3">
      <c r="A232" s="359">
        <v>232</v>
      </c>
      <c r="B232" s="359" t="s">
        <v>714</v>
      </c>
      <c r="C232" s="359" t="s">
        <v>715</v>
      </c>
      <c r="D232" s="359">
        <v>232</v>
      </c>
    </row>
    <row r="233" spans="1:6" x14ac:dyDescent="0.3">
      <c r="A233" s="359">
        <v>233</v>
      </c>
      <c r="B233" s="359" t="s">
        <v>716</v>
      </c>
      <c r="C233" s="359" t="s">
        <v>717</v>
      </c>
      <c r="D233" s="359">
        <v>233</v>
      </c>
    </row>
    <row r="234" spans="1:6" x14ac:dyDescent="0.3">
      <c r="A234" s="359">
        <v>234</v>
      </c>
      <c r="B234" s="359" t="s">
        <v>718</v>
      </c>
      <c r="C234" s="359" t="s">
        <v>1678</v>
      </c>
      <c r="D234" s="359">
        <v>234</v>
      </c>
    </row>
    <row r="235" spans="1:6" x14ac:dyDescent="0.3">
      <c r="A235" s="359">
        <v>235</v>
      </c>
      <c r="B235" s="359" t="s">
        <v>719</v>
      </c>
      <c r="C235" s="359" t="s">
        <v>1678</v>
      </c>
      <c r="D235" s="359">
        <v>235</v>
      </c>
    </row>
    <row r="236" spans="1:6" x14ac:dyDescent="0.3">
      <c r="A236" s="359">
        <v>236</v>
      </c>
      <c r="B236" s="359" t="s">
        <v>720</v>
      </c>
      <c r="C236" s="359" t="s">
        <v>1678</v>
      </c>
      <c r="D236" s="359">
        <v>236</v>
      </c>
    </row>
    <row r="237" spans="1:6" x14ac:dyDescent="0.3">
      <c r="A237" s="359">
        <v>237</v>
      </c>
      <c r="B237" s="359" t="s">
        <v>1678</v>
      </c>
      <c r="C237" s="359" t="s">
        <v>2873</v>
      </c>
      <c r="D237" s="359">
        <v>237</v>
      </c>
    </row>
    <row r="238" spans="1:6" x14ac:dyDescent="0.3">
      <c r="A238" s="359">
        <v>238</v>
      </c>
      <c r="B238" s="359" t="s">
        <v>722</v>
      </c>
      <c r="C238" s="359" t="s">
        <v>687</v>
      </c>
      <c r="D238" s="359">
        <v>238</v>
      </c>
      <c r="E238" s="359">
        <v>0.57156170812550033</v>
      </c>
      <c r="F238" s="359">
        <v>226678</v>
      </c>
    </row>
    <row r="239" spans="1:6" x14ac:dyDescent="0.3">
      <c r="A239" s="359">
        <v>239</v>
      </c>
      <c r="B239" s="359" t="s">
        <v>1678</v>
      </c>
      <c r="C239" s="359" t="s">
        <v>1678</v>
      </c>
      <c r="D239" s="359">
        <v>239</v>
      </c>
    </row>
    <row r="240" spans="1:6" x14ac:dyDescent="0.3">
      <c r="A240" s="359">
        <v>240</v>
      </c>
      <c r="B240" s="359" t="s">
        <v>1678</v>
      </c>
      <c r="C240" s="359" t="s">
        <v>688</v>
      </c>
      <c r="D240" s="359">
        <v>240</v>
      </c>
    </row>
    <row r="241" spans="1:5" x14ac:dyDescent="0.3">
      <c r="A241" s="359">
        <v>241</v>
      </c>
      <c r="B241" s="359" t="s">
        <v>723</v>
      </c>
      <c r="C241" s="359" t="s">
        <v>690</v>
      </c>
      <c r="D241" s="359">
        <v>241</v>
      </c>
      <c r="E241" s="359">
        <v>237356</v>
      </c>
    </row>
    <row r="242" spans="1:5" x14ac:dyDescent="0.3">
      <c r="A242" s="359">
        <v>242</v>
      </c>
      <c r="B242" s="359" t="s">
        <v>724</v>
      </c>
      <c r="C242" s="359" t="s">
        <v>692</v>
      </c>
      <c r="D242" s="359">
        <v>242</v>
      </c>
      <c r="E242" s="359">
        <v>43726</v>
      </c>
    </row>
    <row r="243" spans="1:5" x14ac:dyDescent="0.3">
      <c r="A243" s="359">
        <v>243</v>
      </c>
      <c r="B243" s="359" t="s">
        <v>725</v>
      </c>
      <c r="C243" s="359" t="s">
        <v>694</v>
      </c>
      <c r="D243" s="359">
        <v>243</v>
      </c>
      <c r="E243" s="359">
        <v>32138</v>
      </c>
    </row>
    <row r="244" spans="1:5" x14ac:dyDescent="0.3">
      <c r="A244" s="359">
        <v>244</v>
      </c>
      <c r="B244" s="359" t="s">
        <v>726</v>
      </c>
      <c r="C244" s="359" t="s">
        <v>696</v>
      </c>
      <c r="D244" s="359">
        <v>244</v>
      </c>
      <c r="E244" s="359">
        <v>19184</v>
      </c>
    </row>
    <row r="245" spans="1:5" x14ac:dyDescent="0.3">
      <c r="A245" s="359">
        <v>245</v>
      </c>
      <c r="B245" s="359" t="s">
        <v>727</v>
      </c>
      <c r="C245" s="359" t="s">
        <v>698</v>
      </c>
      <c r="D245" s="359">
        <v>245</v>
      </c>
      <c r="E245" s="359">
        <v>9359</v>
      </c>
    </row>
    <row r="246" spans="1:5" x14ac:dyDescent="0.3">
      <c r="A246" s="359">
        <v>246</v>
      </c>
      <c r="B246" s="359" t="s">
        <v>728</v>
      </c>
      <c r="C246" s="359" t="s">
        <v>700</v>
      </c>
      <c r="D246" s="359">
        <v>246</v>
      </c>
      <c r="E246" s="359">
        <v>3045</v>
      </c>
    </row>
    <row r="247" spans="1:5" x14ac:dyDescent="0.3">
      <c r="A247" s="359">
        <v>247</v>
      </c>
      <c r="B247" s="359" t="s">
        <v>729</v>
      </c>
      <c r="C247" s="359" t="s">
        <v>702</v>
      </c>
      <c r="D247" s="359">
        <v>247</v>
      </c>
      <c r="E247" s="359">
        <v>486</v>
      </c>
    </row>
    <row r="248" spans="1:5" x14ac:dyDescent="0.3">
      <c r="A248" s="359">
        <v>248</v>
      </c>
      <c r="B248" s="359" t="s">
        <v>730</v>
      </c>
      <c r="C248" s="359" t="s">
        <v>704</v>
      </c>
      <c r="D248" s="359">
        <v>248</v>
      </c>
      <c r="E248" s="359">
        <v>220</v>
      </c>
    </row>
    <row r="249" spans="1:5" x14ac:dyDescent="0.3">
      <c r="A249" s="359">
        <v>249</v>
      </c>
      <c r="B249" s="359" t="s">
        <v>731</v>
      </c>
      <c r="C249" s="359" t="s">
        <v>144</v>
      </c>
      <c r="D249" s="359">
        <v>249</v>
      </c>
    </row>
    <row r="250" spans="1:5" x14ac:dyDescent="0.3">
      <c r="A250" s="359">
        <v>250</v>
      </c>
      <c r="B250" s="359" t="s">
        <v>732</v>
      </c>
      <c r="C250" s="359" t="s">
        <v>707</v>
      </c>
      <c r="D250" s="359">
        <v>250</v>
      </c>
      <c r="E250" s="359">
        <v>105</v>
      </c>
    </row>
    <row r="251" spans="1:5" x14ac:dyDescent="0.3">
      <c r="A251" s="359">
        <v>251</v>
      </c>
      <c r="B251" s="359" t="s">
        <v>733</v>
      </c>
      <c r="C251" s="359" t="s">
        <v>709</v>
      </c>
      <c r="D251" s="359">
        <v>251</v>
      </c>
      <c r="E251" s="359">
        <v>45</v>
      </c>
    </row>
    <row r="252" spans="1:5" x14ac:dyDescent="0.3">
      <c r="A252" s="359">
        <v>252</v>
      </c>
      <c r="B252" s="359" t="s">
        <v>734</v>
      </c>
      <c r="C252" s="359" t="s">
        <v>711</v>
      </c>
      <c r="D252" s="359">
        <v>252</v>
      </c>
      <c r="E252" s="359">
        <v>25</v>
      </c>
    </row>
    <row r="253" spans="1:5" x14ac:dyDescent="0.3">
      <c r="A253" s="359">
        <v>253</v>
      </c>
      <c r="B253" s="359" t="s">
        <v>735</v>
      </c>
      <c r="C253" s="359" t="s">
        <v>713</v>
      </c>
      <c r="D253" s="359">
        <v>253</v>
      </c>
      <c r="E253" s="359">
        <v>15</v>
      </c>
    </row>
    <row r="254" spans="1:5" x14ac:dyDescent="0.3">
      <c r="A254" s="359">
        <v>254</v>
      </c>
      <c r="B254" s="359" t="s">
        <v>736</v>
      </c>
      <c r="C254" s="359" t="s">
        <v>715</v>
      </c>
      <c r="D254" s="359">
        <v>254</v>
      </c>
      <c r="E254" s="359">
        <v>9</v>
      </c>
    </row>
    <row r="255" spans="1:5" x14ac:dyDescent="0.3">
      <c r="A255" s="359">
        <v>255</v>
      </c>
      <c r="B255" s="359" t="s">
        <v>737</v>
      </c>
      <c r="C255" s="359" t="s">
        <v>717</v>
      </c>
      <c r="D255" s="359">
        <v>255</v>
      </c>
      <c r="E255" s="359">
        <v>22</v>
      </c>
    </row>
    <row r="256" spans="1:5" x14ac:dyDescent="0.3">
      <c r="A256" s="359">
        <v>256</v>
      </c>
      <c r="B256" s="359" t="s">
        <v>738</v>
      </c>
      <c r="C256" s="359" t="s">
        <v>1678</v>
      </c>
      <c r="D256" s="359">
        <v>256</v>
      </c>
    </row>
    <row r="257" spans="1:5" x14ac:dyDescent="0.3">
      <c r="A257" s="359">
        <v>257</v>
      </c>
      <c r="B257" s="359" t="s">
        <v>739</v>
      </c>
      <c r="C257" s="359" t="s">
        <v>1678</v>
      </c>
      <c r="D257" s="359">
        <v>257</v>
      </c>
    </row>
    <row r="258" spans="1:5" x14ac:dyDescent="0.3">
      <c r="A258" s="359">
        <v>258</v>
      </c>
      <c r="B258" s="359" t="s">
        <v>740</v>
      </c>
      <c r="C258" s="359" t="s">
        <v>1678</v>
      </c>
      <c r="D258" s="359">
        <v>258</v>
      </c>
    </row>
    <row r="259" spans="1:5" x14ac:dyDescent="0.3">
      <c r="A259" s="359">
        <v>259</v>
      </c>
      <c r="B259" s="359" t="s">
        <v>1678</v>
      </c>
      <c r="C259" s="359" t="s">
        <v>741</v>
      </c>
      <c r="D259" s="359">
        <v>259</v>
      </c>
    </row>
    <row r="260" spans="1:5" x14ac:dyDescent="0.3">
      <c r="A260" s="359">
        <v>260</v>
      </c>
      <c r="B260" s="359" t="s">
        <v>742</v>
      </c>
      <c r="C260" s="359" t="s">
        <v>743</v>
      </c>
      <c r="D260" s="359">
        <v>260</v>
      </c>
      <c r="E260" s="359">
        <v>0.80990705891401094</v>
      </c>
    </row>
    <row r="261" spans="1:5" x14ac:dyDescent="0.3">
      <c r="A261" s="359">
        <v>261</v>
      </c>
      <c r="B261" s="359" t="s">
        <v>744</v>
      </c>
      <c r="C261" s="359" t="s">
        <v>745</v>
      </c>
      <c r="D261" s="359">
        <v>261</v>
      </c>
      <c r="E261" s="359">
        <v>4.8565522153683358E-2</v>
      </c>
    </row>
    <row r="262" spans="1:5" x14ac:dyDescent="0.3">
      <c r="A262" s="359">
        <v>262</v>
      </c>
      <c r="B262" s="359" t="s">
        <v>746</v>
      </c>
      <c r="C262" s="359" t="s">
        <v>747</v>
      </c>
      <c r="D262" s="359">
        <v>262</v>
      </c>
    </row>
    <row r="263" spans="1:5" x14ac:dyDescent="0.3">
      <c r="A263" s="359">
        <v>263</v>
      </c>
      <c r="B263" s="359" t="s">
        <v>748</v>
      </c>
      <c r="C263" s="359" t="s">
        <v>2232</v>
      </c>
      <c r="D263" s="359">
        <v>263</v>
      </c>
    </row>
    <row r="264" spans="1:5" x14ac:dyDescent="0.3">
      <c r="A264" s="359">
        <v>264</v>
      </c>
      <c r="B264" s="359" t="s">
        <v>1390</v>
      </c>
      <c r="C264" s="359" t="s">
        <v>1382</v>
      </c>
      <c r="D264" s="359">
        <v>264</v>
      </c>
    </row>
    <row r="265" spans="1:5" x14ac:dyDescent="0.3">
      <c r="A265" s="359">
        <v>265</v>
      </c>
      <c r="B265" s="359" t="s">
        <v>2233</v>
      </c>
      <c r="C265" s="359" t="s">
        <v>142</v>
      </c>
      <c r="D265" s="359">
        <v>265</v>
      </c>
      <c r="E265" s="359">
        <v>0.14152741893298457</v>
      </c>
    </row>
    <row r="266" spans="1:5" x14ac:dyDescent="0.3">
      <c r="A266" s="359">
        <v>266</v>
      </c>
      <c r="B266" s="359" t="s">
        <v>749</v>
      </c>
      <c r="C266" s="359" t="s">
        <v>751</v>
      </c>
      <c r="D266" s="359">
        <v>266</v>
      </c>
      <c r="E266" s="359">
        <v>7.9451551245962912E-2</v>
      </c>
    </row>
    <row r="267" spans="1:5" x14ac:dyDescent="0.3">
      <c r="A267" s="359">
        <v>267</v>
      </c>
      <c r="B267" s="359" t="s">
        <v>750</v>
      </c>
      <c r="C267" s="359" t="s">
        <v>2874</v>
      </c>
      <c r="D267" s="359">
        <v>267</v>
      </c>
      <c r="E267" s="359">
        <v>3.3129427593246084E-4</v>
      </c>
    </row>
    <row r="268" spans="1:5" x14ac:dyDescent="0.3">
      <c r="A268" s="359">
        <v>268</v>
      </c>
      <c r="B268" s="359" t="s">
        <v>752</v>
      </c>
      <c r="C268" s="359" t="s">
        <v>2875</v>
      </c>
      <c r="D268" s="359">
        <v>268</v>
      </c>
    </row>
    <row r="269" spans="1:5" x14ac:dyDescent="0.3">
      <c r="A269" s="359">
        <v>269</v>
      </c>
      <c r="B269" s="359" t="s">
        <v>754</v>
      </c>
      <c r="C269" s="359" t="s">
        <v>757</v>
      </c>
      <c r="D269" s="359">
        <v>269</v>
      </c>
    </row>
    <row r="270" spans="1:5" x14ac:dyDescent="0.3">
      <c r="A270" s="359">
        <v>270</v>
      </c>
      <c r="B270" s="359" t="s">
        <v>756</v>
      </c>
      <c r="C270" s="359" t="s">
        <v>2834</v>
      </c>
      <c r="D270" s="359">
        <v>270</v>
      </c>
      <c r="E270" s="359">
        <v>6.1744573411089188E-2</v>
      </c>
    </row>
    <row r="271" spans="1:5" x14ac:dyDescent="0.3">
      <c r="A271" s="359">
        <v>271</v>
      </c>
      <c r="B271" s="359" t="s">
        <v>758</v>
      </c>
      <c r="C271" s="359" t="s">
        <v>1678</v>
      </c>
      <c r="D271" s="359">
        <v>271</v>
      </c>
    </row>
    <row r="272" spans="1:5" x14ac:dyDescent="0.3">
      <c r="A272" s="359">
        <v>272</v>
      </c>
      <c r="B272" s="359" t="s">
        <v>759</v>
      </c>
      <c r="C272" s="359" t="s">
        <v>1678</v>
      </c>
      <c r="D272" s="359">
        <v>272</v>
      </c>
    </row>
    <row r="273" spans="1:6" x14ac:dyDescent="0.3">
      <c r="A273" s="359">
        <v>273</v>
      </c>
      <c r="B273" s="359" t="s">
        <v>760</v>
      </c>
      <c r="C273" s="359" t="s">
        <v>1678</v>
      </c>
      <c r="D273" s="359">
        <v>273</v>
      </c>
    </row>
    <row r="274" spans="1:6" x14ac:dyDescent="0.3">
      <c r="A274" s="359">
        <v>274</v>
      </c>
      <c r="B274" s="359" t="s">
        <v>761</v>
      </c>
      <c r="C274" s="359" t="s">
        <v>1678</v>
      </c>
      <c r="D274" s="359">
        <v>274</v>
      </c>
    </row>
    <row r="275" spans="1:6" x14ac:dyDescent="0.3">
      <c r="A275" s="359">
        <v>275</v>
      </c>
      <c r="B275" s="359" t="s">
        <v>762</v>
      </c>
      <c r="C275" s="359" t="s">
        <v>1678</v>
      </c>
      <c r="D275" s="359">
        <v>275</v>
      </c>
    </row>
    <row r="276" spans="1:6" x14ac:dyDescent="0.3">
      <c r="A276" s="359">
        <v>276</v>
      </c>
      <c r="B276" s="359" t="s">
        <v>1678</v>
      </c>
      <c r="C276" s="359" t="s">
        <v>763</v>
      </c>
      <c r="D276" s="359">
        <v>276</v>
      </c>
    </row>
    <row r="277" spans="1:6" x14ac:dyDescent="0.3">
      <c r="A277" s="359">
        <v>277</v>
      </c>
      <c r="B277" s="359" t="s">
        <v>7</v>
      </c>
      <c r="C277" s="359" t="s">
        <v>1383</v>
      </c>
      <c r="D277" s="359">
        <v>277</v>
      </c>
    </row>
    <row r="278" spans="1:6" x14ac:dyDescent="0.3">
      <c r="A278" s="359">
        <v>278</v>
      </c>
      <c r="B278" s="359" t="s">
        <v>764</v>
      </c>
      <c r="C278" s="359" t="s">
        <v>765</v>
      </c>
      <c r="D278" s="359">
        <v>278</v>
      </c>
    </row>
    <row r="279" spans="1:6" x14ac:dyDescent="0.3">
      <c r="A279" s="359">
        <v>279</v>
      </c>
      <c r="B279" s="359" t="s">
        <v>766</v>
      </c>
      <c r="C279" s="359" t="s">
        <v>142</v>
      </c>
      <c r="D279" s="359">
        <v>279</v>
      </c>
    </row>
    <row r="280" spans="1:6" x14ac:dyDescent="0.3">
      <c r="A280" s="359">
        <v>280</v>
      </c>
      <c r="B280" s="359" t="s">
        <v>767</v>
      </c>
      <c r="C280" s="359" t="s">
        <v>1678</v>
      </c>
      <c r="D280" s="359">
        <v>280</v>
      </c>
    </row>
    <row r="281" spans="1:6" x14ac:dyDescent="0.3">
      <c r="A281" s="359">
        <v>281</v>
      </c>
      <c r="B281" s="359" t="s">
        <v>768</v>
      </c>
      <c r="C281" s="359" t="s">
        <v>1678</v>
      </c>
      <c r="D281" s="359">
        <v>281</v>
      </c>
    </row>
    <row r="282" spans="1:6" x14ac:dyDescent="0.3">
      <c r="A282" s="359">
        <v>282</v>
      </c>
      <c r="B282" s="359" t="s">
        <v>769</v>
      </c>
      <c r="C282" s="359" t="s">
        <v>1678</v>
      </c>
      <c r="D282" s="359">
        <v>282</v>
      </c>
    </row>
    <row r="283" spans="1:6" x14ac:dyDescent="0.3">
      <c r="A283" s="359">
        <v>283</v>
      </c>
      <c r="B283" s="359" t="s">
        <v>770</v>
      </c>
      <c r="C283" s="359" t="s">
        <v>1678</v>
      </c>
      <c r="D283" s="359">
        <v>283</v>
      </c>
    </row>
    <row r="284" spans="1:6" x14ac:dyDescent="0.3">
      <c r="A284" s="359">
        <v>284</v>
      </c>
      <c r="B284" s="359" t="s">
        <v>771</v>
      </c>
      <c r="C284" s="359" t="s">
        <v>1678</v>
      </c>
      <c r="D284" s="359">
        <v>284</v>
      </c>
    </row>
    <row r="285" spans="1:6" x14ac:dyDescent="0.3">
      <c r="A285" s="359">
        <v>285</v>
      </c>
      <c r="B285" s="359" t="s">
        <v>772</v>
      </c>
      <c r="C285" s="359" t="s">
        <v>1678</v>
      </c>
      <c r="D285" s="359">
        <v>285</v>
      </c>
    </row>
    <row r="286" spans="1:6" x14ac:dyDescent="0.3">
      <c r="A286" s="359">
        <v>286</v>
      </c>
      <c r="B286" s="359" t="s">
        <v>1678</v>
      </c>
      <c r="C286" s="359" t="s">
        <v>2321</v>
      </c>
      <c r="D286" s="359">
        <v>286</v>
      </c>
    </row>
    <row r="287" spans="1:6" x14ac:dyDescent="0.3">
      <c r="A287" s="359">
        <v>287</v>
      </c>
      <c r="B287" s="359" t="s">
        <v>2004</v>
      </c>
      <c r="C287" s="359" t="s">
        <v>2835</v>
      </c>
      <c r="D287" s="359">
        <v>287</v>
      </c>
      <c r="E287" s="359">
        <v>36656.249322325901</v>
      </c>
      <c r="F287" s="359">
        <v>14126.999999999984</v>
      </c>
    </row>
    <row r="288" spans="1:6" x14ac:dyDescent="0.3">
      <c r="A288" s="359">
        <v>288</v>
      </c>
      <c r="B288" s="359" t="s">
        <v>2005</v>
      </c>
      <c r="C288" s="359" t="s">
        <v>2836</v>
      </c>
      <c r="D288" s="359">
        <v>288</v>
      </c>
      <c r="E288" s="359">
        <v>16231.365587474203</v>
      </c>
      <c r="F288" s="359">
        <v>6896.0000000000027</v>
      </c>
    </row>
    <row r="289" spans="1:6" x14ac:dyDescent="0.3">
      <c r="A289" s="359">
        <v>289</v>
      </c>
      <c r="B289" s="359" t="s">
        <v>2006</v>
      </c>
      <c r="C289" s="359" t="s">
        <v>2837</v>
      </c>
      <c r="D289" s="359">
        <v>289</v>
      </c>
      <c r="E289" s="359">
        <v>65752.116976298465</v>
      </c>
      <c r="F289" s="359">
        <v>30011.999999999945</v>
      </c>
    </row>
    <row r="290" spans="1:6" x14ac:dyDescent="0.3">
      <c r="A290" s="359">
        <v>290</v>
      </c>
      <c r="B290" s="359" t="s">
        <v>2007</v>
      </c>
      <c r="C290" s="359" t="s">
        <v>2838</v>
      </c>
      <c r="D290" s="359">
        <v>290</v>
      </c>
      <c r="E290" s="359">
        <v>52146.725680132688</v>
      </c>
      <c r="F290" s="359">
        <v>27658.999999999985</v>
      </c>
    </row>
    <row r="291" spans="1:6" x14ac:dyDescent="0.3">
      <c r="A291" s="359">
        <v>291</v>
      </c>
      <c r="B291" s="359" t="s">
        <v>2008</v>
      </c>
      <c r="C291" s="359" t="s">
        <v>2839</v>
      </c>
      <c r="D291" s="359">
        <v>291</v>
      </c>
      <c r="E291" s="359">
        <v>17860.099878957877</v>
      </c>
      <c r="F291" s="359">
        <v>10672.000000000011</v>
      </c>
    </row>
    <row r="292" spans="1:6" x14ac:dyDescent="0.3">
      <c r="A292" s="359">
        <v>292</v>
      </c>
      <c r="B292" s="359" t="s">
        <v>2009</v>
      </c>
      <c r="C292" s="359" t="s">
        <v>2840</v>
      </c>
      <c r="D292" s="359">
        <v>292</v>
      </c>
      <c r="E292" s="359">
        <v>6920.474923809018</v>
      </c>
      <c r="F292" s="359">
        <v>4661.9999999999973</v>
      </c>
    </row>
    <row r="293" spans="1:6" x14ac:dyDescent="0.3">
      <c r="A293" s="359">
        <v>293</v>
      </c>
      <c r="B293" s="359" t="s">
        <v>2010</v>
      </c>
      <c r="C293" s="359" t="s">
        <v>2841</v>
      </c>
      <c r="D293" s="359">
        <v>293</v>
      </c>
      <c r="E293" s="359">
        <v>3564.3347346394594</v>
      </c>
      <c r="F293" s="359">
        <v>2812</v>
      </c>
    </row>
    <row r="294" spans="1:6" x14ac:dyDescent="0.3">
      <c r="A294" s="359">
        <v>294</v>
      </c>
      <c r="B294" s="359" t="s">
        <v>2011</v>
      </c>
      <c r="C294" s="359" t="s">
        <v>2842</v>
      </c>
      <c r="D294" s="359">
        <v>294</v>
      </c>
      <c r="E294" s="359">
        <v>11331.547823977315</v>
      </c>
      <c r="F294" s="359">
        <v>6522.7801583159126</v>
      </c>
    </row>
    <row r="295" spans="1:6" x14ac:dyDescent="0.3">
      <c r="A295" s="359">
        <v>295</v>
      </c>
      <c r="B295" s="359" t="s">
        <v>2012</v>
      </c>
      <c r="C295" s="359" t="s">
        <v>2843</v>
      </c>
      <c r="D295" s="359">
        <v>295</v>
      </c>
      <c r="E295" s="359">
        <v>10616.007846381935</v>
      </c>
      <c r="F295" s="359">
        <v>7640.4255205113368</v>
      </c>
    </row>
    <row r="296" spans="1:6" x14ac:dyDescent="0.3">
      <c r="A296" s="359">
        <v>296</v>
      </c>
      <c r="B296" s="359" t="s">
        <v>2013</v>
      </c>
      <c r="C296" s="359" t="s">
        <v>2844</v>
      </c>
      <c r="D296" s="359">
        <v>296</v>
      </c>
      <c r="E296" s="359">
        <v>42733.133387913949</v>
      </c>
      <c r="F296" s="359">
        <v>32598.181230083337</v>
      </c>
    </row>
    <row r="297" spans="1:6" x14ac:dyDescent="0.3">
      <c r="A297" s="359">
        <v>297</v>
      </c>
      <c r="B297" s="359" t="s">
        <v>2014</v>
      </c>
      <c r="C297" s="359" t="s">
        <v>2845</v>
      </c>
      <c r="D297" s="359">
        <v>297</v>
      </c>
      <c r="E297" s="359">
        <v>42532.071101619957</v>
      </c>
      <c r="F297" s="359">
        <v>33854.361105255142</v>
      </c>
    </row>
    <row r="298" spans="1:6" x14ac:dyDescent="0.3">
      <c r="A298" s="359">
        <v>298</v>
      </c>
      <c r="B298" s="359" t="s">
        <v>2015</v>
      </c>
      <c r="C298" s="359" t="s">
        <v>2846</v>
      </c>
      <c r="D298" s="359">
        <v>298</v>
      </c>
      <c r="E298" s="359">
        <v>19831.520125689454</v>
      </c>
      <c r="F298" s="359">
        <v>17135.813398283255</v>
      </c>
    </row>
    <row r="299" spans="1:6" x14ac:dyDescent="0.3">
      <c r="A299" s="359">
        <v>299</v>
      </c>
      <c r="B299" s="359" t="s">
        <v>2016</v>
      </c>
      <c r="C299" s="359" t="s">
        <v>2847</v>
      </c>
      <c r="D299" s="359">
        <v>299</v>
      </c>
      <c r="E299" s="359">
        <v>10651.717551878855</v>
      </c>
      <c r="F299" s="359">
        <v>10143.191123856659</v>
      </c>
    </row>
    <row r="300" spans="1:6" x14ac:dyDescent="0.3">
      <c r="A300" s="359">
        <v>300</v>
      </c>
      <c r="B300" s="359" t="s">
        <v>2017</v>
      </c>
      <c r="C300" s="359" t="s">
        <v>2848</v>
      </c>
      <c r="D300" s="359">
        <v>300</v>
      </c>
      <c r="E300" s="359">
        <v>7548.5502257998241</v>
      </c>
      <c r="F300" s="359">
        <v>7597.2474636938969</v>
      </c>
    </row>
    <row r="301" spans="1:6" x14ac:dyDescent="0.3">
      <c r="A301" s="359">
        <v>301</v>
      </c>
      <c r="B301" s="359" t="s">
        <v>2018</v>
      </c>
      <c r="C301" s="359" t="s">
        <v>1678</v>
      </c>
      <c r="D301" s="359">
        <v>301</v>
      </c>
    </row>
    <row r="302" spans="1:6" x14ac:dyDescent="0.3">
      <c r="A302" s="359">
        <v>302</v>
      </c>
      <c r="B302" s="359" t="s">
        <v>2019</v>
      </c>
      <c r="C302" s="359" t="s">
        <v>1678</v>
      </c>
      <c r="D302" s="359">
        <v>302</v>
      </c>
    </row>
    <row r="303" spans="1:6" x14ac:dyDescent="0.3">
      <c r="A303" s="359">
        <v>303</v>
      </c>
      <c r="B303" s="359" t="s">
        <v>2020</v>
      </c>
      <c r="C303" s="359" t="s">
        <v>1678</v>
      </c>
      <c r="D303" s="359">
        <v>303</v>
      </c>
    </row>
    <row r="304" spans="1:6" x14ac:dyDescent="0.3">
      <c r="A304" s="359">
        <v>304</v>
      </c>
      <c r="B304" s="359" t="s">
        <v>2021</v>
      </c>
      <c r="C304" s="359" t="s">
        <v>2059</v>
      </c>
      <c r="D304" s="359">
        <v>304</v>
      </c>
      <c r="E304" s="359">
        <v>3704.7228263362285</v>
      </c>
      <c r="F304" s="359">
        <v>3204.9999999999991</v>
      </c>
    </row>
    <row r="305" spans="1:6" x14ac:dyDescent="0.3">
      <c r="A305" s="359">
        <v>305</v>
      </c>
      <c r="B305" s="359" t="s">
        <v>2022</v>
      </c>
      <c r="C305" s="359" t="s">
        <v>144</v>
      </c>
      <c r="D305" s="359">
        <v>305</v>
      </c>
    </row>
    <row r="306" spans="1:6" x14ac:dyDescent="0.3">
      <c r="A306" s="359">
        <v>306</v>
      </c>
      <c r="B306" s="359" t="s">
        <v>2023</v>
      </c>
      <c r="C306" s="359" t="s">
        <v>1678</v>
      </c>
      <c r="D306" s="359">
        <v>306</v>
      </c>
    </row>
    <row r="307" spans="1:6" x14ac:dyDescent="0.3">
      <c r="A307" s="359">
        <v>307</v>
      </c>
      <c r="B307" s="359" t="s">
        <v>2024</v>
      </c>
      <c r="C307" s="359" t="s">
        <v>1678</v>
      </c>
      <c r="D307" s="359">
        <v>307</v>
      </c>
    </row>
    <row r="308" spans="1:6" x14ac:dyDescent="0.3">
      <c r="A308" s="359">
        <v>308</v>
      </c>
      <c r="B308" s="359" t="s">
        <v>2025</v>
      </c>
      <c r="C308" s="359" t="s">
        <v>1678</v>
      </c>
      <c r="D308" s="359">
        <v>308</v>
      </c>
    </row>
    <row r="309" spans="1:6" x14ac:dyDescent="0.3">
      <c r="A309" s="359">
        <v>309</v>
      </c>
      <c r="B309" s="359" t="s">
        <v>1678</v>
      </c>
      <c r="C309" s="359" t="s">
        <v>2359</v>
      </c>
      <c r="D309" s="359">
        <v>309</v>
      </c>
    </row>
    <row r="310" spans="1:6" x14ac:dyDescent="0.3">
      <c r="A310" s="359">
        <v>310</v>
      </c>
      <c r="B310" s="359" t="s">
        <v>2026</v>
      </c>
      <c r="C310" s="359" t="s">
        <v>2849</v>
      </c>
      <c r="D310" s="359">
        <v>310</v>
      </c>
      <c r="E310" s="359">
        <v>36656.249322325901</v>
      </c>
      <c r="F310" s="359">
        <v>14126.999999999984</v>
      </c>
    </row>
    <row r="311" spans="1:6" x14ac:dyDescent="0.3">
      <c r="A311" s="359">
        <v>311</v>
      </c>
      <c r="B311" s="359" t="s">
        <v>2027</v>
      </c>
      <c r="C311" s="359" t="s">
        <v>2850</v>
      </c>
      <c r="D311" s="359">
        <v>311</v>
      </c>
      <c r="E311" s="359">
        <v>16231.365587474203</v>
      </c>
      <c r="F311" s="359">
        <v>6896.0000000000027</v>
      </c>
    </row>
    <row r="312" spans="1:6" x14ac:dyDescent="0.3">
      <c r="A312" s="359">
        <v>312</v>
      </c>
      <c r="B312" s="359" t="s">
        <v>2028</v>
      </c>
      <c r="C312" s="359" t="s">
        <v>2851</v>
      </c>
      <c r="D312" s="359">
        <v>312</v>
      </c>
      <c r="E312" s="359">
        <v>65752.116976298465</v>
      </c>
      <c r="F312" s="359">
        <v>30011.999999999945</v>
      </c>
    </row>
    <row r="313" spans="1:6" x14ac:dyDescent="0.3">
      <c r="A313" s="359">
        <v>313</v>
      </c>
      <c r="B313" s="359" t="s">
        <v>2029</v>
      </c>
      <c r="C313" s="359" t="s">
        <v>2852</v>
      </c>
      <c r="D313" s="359">
        <v>313</v>
      </c>
      <c r="E313" s="359">
        <v>52146.725680132688</v>
      </c>
      <c r="F313" s="359">
        <v>27658.999999999985</v>
      </c>
    </row>
    <row r="314" spans="1:6" x14ac:dyDescent="0.3">
      <c r="A314" s="359">
        <v>314</v>
      </c>
      <c r="B314" s="359" t="s">
        <v>2030</v>
      </c>
      <c r="C314" s="359" t="s">
        <v>2853</v>
      </c>
      <c r="D314" s="359">
        <v>314</v>
      </c>
      <c r="E314" s="359">
        <v>17860.099878957877</v>
      </c>
      <c r="F314" s="359">
        <v>10672.000000000011</v>
      </c>
    </row>
    <row r="315" spans="1:6" x14ac:dyDescent="0.3">
      <c r="A315" s="359">
        <v>315</v>
      </c>
      <c r="B315" s="359" t="s">
        <v>2031</v>
      </c>
      <c r="C315" s="359" t="s">
        <v>2854</v>
      </c>
      <c r="D315" s="359">
        <v>315</v>
      </c>
      <c r="E315" s="359">
        <v>6920.474923809018</v>
      </c>
      <c r="F315" s="359">
        <v>4661.9999999999973</v>
      </c>
    </row>
    <row r="316" spans="1:6" x14ac:dyDescent="0.3">
      <c r="A316" s="359">
        <v>316</v>
      </c>
      <c r="B316" s="359" t="s">
        <v>2032</v>
      </c>
      <c r="C316" s="359" t="s">
        <v>2855</v>
      </c>
      <c r="D316" s="359">
        <v>316</v>
      </c>
      <c r="E316" s="359">
        <v>3564.3347346394594</v>
      </c>
      <c r="F316" s="359">
        <v>2812</v>
      </c>
    </row>
    <row r="317" spans="1:6" x14ac:dyDescent="0.3">
      <c r="A317" s="359">
        <v>317</v>
      </c>
      <c r="B317" s="359" t="s">
        <v>2033</v>
      </c>
      <c r="C317" s="359" t="s">
        <v>2856</v>
      </c>
      <c r="D317" s="359">
        <v>317</v>
      </c>
      <c r="E317" s="359">
        <v>11331.547823977315</v>
      </c>
      <c r="F317" s="359">
        <v>6522.7801583159126</v>
      </c>
    </row>
    <row r="318" spans="1:6" x14ac:dyDescent="0.3">
      <c r="A318" s="359">
        <v>318</v>
      </c>
      <c r="B318" s="359" t="s">
        <v>2034</v>
      </c>
      <c r="C318" s="359" t="s">
        <v>2857</v>
      </c>
      <c r="D318" s="359">
        <v>318</v>
      </c>
      <c r="E318" s="359">
        <v>10616.007846381935</v>
      </c>
      <c r="F318" s="359">
        <v>7640.4255205113368</v>
      </c>
    </row>
    <row r="319" spans="1:6" x14ac:dyDescent="0.3">
      <c r="A319" s="359">
        <v>319</v>
      </c>
      <c r="B319" s="359" t="s">
        <v>2035</v>
      </c>
      <c r="C319" s="359" t="s">
        <v>2858</v>
      </c>
      <c r="D319" s="359">
        <v>319</v>
      </c>
      <c r="E319" s="359">
        <v>42733.133387913949</v>
      </c>
      <c r="F319" s="359">
        <v>32598.181230083337</v>
      </c>
    </row>
    <row r="320" spans="1:6" x14ac:dyDescent="0.3">
      <c r="A320" s="359">
        <v>320</v>
      </c>
      <c r="B320" s="359" t="s">
        <v>2136</v>
      </c>
      <c r="C320" s="359" t="s">
        <v>2859</v>
      </c>
      <c r="D320" s="359">
        <v>320</v>
      </c>
      <c r="E320" s="359">
        <v>42532.071101619957</v>
      </c>
      <c r="F320" s="359">
        <v>33854.361105255142</v>
      </c>
    </row>
    <row r="321" spans="1:6" x14ac:dyDescent="0.3">
      <c r="A321" s="359">
        <v>321</v>
      </c>
      <c r="B321" s="359" t="s">
        <v>2178</v>
      </c>
      <c r="C321" s="359" t="s">
        <v>2860</v>
      </c>
      <c r="D321" s="359">
        <v>321</v>
      </c>
      <c r="E321" s="359">
        <v>19831.520125689454</v>
      </c>
      <c r="F321" s="359">
        <v>17135.813398283255</v>
      </c>
    </row>
    <row r="322" spans="1:6" x14ac:dyDescent="0.3">
      <c r="A322" s="359">
        <v>322</v>
      </c>
      <c r="B322" s="359" t="s">
        <v>2179</v>
      </c>
      <c r="C322" s="359" t="s">
        <v>2861</v>
      </c>
      <c r="D322" s="359">
        <v>322</v>
      </c>
      <c r="E322" s="359">
        <v>10651.717551878855</v>
      </c>
      <c r="F322" s="359">
        <v>10143.191123856659</v>
      </c>
    </row>
    <row r="323" spans="1:6" x14ac:dyDescent="0.3">
      <c r="A323" s="359">
        <v>323</v>
      </c>
      <c r="B323" s="359" t="s">
        <v>2180</v>
      </c>
      <c r="C323" s="359" t="s">
        <v>2862</v>
      </c>
      <c r="D323" s="359">
        <v>323</v>
      </c>
      <c r="E323" s="359">
        <v>7548.5502257998241</v>
      </c>
      <c r="F323" s="359">
        <v>7597.2474636938969</v>
      </c>
    </row>
    <row r="324" spans="1:6" x14ac:dyDescent="0.3">
      <c r="A324" s="359">
        <v>324</v>
      </c>
      <c r="B324" s="359" t="s">
        <v>2181</v>
      </c>
      <c r="C324" s="359" t="s">
        <v>1678</v>
      </c>
      <c r="D324" s="359">
        <v>324</v>
      </c>
    </row>
    <row r="325" spans="1:6" x14ac:dyDescent="0.3">
      <c r="A325" s="359">
        <v>325</v>
      </c>
      <c r="B325" s="359" t="s">
        <v>2182</v>
      </c>
      <c r="C325" s="359" t="s">
        <v>1678</v>
      </c>
      <c r="D325" s="359">
        <v>325</v>
      </c>
    </row>
    <row r="326" spans="1:6" x14ac:dyDescent="0.3">
      <c r="A326" s="359">
        <v>326</v>
      </c>
      <c r="B326" s="359" t="s">
        <v>2183</v>
      </c>
      <c r="C326" s="359" t="s">
        <v>1678</v>
      </c>
      <c r="D326" s="359">
        <v>326</v>
      </c>
    </row>
    <row r="327" spans="1:6" x14ac:dyDescent="0.3">
      <c r="A327" s="359">
        <v>327</v>
      </c>
      <c r="B327" s="359" t="s">
        <v>2184</v>
      </c>
      <c r="C327" s="359" t="s">
        <v>2059</v>
      </c>
      <c r="D327" s="359">
        <v>327</v>
      </c>
      <c r="E327" s="359">
        <v>3704.7228263362285</v>
      </c>
      <c r="F327" s="359">
        <v>3204.9999999999991</v>
      </c>
    </row>
    <row r="328" spans="1:6" x14ac:dyDescent="0.3">
      <c r="A328" s="359">
        <v>328</v>
      </c>
      <c r="B328" s="359" t="s">
        <v>2185</v>
      </c>
      <c r="C328" s="359" t="s">
        <v>144</v>
      </c>
      <c r="D328" s="359">
        <v>328</v>
      </c>
    </row>
    <row r="329" spans="1:6" x14ac:dyDescent="0.3">
      <c r="A329" s="359">
        <v>329</v>
      </c>
      <c r="B329" s="359" t="s">
        <v>2036</v>
      </c>
      <c r="C329" s="359" t="s">
        <v>1678</v>
      </c>
      <c r="D329" s="359">
        <v>329</v>
      </c>
    </row>
    <row r="330" spans="1:6" x14ac:dyDescent="0.3">
      <c r="A330" s="359">
        <v>330</v>
      </c>
      <c r="B330" s="359" t="s">
        <v>2186</v>
      </c>
      <c r="C330" s="359" t="s">
        <v>1678</v>
      </c>
      <c r="D330" s="359">
        <v>330</v>
      </c>
    </row>
    <row r="331" spans="1:6" x14ac:dyDescent="0.3">
      <c r="A331" s="359">
        <v>331</v>
      </c>
      <c r="B331" s="359" t="s">
        <v>2187</v>
      </c>
      <c r="C331" s="359" t="s">
        <v>1678</v>
      </c>
      <c r="D331" s="359">
        <v>331</v>
      </c>
    </row>
    <row r="332" spans="1:6" x14ac:dyDescent="0.3">
      <c r="A332" s="359">
        <v>332</v>
      </c>
      <c r="B332" s="359" t="s">
        <v>1678</v>
      </c>
      <c r="C332" s="359" t="s">
        <v>2322</v>
      </c>
      <c r="D332" s="359">
        <v>332</v>
      </c>
    </row>
    <row r="333" spans="1:6" x14ac:dyDescent="0.3">
      <c r="A333" s="359">
        <v>333</v>
      </c>
      <c r="B333" s="359" t="s">
        <v>2188</v>
      </c>
      <c r="C333" s="359" t="s">
        <v>1658</v>
      </c>
      <c r="D333" s="359">
        <v>333</v>
      </c>
      <c r="E333" s="359">
        <v>61707.99716640039</v>
      </c>
      <c r="F333" s="359">
        <v>35844</v>
      </c>
    </row>
    <row r="334" spans="1:6" x14ac:dyDescent="0.3">
      <c r="A334" s="359">
        <v>334</v>
      </c>
      <c r="B334" s="359" t="s">
        <v>2189</v>
      </c>
      <c r="C334" s="359" t="s">
        <v>1659</v>
      </c>
      <c r="D334" s="359">
        <v>334</v>
      </c>
      <c r="E334" s="359">
        <v>52830.906248022038</v>
      </c>
      <c r="F334" s="359">
        <v>28791</v>
      </c>
    </row>
    <row r="335" spans="1:6" x14ac:dyDescent="0.3">
      <c r="A335" s="359">
        <v>335</v>
      </c>
      <c r="B335" s="359" t="s">
        <v>2190</v>
      </c>
      <c r="C335" s="359" t="s">
        <v>2340</v>
      </c>
      <c r="D335" s="359">
        <v>335</v>
      </c>
      <c r="E335" s="359">
        <v>32626.156316305554</v>
      </c>
      <c r="F335" s="359">
        <v>21455</v>
      </c>
    </row>
    <row r="336" spans="1:6" x14ac:dyDescent="0.3">
      <c r="A336" s="359">
        <v>336</v>
      </c>
      <c r="B336" s="359" t="s">
        <v>2191</v>
      </c>
      <c r="C336" s="359" t="s">
        <v>1660</v>
      </c>
      <c r="D336" s="359">
        <v>336</v>
      </c>
      <c r="E336" s="359">
        <v>48676.593337328355</v>
      </c>
      <c r="F336" s="359">
        <v>36223</v>
      </c>
    </row>
    <row r="337" spans="1:6" x14ac:dyDescent="0.3">
      <c r="A337" s="359">
        <v>337</v>
      </c>
      <c r="B337" s="359" t="s">
        <v>2192</v>
      </c>
      <c r="C337" s="359" t="s">
        <v>1661</v>
      </c>
      <c r="D337" s="359">
        <v>337</v>
      </c>
      <c r="E337" s="359">
        <v>48707.672139485723</v>
      </c>
      <c r="F337" s="359">
        <v>38972</v>
      </c>
    </row>
    <row r="338" spans="1:6" x14ac:dyDescent="0.3">
      <c r="A338" s="359">
        <v>338</v>
      </c>
      <c r="B338" s="359" t="s">
        <v>2193</v>
      </c>
      <c r="C338" s="359" t="s">
        <v>1662</v>
      </c>
      <c r="D338" s="359">
        <v>338</v>
      </c>
      <c r="E338" s="359">
        <v>17910.238333753838</v>
      </c>
      <c r="F338" s="359">
        <v>13267</v>
      </c>
    </row>
    <row r="339" spans="1:6" x14ac:dyDescent="0.3">
      <c r="A339" s="359">
        <v>339</v>
      </c>
      <c r="B339" s="359" t="s">
        <v>2194</v>
      </c>
      <c r="C339" s="359" t="s">
        <v>1663</v>
      </c>
      <c r="D339" s="359">
        <v>339</v>
      </c>
      <c r="E339" s="359">
        <v>11348.646870329605</v>
      </c>
      <c r="F339" s="359">
        <v>6641</v>
      </c>
    </row>
    <row r="340" spans="1:6" x14ac:dyDescent="0.3">
      <c r="A340" s="359">
        <v>340</v>
      </c>
      <c r="B340" s="359" t="s">
        <v>2195</v>
      </c>
      <c r="C340" s="359" t="s">
        <v>1664</v>
      </c>
      <c r="D340" s="359">
        <v>340</v>
      </c>
      <c r="E340" s="359">
        <v>13482.697605579648</v>
      </c>
      <c r="F340" s="359">
        <v>6277</v>
      </c>
    </row>
    <row r="341" spans="1:6" x14ac:dyDescent="0.3">
      <c r="A341" s="359">
        <v>341</v>
      </c>
      <c r="B341" s="359" t="s">
        <v>2196</v>
      </c>
      <c r="C341" s="359" t="s">
        <v>2716</v>
      </c>
      <c r="D341" s="359">
        <v>341</v>
      </c>
      <c r="E341" s="359">
        <v>18996.049489040015</v>
      </c>
      <c r="F341" s="359">
        <v>9416</v>
      </c>
    </row>
    <row r="342" spans="1:6" x14ac:dyDescent="0.3">
      <c r="A342" s="359">
        <v>342</v>
      </c>
      <c r="B342" s="359" t="s">
        <v>2197</v>
      </c>
      <c r="C342" s="359" t="s">
        <v>2719</v>
      </c>
      <c r="D342" s="359">
        <v>342</v>
      </c>
      <c r="E342" s="359">
        <v>9587.9749631160157</v>
      </c>
      <c r="F342" s="359">
        <v>4314</v>
      </c>
    </row>
    <row r="343" spans="1:6" x14ac:dyDescent="0.3">
      <c r="A343" s="359">
        <v>343</v>
      </c>
      <c r="B343" s="359" t="s">
        <v>2198</v>
      </c>
      <c r="C343" s="359" t="s">
        <v>2717</v>
      </c>
      <c r="D343" s="359">
        <v>343</v>
      </c>
      <c r="E343" s="359">
        <v>19479.639792888658</v>
      </c>
      <c r="F343" s="359">
        <v>7663</v>
      </c>
    </row>
    <row r="344" spans="1:6" x14ac:dyDescent="0.3">
      <c r="A344" s="359">
        <v>344</v>
      </c>
      <c r="B344" s="359" t="s">
        <v>2713</v>
      </c>
      <c r="C344" s="359" t="s">
        <v>2718</v>
      </c>
      <c r="D344" s="359">
        <v>344</v>
      </c>
      <c r="E344" s="359">
        <v>10097.240002421493</v>
      </c>
      <c r="F344" s="359">
        <v>4247</v>
      </c>
    </row>
    <row r="345" spans="1:6" x14ac:dyDescent="0.3">
      <c r="A345" s="359">
        <v>345</v>
      </c>
      <c r="B345" s="359" t="s">
        <v>2714</v>
      </c>
      <c r="C345" s="359" t="s">
        <v>2059</v>
      </c>
      <c r="D345" s="359">
        <v>345</v>
      </c>
      <c r="E345" s="359">
        <v>2628.8257285634268</v>
      </c>
      <c r="F345" s="359">
        <v>2382</v>
      </c>
    </row>
    <row r="346" spans="1:6" x14ac:dyDescent="0.3">
      <c r="A346" s="359">
        <v>346</v>
      </c>
      <c r="B346" s="359" t="s">
        <v>2715</v>
      </c>
      <c r="C346" s="359" t="s">
        <v>144</v>
      </c>
      <c r="D346" s="359">
        <v>346</v>
      </c>
    </row>
    <row r="347" spans="1:6" x14ac:dyDescent="0.3">
      <c r="A347" s="359">
        <v>347</v>
      </c>
      <c r="B347" s="359" t="s">
        <v>2199</v>
      </c>
      <c r="C347" s="359" t="s">
        <v>1678</v>
      </c>
      <c r="D347" s="359">
        <v>347</v>
      </c>
    </row>
    <row r="348" spans="1:6" x14ac:dyDescent="0.3">
      <c r="A348" s="359">
        <v>348</v>
      </c>
      <c r="B348" s="359" t="s">
        <v>2720</v>
      </c>
      <c r="C348" s="359" t="s">
        <v>1678</v>
      </c>
      <c r="D348" s="359">
        <v>348</v>
      </c>
    </row>
    <row r="349" spans="1:6" x14ac:dyDescent="0.3">
      <c r="A349" s="359">
        <v>349</v>
      </c>
      <c r="B349" s="359" t="s">
        <v>2721</v>
      </c>
      <c r="C349" s="359" t="s">
        <v>1678</v>
      </c>
      <c r="D349" s="359">
        <v>349</v>
      </c>
    </row>
    <row r="350" spans="1:6" x14ac:dyDescent="0.3">
      <c r="A350" s="359">
        <v>350</v>
      </c>
      <c r="B350" s="359" t="s">
        <v>2722</v>
      </c>
      <c r="C350" s="359" t="s">
        <v>1678</v>
      </c>
      <c r="D350" s="359">
        <v>350</v>
      </c>
    </row>
    <row r="351" spans="1:6" x14ac:dyDescent="0.3">
      <c r="A351" s="359">
        <v>351</v>
      </c>
      <c r="B351" s="359" t="s">
        <v>2723</v>
      </c>
      <c r="C351" s="359" t="s">
        <v>1678</v>
      </c>
      <c r="D351" s="359">
        <v>351</v>
      </c>
    </row>
    <row r="352" spans="1:6" x14ac:dyDescent="0.3">
      <c r="A352" s="359">
        <v>352</v>
      </c>
      <c r="B352" s="359" t="s">
        <v>2724</v>
      </c>
      <c r="C352" s="359" t="s">
        <v>1678</v>
      </c>
      <c r="D352" s="359">
        <v>352</v>
      </c>
    </row>
    <row r="353" spans="1:6" x14ac:dyDescent="0.3">
      <c r="A353" s="359">
        <v>353</v>
      </c>
      <c r="B353" s="359" t="s">
        <v>2725</v>
      </c>
      <c r="C353" s="359" t="s">
        <v>1678</v>
      </c>
      <c r="D353" s="359">
        <v>353</v>
      </c>
    </row>
    <row r="354" spans="1:6" x14ac:dyDescent="0.3">
      <c r="A354" s="359">
        <v>354</v>
      </c>
      <c r="B354" s="359" t="s">
        <v>2726</v>
      </c>
      <c r="C354" s="359" t="s">
        <v>1678</v>
      </c>
      <c r="D354" s="359">
        <v>354</v>
      </c>
    </row>
    <row r="355" spans="1:6" x14ac:dyDescent="0.3">
      <c r="A355" s="359">
        <v>355</v>
      </c>
      <c r="B355" s="359" t="s">
        <v>2727</v>
      </c>
      <c r="C355" s="359" t="s">
        <v>1678</v>
      </c>
      <c r="D355" s="359">
        <v>355</v>
      </c>
    </row>
    <row r="356" spans="1:6" x14ac:dyDescent="0.3">
      <c r="A356" s="359">
        <v>356</v>
      </c>
      <c r="B356" s="359" t="s">
        <v>2743</v>
      </c>
      <c r="C356" s="359" t="s">
        <v>1678</v>
      </c>
      <c r="D356" s="359">
        <v>356</v>
      </c>
    </row>
    <row r="357" spans="1:6" x14ac:dyDescent="0.3">
      <c r="A357" s="359">
        <v>357</v>
      </c>
      <c r="B357" s="359" t="s">
        <v>1678</v>
      </c>
      <c r="C357" s="359" t="s">
        <v>2323</v>
      </c>
      <c r="D357" s="359">
        <v>357</v>
      </c>
    </row>
    <row r="358" spans="1:6" x14ac:dyDescent="0.3">
      <c r="A358" s="359">
        <v>358</v>
      </c>
      <c r="B358" s="359" t="s">
        <v>2516</v>
      </c>
      <c r="C358" s="359" t="s">
        <v>2047</v>
      </c>
      <c r="D358" s="359">
        <v>358</v>
      </c>
      <c r="E358" s="359">
        <v>277784.68386200129</v>
      </c>
      <c r="F358" s="359">
        <v>184440</v>
      </c>
    </row>
    <row r="359" spans="1:6" x14ac:dyDescent="0.3">
      <c r="A359" s="359">
        <v>359</v>
      </c>
      <c r="B359" s="359" t="s">
        <v>2517</v>
      </c>
      <c r="C359" s="359" t="s">
        <v>2048</v>
      </c>
      <c r="D359" s="359">
        <v>359</v>
      </c>
      <c r="E359" s="359">
        <v>48688.546502767436</v>
      </c>
      <c r="F359" s="359">
        <v>28607</v>
      </c>
    </row>
    <row r="360" spans="1:6" x14ac:dyDescent="0.3">
      <c r="A360" s="359">
        <v>360</v>
      </c>
      <c r="B360" s="359" t="s">
        <v>2518</v>
      </c>
      <c r="C360" s="359" t="s">
        <v>2049</v>
      </c>
      <c r="D360" s="359">
        <v>360</v>
      </c>
    </row>
    <row r="361" spans="1:6" x14ac:dyDescent="0.3">
      <c r="A361" s="359">
        <v>361</v>
      </c>
      <c r="B361" s="359" t="s">
        <v>2519</v>
      </c>
      <c r="C361" s="359" t="s">
        <v>2050</v>
      </c>
      <c r="D361" s="359">
        <v>361</v>
      </c>
    </row>
    <row r="362" spans="1:6" x14ac:dyDescent="0.3">
      <c r="A362" s="359">
        <v>362</v>
      </c>
      <c r="B362" s="359" t="s">
        <v>2520</v>
      </c>
      <c r="C362" s="359" t="s">
        <v>2051</v>
      </c>
      <c r="D362" s="359">
        <v>362</v>
      </c>
      <c r="E362" s="359">
        <v>21607.407628467608</v>
      </c>
      <c r="F362" s="359">
        <v>2448</v>
      </c>
    </row>
    <row r="363" spans="1:6" x14ac:dyDescent="0.3">
      <c r="A363" s="359">
        <v>363</v>
      </c>
      <c r="B363" s="359" t="s">
        <v>2521</v>
      </c>
      <c r="C363" s="359" t="s">
        <v>2052</v>
      </c>
      <c r="D363" s="359">
        <v>363</v>
      </c>
    </row>
    <row r="364" spans="1:6" x14ac:dyDescent="0.3">
      <c r="A364" s="359">
        <v>364</v>
      </c>
      <c r="B364" s="359" t="s">
        <v>2522</v>
      </c>
      <c r="C364" s="359" t="s">
        <v>1666</v>
      </c>
      <c r="D364" s="359">
        <v>364</v>
      </c>
    </row>
    <row r="365" spans="1:6" x14ac:dyDescent="0.3">
      <c r="A365" s="359">
        <v>365</v>
      </c>
      <c r="B365" s="359" t="s">
        <v>2523</v>
      </c>
      <c r="C365" s="359" t="s">
        <v>144</v>
      </c>
      <c r="D365" s="359">
        <v>365</v>
      </c>
    </row>
    <row r="366" spans="1:6" x14ac:dyDescent="0.3">
      <c r="A366" s="359">
        <v>366</v>
      </c>
      <c r="B366" s="359" t="s">
        <v>2200</v>
      </c>
      <c r="C366" s="359" t="s">
        <v>1678</v>
      </c>
      <c r="D366" s="359">
        <v>366</v>
      </c>
    </row>
    <row r="367" spans="1:6" x14ac:dyDescent="0.3">
      <c r="A367" s="359">
        <v>367</v>
      </c>
      <c r="B367" s="359" t="s">
        <v>1678</v>
      </c>
      <c r="C367" s="359" t="s">
        <v>2324</v>
      </c>
      <c r="D367" s="359">
        <v>367</v>
      </c>
    </row>
    <row r="368" spans="1:6" x14ac:dyDescent="0.3">
      <c r="A368" s="359">
        <v>368</v>
      </c>
      <c r="B368" s="359" t="s">
        <v>2524</v>
      </c>
      <c r="C368" s="359" t="s">
        <v>2241</v>
      </c>
      <c r="D368" s="359">
        <v>368</v>
      </c>
      <c r="E368" s="359">
        <v>29576.879795310138</v>
      </c>
      <c r="F368" s="359">
        <v>11910</v>
      </c>
    </row>
    <row r="369" spans="1:8" x14ac:dyDescent="0.3">
      <c r="A369" s="359">
        <v>369</v>
      </c>
      <c r="B369" s="359" t="s">
        <v>2525</v>
      </c>
      <c r="C369" s="359" t="s">
        <v>2288</v>
      </c>
      <c r="D369" s="359">
        <v>369</v>
      </c>
      <c r="E369" s="359">
        <v>315874.93246936111</v>
      </c>
      <c r="F369" s="359">
        <v>201200</v>
      </c>
    </row>
    <row r="370" spans="1:8" x14ac:dyDescent="0.3">
      <c r="A370" s="359">
        <v>370</v>
      </c>
      <c r="B370" s="359" t="s">
        <v>2526</v>
      </c>
      <c r="C370" s="359" t="s">
        <v>1666</v>
      </c>
      <c r="D370" s="359">
        <v>370</v>
      </c>
    </row>
    <row r="371" spans="1:8" x14ac:dyDescent="0.3">
      <c r="A371" s="359">
        <v>371</v>
      </c>
      <c r="B371" s="359" t="s">
        <v>2527</v>
      </c>
      <c r="C371" s="359" t="s">
        <v>2059</v>
      </c>
      <c r="D371" s="359">
        <v>371</v>
      </c>
      <c r="E371" s="359">
        <v>2628.8257285634277</v>
      </c>
      <c r="F371" s="359">
        <v>2382</v>
      </c>
    </row>
    <row r="372" spans="1:8" x14ac:dyDescent="0.3">
      <c r="A372" s="359">
        <v>372</v>
      </c>
      <c r="B372" s="359" t="s">
        <v>2528</v>
      </c>
      <c r="C372" s="359" t="s">
        <v>144</v>
      </c>
      <c r="D372" s="359">
        <v>372</v>
      </c>
    </row>
    <row r="373" spans="1:8" x14ac:dyDescent="0.3">
      <c r="A373" s="359">
        <v>373</v>
      </c>
      <c r="B373" s="359" t="s">
        <v>2529</v>
      </c>
      <c r="C373" s="359" t="s">
        <v>1678</v>
      </c>
      <c r="D373" s="359">
        <v>373</v>
      </c>
    </row>
    <row r="374" spans="1:8" x14ac:dyDescent="0.3">
      <c r="A374" s="359">
        <v>374</v>
      </c>
      <c r="B374" s="359" t="s">
        <v>1678</v>
      </c>
      <c r="C374" s="359" t="s">
        <v>2876</v>
      </c>
      <c r="D374" s="359">
        <v>374</v>
      </c>
    </row>
    <row r="375" spans="1:8" x14ac:dyDescent="0.3">
      <c r="A375" s="359">
        <v>375</v>
      </c>
      <c r="B375" s="359" t="s">
        <v>2530</v>
      </c>
      <c r="C375" s="359" t="s">
        <v>2047</v>
      </c>
      <c r="D375" s="359">
        <v>375</v>
      </c>
      <c r="E375" s="359">
        <v>598614.92085346102</v>
      </c>
      <c r="F375" s="359">
        <v>295804.35897695448</v>
      </c>
      <c r="H375" s="359">
        <v>19.595407942133814</v>
      </c>
    </row>
    <row r="376" spans="1:8" x14ac:dyDescent="0.3">
      <c r="A376" s="359">
        <v>376</v>
      </c>
      <c r="B376" s="359" t="s">
        <v>2531</v>
      </c>
      <c r="C376" s="359" t="s">
        <v>2048</v>
      </c>
      <c r="D376" s="359">
        <v>376</v>
      </c>
      <c r="E376" s="359">
        <v>33633.729810331359</v>
      </c>
      <c r="F376" s="359">
        <v>16650.217548352961</v>
      </c>
      <c r="H376" s="359">
        <v>13.260335158496655</v>
      </c>
    </row>
    <row r="377" spans="1:8" x14ac:dyDescent="0.3">
      <c r="A377" s="359">
        <v>377</v>
      </c>
      <c r="B377" s="359" t="s">
        <v>2532</v>
      </c>
      <c r="C377" s="359" t="s">
        <v>2049</v>
      </c>
      <c r="D377" s="359">
        <v>377</v>
      </c>
    </row>
    <row r="378" spans="1:8" x14ac:dyDescent="0.3">
      <c r="A378" s="359">
        <v>378</v>
      </c>
      <c r="B378" s="359" t="s">
        <v>2533</v>
      </c>
      <c r="C378" s="359" t="s">
        <v>2050</v>
      </c>
      <c r="D378" s="359">
        <v>378</v>
      </c>
    </row>
    <row r="379" spans="1:8" x14ac:dyDescent="0.3">
      <c r="A379" s="359">
        <v>379</v>
      </c>
      <c r="B379" s="359" t="s">
        <v>2534</v>
      </c>
      <c r="C379" s="359" t="s">
        <v>2051</v>
      </c>
      <c r="D379" s="359">
        <v>379</v>
      </c>
      <c r="E379" s="359">
        <v>43140.92908761678</v>
      </c>
      <c r="F379" s="359">
        <v>12273.025509915909</v>
      </c>
      <c r="H379" s="359">
        <v>9.004250354566059</v>
      </c>
    </row>
    <row r="380" spans="1:8" x14ac:dyDescent="0.3">
      <c r="A380" s="359">
        <v>380</v>
      </c>
      <c r="B380" s="359" t="s">
        <v>2535</v>
      </c>
      <c r="C380" s="359" t="s">
        <v>2052</v>
      </c>
      <c r="D380" s="359">
        <v>380</v>
      </c>
    </row>
    <row r="381" spans="1:8" x14ac:dyDescent="0.3">
      <c r="A381" s="359">
        <v>381</v>
      </c>
      <c r="B381" s="359" t="s">
        <v>2536</v>
      </c>
      <c r="C381" s="359" t="s">
        <v>1666</v>
      </c>
      <c r="D381" s="359">
        <v>381</v>
      </c>
    </row>
    <row r="382" spans="1:8" x14ac:dyDescent="0.3">
      <c r="A382" s="359">
        <v>382</v>
      </c>
      <c r="B382" s="359" t="s">
        <v>2537</v>
      </c>
      <c r="C382" s="359" t="s">
        <v>2059</v>
      </c>
      <c r="D382" s="359">
        <v>382</v>
      </c>
    </row>
    <row r="383" spans="1:8" x14ac:dyDescent="0.3">
      <c r="A383" s="359">
        <v>383</v>
      </c>
      <c r="B383" s="359" t="s">
        <v>2538</v>
      </c>
      <c r="C383" s="359" t="s">
        <v>144</v>
      </c>
      <c r="D383" s="359">
        <v>383</v>
      </c>
    </row>
    <row r="384" spans="1:8" x14ac:dyDescent="0.3">
      <c r="A384" s="359">
        <v>384</v>
      </c>
      <c r="B384" s="359" t="s">
        <v>2539</v>
      </c>
      <c r="C384" s="359" t="s">
        <v>2703</v>
      </c>
      <c r="D384" s="359">
        <v>384</v>
      </c>
      <c r="H384" s="359">
        <v>17.947478592631825</v>
      </c>
    </row>
    <row r="385" spans="1:4" x14ac:dyDescent="0.3">
      <c r="A385" s="359">
        <v>385</v>
      </c>
      <c r="B385" s="359" t="s">
        <v>2540</v>
      </c>
      <c r="C385" s="359" t="s">
        <v>1678</v>
      </c>
      <c r="D385" s="359">
        <v>385</v>
      </c>
    </row>
    <row r="386" spans="1:4" x14ac:dyDescent="0.3">
      <c r="A386" s="359">
        <v>386</v>
      </c>
      <c r="B386" s="359" t="s">
        <v>2541</v>
      </c>
      <c r="C386" s="359" t="s">
        <v>1678</v>
      </c>
      <c r="D386" s="359">
        <v>386</v>
      </c>
    </row>
    <row r="387" spans="1:4" x14ac:dyDescent="0.3">
      <c r="A387" s="359">
        <v>387</v>
      </c>
      <c r="B387" s="359" t="s">
        <v>2542</v>
      </c>
      <c r="C387" s="359" t="s">
        <v>1678</v>
      </c>
      <c r="D387" s="359">
        <v>387</v>
      </c>
    </row>
    <row r="388" spans="1:4" x14ac:dyDescent="0.3">
      <c r="A388" s="359">
        <v>388</v>
      </c>
      <c r="B388" s="359" t="s">
        <v>2543</v>
      </c>
      <c r="C388" s="359" t="s">
        <v>1678</v>
      </c>
      <c r="D388" s="359">
        <v>388</v>
      </c>
    </row>
    <row r="389" spans="1:4" x14ac:dyDescent="0.3">
      <c r="A389" s="359">
        <v>389</v>
      </c>
      <c r="B389" s="359" t="s">
        <v>2544</v>
      </c>
      <c r="C389" s="359" t="s">
        <v>1678</v>
      </c>
      <c r="D389" s="359">
        <v>389</v>
      </c>
    </row>
    <row r="390" spans="1:4" x14ac:dyDescent="0.3">
      <c r="A390" s="359">
        <v>390</v>
      </c>
      <c r="B390" s="359" t="s">
        <v>2545</v>
      </c>
      <c r="C390" s="359" t="s">
        <v>1678</v>
      </c>
      <c r="D390" s="359">
        <v>390</v>
      </c>
    </row>
    <row r="391" spans="1:4" x14ac:dyDescent="0.3">
      <c r="A391" s="359">
        <v>391</v>
      </c>
      <c r="B391" s="359" t="s">
        <v>2546</v>
      </c>
      <c r="C391" s="359" t="s">
        <v>1678</v>
      </c>
      <c r="D391" s="359">
        <v>391</v>
      </c>
    </row>
    <row r="392" spans="1:4" x14ac:dyDescent="0.3">
      <c r="A392" s="359">
        <v>392</v>
      </c>
      <c r="B392" s="359" t="s">
        <v>2547</v>
      </c>
      <c r="C392" s="359" t="s">
        <v>1678</v>
      </c>
      <c r="D392" s="359">
        <v>392</v>
      </c>
    </row>
    <row r="393" spans="1:4" x14ac:dyDescent="0.3">
      <c r="A393" s="359">
        <v>393</v>
      </c>
      <c r="B393" s="359" t="s">
        <v>2548</v>
      </c>
      <c r="C393" s="359" t="s">
        <v>1678</v>
      </c>
      <c r="D393" s="359">
        <v>393</v>
      </c>
    </row>
    <row r="394" spans="1:4" x14ac:dyDescent="0.3">
      <c r="A394" s="359">
        <v>394</v>
      </c>
      <c r="B394" s="359" t="s">
        <v>2549</v>
      </c>
      <c r="C394" s="359" t="s">
        <v>1678</v>
      </c>
      <c r="D394" s="359">
        <v>394</v>
      </c>
    </row>
    <row r="395" spans="1:4" x14ac:dyDescent="0.3">
      <c r="A395" s="359">
        <v>395</v>
      </c>
      <c r="B395" s="359" t="s">
        <v>2550</v>
      </c>
      <c r="C395" s="359" t="s">
        <v>1678</v>
      </c>
      <c r="D395" s="359">
        <v>395</v>
      </c>
    </row>
    <row r="396" spans="1:4" x14ac:dyDescent="0.3">
      <c r="A396" s="359">
        <v>396</v>
      </c>
      <c r="B396" s="359" t="s">
        <v>2551</v>
      </c>
      <c r="C396" s="359" t="s">
        <v>1678</v>
      </c>
      <c r="D396" s="359">
        <v>396</v>
      </c>
    </row>
    <row r="397" spans="1:4" x14ac:dyDescent="0.3">
      <c r="A397" s="359">
        <v>397</v>
      </c>
      <c r="B397" s="359" t="s">
        <v>2552</v>
      </c>
      <c r="C397" s="359" t="s">
        <v>1678</v>
      </c>
      <c r="D397" s="359">
        <v>397</v>
      </c>
    </row>
    <row r="398" spans="1:4" x14ac:dyDescent="0.3">
      <c r="A398" s="359">
        <v>398</v>
      </c>
      <c r="B398" s="359" t="s">
        <v>2553</v>
      </c>
      <c r="C398" s="359" t="s">
        <v>1678</v>
      </c>
      <c r="D398" s="359">
        <v>398</v>
      </c>
    </row>
    <row r="399" spans="1:4" x14ac:dyDescent="0.3">
      <c r="A399" s="359">
        <v>399</v>
      </c>
      <c r="B399" s="359" t="s">
        <v>2554</v>
      </c>
      <c r="C399" s="359" t="s">
        <v>1678</v>
      </c>
      <c r="D399" s="359">
        <v>399</v>
      </c>
    </row>
    <row r="400" spans="1:4" x14ac:dyDescent="0.3">
      <c r="A400" s="359">
        <v>400</v>
      </c>
      <c r="B400" s="359" t="s">
        <v>2555</v>
      </c>
      <c r="C400" s="359" t="s">
        <v>1678</v>
      </c>
      <c r="D400" s="359">
        <v>400</v>
      </c>
    </row>
    <row r="401" spans="1:4" x14ac:dyDescent="0.3">
      <c r="A401" s="359">
        <v>401</v>
      </c>
      <c r="B401" s="359" t="s">
        <v>2556</v>
      </c>
      <c r="C401" s="359" t="s">
        <v>1678</v>
      </c>
      <c r="D401" s="359">
        <v>401</v>
      </c>
    </row>
    <row r="402" spans="1:4" x14ac:dyDescent="0.3">
      <c r="A402" s="359">
        <v>402</v>
      </c>
      <c r="B402" s="359" t="s">
        <v>2557</v>
      </c>
      <c r="C402" s="359" t="s">
        <v>1678</v>
      </c>
      <c r="D402" s="359">
        <v>402</v>
      </c>
    </row>
    <row r="403" spans="1:4" x14ac:dyDescent="0.3">
      <c r="A403" s="359">
        <v>403</v>
      </c>
      <c r="B403" s="359" t="s">
        <v>2558</v>
      </c>
      <c r="C403" s="359" t="s">
        <v>1678</v>
      </c>
      <c r="D403" s="359">
        <v>403</v>
      </c>
    </row>
    <row r="404" spans="1:4" x14ac:dyDescent="0.3">
      <c r="A404" s="359">
        <v>404</v>
      </c>
      <c r="B404" s="359" t="s">
        <v>2559</v>
      </c>
      <c r="C404" s="359" t="s">
        <v>1678</v>
      </c>
      <c r="D404" s="359">
        <v>404</v>
      </c>
    </row>
    <row r="405" spans="1:4" x14ac:dyDescent="0.3">
      <c r="A405" s="359">
        <v>405</v>
      </c>
      <c r="B405" s="359" t="s">
        <v>2560</v>
      </c>
      <c r="C405" s="359" t="s">
        <v>1678</v>
      </c>
      <c r="D405" s="359">
        <v>405</v>
      </c>
    </row>
    <row r="406" spans="1:4" x14ac:dyDescent="0.3">
      <c r="A406" s="359">
        <v>406</v>
      </c>
      <c r="B406" s="359" t="s">
        <v>2561</v>
      </c>
      <c r="C406" s="359" t="s">
        <v>1678</v>
      </c>
      <c r="D406" s="359">
        <v>406</v>
      </c>
    </row>
    <row r="407" spans="1:4" x14ac:dyDescent="0.3">
      <c r="A407" s="359">
        <v>407</v>
      </c>
      <c r="B407" s="359" t="s">
        <v>2562</v>
      </c>
      <c r="C407" s="359" t="s">
        <v>1678</v>
      </c>
      <c r="D407" s="359">
        <v>407</v>
      </c>
    </row>
    <row r="408" spans="1:4" x14ac:dyDescent="0.3">
      <c r="A408" s="359">
        <v>408</v>
      </c>
      <c r="B408" s="359" t="s">
        <v>2563</v>
      </c>
      <c r="C408" s="359" t="s">
        <v>1678</v>
      </c>
      <c r="D408" s="359">
        <v>408</v>
      </c>
    </row>
    <row r="409" spans="1:4" x14ac:dyDescent="0.3">
      <c r="A409" s="359">
        <v>409</v>
      </c>
      <c r="B409" s="359" t="s">
        <v>2564</v>
      </c>
      <c r="C409" s="359" t="s">
        <v>1678</v>
      </c>
      <c r="D409" s="359">
        <v>409</v>
      </c>
    </row>
    <row r="410" spans="1:4" x14ac:dyDescent="0.3">
      <c r="A410" s="359">
        <v>410</v>
      </c>
      <c r="B410" s="359" t="s">
        <v>2565</v>
      </c>
      <c r="C410" s="359" t="s">
        <v>1678</v>
      </c>
      <c r="D410" s="359">
        <v>410</v>
      </c>
    </row>
    <row r="411" spans="1:4" x14ac:dyDescent="0.3">
      <c r="A411" s="359">
        <v>411</v>
      </c>
      <c r="B411" s="359" t="s">
        <v>2566</v>
      </c>
      <c r="C411" s="359" t="s">
        <v>1678</v>
      </c>
      <c r="D411" s="359">
        <v>411</v>
      </c>
    </row>
    <row r="412" spans="1:4" x14ac:dyDescent="0.3">
      <c r="A412" s="359">
        <v>412</v>
      </c>
      <c r="B412" s="359" t="s">
        <v>2567</v>
      </c>
      <c r="C412" s="359" t="s">
        <v>1678</v>
      </c>
      <c r="D412" s="359">
        <v>412</v>
      </c>
    </row>
    <row r="413" spans="1:4" x14ac:dyDescent="0.3">
      <c r="A413" s="359">
        <v>413</v>
      </c>
      <c r="B413" s="359" t="s">
        <v>2568</v>
      </c>
      <c r="C413" s="359" t="s">
        <v>1678</v>
      </c>
      <c r="D413" s="359">
        <v>413</v>
      </c>
    </row>
    <row r="414" spans="1:4" x14ac:dyDescent="0.3">
      <c r="A414" s="359">
        <v>414</v>
      </c>
      <c r="B414" s="359" t="s">
        <v>2569</v>
      </c>
      <c r="C414" s="359" t="s">
        <v>1678</v>
      </c>
      <c r="D414" s="359">
        <v>414</v>
      </c>
    </row>
    <row r="415" spans="1:4" x14ac:dyDescent="0.3">
      <c r="A415" s="359">
        <v>415</v>
      </c>
      <c r="B415" s="359" t="s">
        <v>2570</v>
      </c>
      <c r="C415" s="359" t="s">
        <v>1678</v>
      </c>
      <c r="D415" s="359">
        <v>415</v>
      </c>
    </row>
    <row r="416" spans="1:4" x14ac:dyDescent="0.3">
      <c r="A416" s="359">
        <v>416</v>
      </c>
      <c r="B416" s="359" t="s">
        <v>2571</v>
      </c>
      <c r="C416" s="359" t="s">
        <v>1678</v>
      </c>
      <c r="D416" s="359">
        <v>416</v>
      </c>
    </row>
    <row r="417" spans="1:6" x14ac:dyDescent="0.3">
      <c r="A417" s="359">
        <v>417</v>
      </c>
      <c r="B417" s="359" t="s">
        <v>2572</v>
      </c>
      <c r="C417" s="359" t="s">
        <v>1678</v>
      </c>
      <c r="D417" s="359">
        <v>417</v>
      </c>
    </row>
    <row r="418" spans="1:6" x14ac:dyDescent="0.3">
      <c r="A418" s="359">
        <v>418</v>
      </c>
      <c r="B418" s="359" t="s">
        <v>2573</v>
      </c>
      <c r="C418" s="359" t="s">
        <v>1678</v>
      </c>
      <c r="D418" s="359">
        <v>418</v>
      </c>
    </row>
    <row r="419" spans="1:6" x14ac:dyDescent="0.3">
      <c r="A419" s="359">
        <v>419</v>
      </c>
      <c r="B419" s="359" t="s">
        <v>2574</v>
      </c>
      <c r="C419" s="359" t="s">
        <v>1678</v>
      </c>
      <c r="D419" s="359">
        <v>419</v>
      </c>
    </row>
    <row r="420" spans="1:6" x14ac:dyDescent="0.3">
      <c r="A420" s="359">
        <v>420</v>
      </c>
      <c r="B420" s="359" t="s">
        <v>2575</v>
      </c>
      <c r="C420" s="359" t="s">
        <v>1678</v>
      </c>
      <c r="D420" s="359">
        <v>420</v>
      </c>
    </row>
    <row r="421" spans="1:6" x14ac:dyDescent="0.3">
      <c r="A421" s="359">
        <v>421</v>
      </c>
      <c r="B421" s="359" t="s">
        <v>2576</v>
      </c>
      <c r="C421" s="359" t="s">
        <v>1678</v>
      </c>
      <c r="D421" s="359">
        <v>421</v>
      </c>
    </row>
    <row r="422" spans="1:6" x14ac:dyDescent="0.3">
      <c r="A422" s="359">
        <v>422</v>
      </c>
      <c r="B422" s="359" t="s">
        <v>2577</v>
      </c>
      <c r="C422" s="359" t="s">
        <v>1678</v>
      </c>
      <c r="D422" s="359">
        <v>422</v>
      </c>
    </row>
    <row r="423" spans="1:6" x14ac:dyDescent="0.3">
      <c r="A423" s="359">
        <v>423</v>
      </c>
      <c r="B423" s="359" t="s">
        <v>1678</v>
      </c>
      <c r="C423" s="359" t="s">
        <v>773</v>
      </c>
      <c r="D423" s="359">
        <v>423</v>
      </c>
    </row>
    <row r="424" spans="1:6" x14ac:dyDescent="0.3">
      <c r="A424" s="359">
        <v>424</v>
      </c>
      <c r="B424" s="359" t="s">
        <v>1678</v>
      </c>
      <c r="C424" s="359" t="s">
        <v>2341</v>
      </c>
      <c r="D424" s="359">
        <v>424</v>
      </c>
    </row>
    <row r="425" spans="1:6" x14ac:dyDescent="0.3">
      <c r="A425" s="359">
        <v>425</v>
      </c>
      <c r="B425" s="359" t="s">
        <v>2081</v>
      </c>
      <c r="C425" s="359" t="s">
        <v>658</v>
      </c>
      <c r="D425" s="359">
        <v>425</v>
      </c>
      <c r="E425" s="359">
        <v>4965</v>
      </c>
      <c r="F425" s="359">
        <v>15821</v>
      </c>
    </row>
    <row r="426" spans="1:6" x14ac:dyDescent="0.3">
      <c r="A426" s="359">
        <v>426</v>
      </c>
      <c r="B426" s="359" t="s">
        <v>1678</v>
      </c>
      <c r="C426" s="359" t="s">
        <v>1678</v>
      </c>
      <c r="D426" s="359">
        <v>426</v>
      </c>
    </row>
    <row r="427" spans="1:6" x14ac:dyDescent="0.3">
      <c r="A427" s="359">
        <v>427</v>
      </c>
      <c r="B427" s="359" t="s">
        <v>1678</v>
      </c>
      <c r="C427" s="359" t="s">
        <v>659</v>
      </c>
      <c r="D427" s="359">
        <v>427</v>
      </c>
    </row>
    <row r="428" spans="1:6" x14ac:dyDescent="0.3">
      <c r="A428" s="359">
        <v>428</v>
      </c>
      <c r="B428" s="359" t="s">
        <v>2082</v>
      </c>
      <c r="C428" s="359" t="s">
        <v>2829</v>
      </c>
      <c r="D428" s="359">
        <v>428</v>
      </c>
      <c r="E428" s="359">
        <v>9151.635488676613</v>
      </c>
      <c r="F428" s="359">
        <v>8344</v>
      </c>
    </row>
    <row r="429" spans="1:6" x14ac:dyDescent="0.3">
      <c r="A429" s="359">
        <v>429</v>
      </c>
      <c r="B429" s="359" t="s">
        <v>2083</v>
      </c>
      <c r="C429" s="359" t="s">
        <v>2830</v>
      </c>
      <c r="D429" s="359">
        <v>429</v>
      </c>
      <c r="E429" s="359">
        <v>14872.837948373455</v>
      </c>
      <c r="F429" s="359">
        <v>4634</v>
      </c>
    </row>
    <row r="430" spans="1:6" x14ac:dyDescent="0.3">
      <c r="A430" s="359">
        <v>430</v>
      </c>
      <c r="B430" s="359" t="s">
        <v>2084</v>
      </c>
      <c r="C430" s="359" t="s">
        <v>2831</v>
      </c>
      <c r="D430" s="359">
        <v>430</v>
      </c>
      <c r="E430" s="359">
        <v>21270.519227330271</v>
      </c>
      <c r="F430" s="359">
        <v>2430</v>
      </c>
    </row>
    <row r="431" spans="1:6" x14ac:dyDescent="0.3">
      <c r="A431" s="359">
        <v>431</v>
      </c>
      <c r="B431" s="359" t="s">
        <v>2085</v>
      </c>
      <c r="C431" s="359" t="s">
        <v>2832</v>
      </c>
      <c r="D431" s="359">
        <v>431</v>
      </c>
      <c r="E431" s="359">
        <v>7893.2626052665346</v>
      </c>
      <c r="F431" s="359">
        <v>257</v>
      </c>
    </row>
    <row r="432" spans="1:6" x14ac:dyDescent="0.3">
      <c r="A432" s="359">
        <v>432</v>
      </c>
      <c r="B432" s="359" t="s">
        <v>2086</v>
      </c>
      <c r="C432" s="359" t="s">
        <v>2832</v>
      </c>
      <c r="D432" s="359">
        <v>432</v>
      </c>
      <c r="E432" s="359">
        <v>6402.2778743225381</v>
      </c>
      <c r="F432" s="359">
        <v>88</v>
      </c>
    </row>
    <row r="433" spans="1:6" x14ac:dyDescent="0.3">
      <c r="A433" s="359">
        <v>433</v>
      </c>
      <c r="B433" s="359" t="s">
        <v>2087</v>
      </c>
      <c r="C433" s="359" t="s">
        <v>2833</v>
      </c>
      <c r="D433" s="359">
        <v>433</v>
      </c>
      <c r="E433" s="359">
        <v>18960.676265435366</v>
      </c>
      <c r="F433" s="359">
        <v>68</v>
      </c>
    </row>
    <row r="434" spans="1:6" x14ac:dyDescent="0.3">
      <c r="A434" s="359">
        <v>434</v>
      </c>
      <c r="B434" s="359" t="s">
        <v>2088</v>
      </c>
      <c r="C434" s="359" t="s">
        <v>1678</v>
      </c>
      <c r="D434" s="359">
        <v>434</v>
      </c>
    </row>
    <row r="435" spans="1:6" x14ac:dyDescent="0.3">
      <c r="A435" s="359">
        <v>435</v>
      </c>
      <c r="B435" s="359" t="s">
        <v>2089</v>
      </c>
      <c r="C435" s="359" t="s">
        <v>1678</v>
      </c>
      <c r="D435" s="359">
        <v>435</v>
      </c>
    </row>
    <row r="436" spans="1:6" x14ac:dyDescent="0.3">
      <c r="A436" s="359">
        <v>436</v>
      </c>
      <c r="B436" s="359" t="s">
        <v>2090</v>
      </c>
      <c r="C436" s="359" t="s">
        <v>1678</v>
      </c>
      <c r="D436" s="359">
        <v>436</v>
      </c>
    </row>
    <row r="437" spans="1:6" x14ac:dyDescent="0.3">
      <c r="A437" s="359">
        <v>437</v>
      </c>
      <c r="B437" s="359" t="s">
        <v>2342</v>
      </c>
      <c r="C437" s="359" t="s">
        <v>1678</v>
      </c>
      <c r="D437" s="359">
        <v>437</v>
      </c>
    </row>
    <row r="438" spans="1:6" x14ac:dyDescent="0.3">
      <c r="A438" s="359">
        <v>438</v>
      </c>
      <c r="B438" s="359" t="s">
        <v>2343</v>
      </c>
      <c r="C438" s="359" t="s">
        <v>1678</v>
      </c>
      <c r="D438" s="359">
        <v>438</v>
      </c>
    </row>
    <row r="439" spans="1:6" x14ac:dyDescent="0.3">
      <c r="A439" s="359">
        <v>439</v>
      </c>
      <c r="B439" s="359" t="s">
        <v>2344</v>
      </c>
      <c r="C439" s="359" t="s">
        <v>1678</v>
      </c>
      <c r="D439" s="359">
        <v>439</v>
      </c>
    </row>
    <row r="440" spans="1:6" x14ac:dyDescent="0.3">
      <c r="A440" s="359">
        <v>440</v>
      </c>
      <c r="B440" s="359" t="s">
        <v>2345</v>
      </c>
      <c r="C440" s="359" t="s">
        <v>1678</v>
      </c>
      <c r="D440" s="359">
        <v>440</v>
      </c>
    </row>
    <row r="441" spans="1:6" x14ac:dyDescent="0.3">
      <c r="A441" s="359">
        <v>441</v>
      </c>
      <c r="B441" s="359" t="s">
        <v>2346</v>
      </c>
      <c r="C441" s="359" t="s">
        <v>1678</v>
      </c>
      <c r="D441" s="359">
        <v>441</v>
      </c>
    </row>
    <row r="442" spans="1:6" x14ac:dyDescent="0.3">
      <c r="A442" s="359">
        <v>442</v>
      </c>
      <c r="B442" s="359" t="s">
        <v>2347</v>
      </c>
      <c r="C442" s="359" t="s">
        <v>1678</v>
      </c>
      <c r="D442" s="359">
        <v>442</v>
      </c>
    </row>
    <row r="443" spans="1:6" x14ac:dyDescent="0.3">
      <c r="A443" s="359">
        <v>443</v>
      </c>
      <c r="B443" s="359" t="s">
        <v>2348</v>
      </c>
      <c r="C443" s="359" t="s">
        <v>1678</v>
      </c>
      <c r="D443" s="359">
        <v>443</v>
      </c>
    </row>
    <row r="444" spans="1:6" x14ac:dyDescent="0.3">
      <c r="A444" s="359">
        <v>444</v>
      </c>
      <c r="B444" s="359" t="s">
        <v>2349</v>
      </c>
      <c r="C444" s="359" t="s">
        <v>1678</v>
      </c>
      <c r="D444" s="359">
        <v>444</v>
      </c>
    </row>
    <row r="445" spans="1:6" x14ac:dyDescent="0.3">
      <c r="A445" s="359">
        <v>445</v>
      </c>
      <c r="B445" s="359" t="s">
        <v>2350</v>
      </c>
      <c r="C445" s="359" t="s">
        <v>1678</v>
      </c>
      <c r="D445" s="359">
        <v>445</v>
      </c>
    </row>
    <row r="446" spans="1:6" x14ac:dyDescent="0.3">
      <c r="A446" s="359">
        <v>446</v>
      </c>
      <c r="B446" s="359" t="s">
        <v>2351</v>
      </c>
      <c r="C446" s="359" t="s">
        <v>1678</v>
      </c>
      <c r="D446" s="359">
        <v>446</v>
      </c>
    </row>
    <row r="447" spans="1:6" x14ac:dyDescent="0.3">
      <c r="A447" s="359">
        <v>447</v>
      </c>
      <c r="B447" s="359" t="s">
        <v>2352</v>
      </c>
      <c r="C447" s="359" t="s">
        <v>1678</v>
      </c>
      <c r="D447" s="359">
        <v>447</v>
      </c>
    </row>
    <row r="448" spans="1:6" x14ac:dyDescent="0.3">
      <c r="A448" s="359">
        <v>448</v>
      </c>
      <c r="B448" s="359" t="s">
        <v>2353</v>
      </c>
      <c r="C448" s="359" t="s">
        <v>1678</v>
      </c>
      <c r="D448" s="359">
        <v>448</v>
      </c>
    </row>
    <row r="449" spans="1:6" x14ac:dyDescent="0.3">
      <c r="A449" s="359">
        <v>449</v>
      </c>
      <c r="B449" s="359" t="s">
        <v>2354</v>
      </c>
      <c r="C449" s="359" t="s">
        <v>1678</v>
      </c>
      <c r="D449" s="359">
        <v>449</v>
      </c>
    </row>
    <row r="450" spans="1:6" x14ac:dyDescent="0.3">
      <c r="A450" s="359">
        <v>450</v>
      </c>
      <c r="B450" s="359" t="s">
        <v>2355</v>
      </c>
      <c r="C450" s="359" t="s">
        <v>1678</v>
      </c>
      <c r="D450" s="359">
        <v>450</v>
      </c>
    </row>
    <row r="451" spans="1:6" x14ac:dyDescent="0.3">
      <c r="A451" s="359">
        <v>451</v>
      </c>
      <c r="B451" s="359" t="s">
        <v>2356</v>
      </c>
      <c r="C451" s="359" t="s">
        <v>1678</v>
      </c>
      <c r="D451" s="359">
        <v>451</v>
      </c>
    </row>
    <row r="452" spans="1:6" x14ac:dyDescent="0.3">
      <c r="A452" s="359">
        <v>452</v>
      </c>
      <c r="B452" s="359" t="s">
        <v>2357</v>
      </c>
      <c r="C452" s="359" t="s">
        <v>144</v>
      </c>
      <c r="D452" s="359">
        <v>452</v>
      </c>
    </row>
    <row r="453" spans="1:6" x14ac:dyDescent="0.3">
      <c r="A453" s="359">
        <v>453</v>
      </c>
      <c r="B453" s="359" t="s">
        <v>1678</v>
      </c>
      <c r="C453" s="359" t="s">
        <v>2877</v>
      </c>
      <c r="D453" s="359">
        <v>453</v>
      </c>
    </row>
    <row r="454" spans="1:6" x14ac:dyDescent="0.3">
      <c r="A454" s="359">
        <v>454</v>
      </c>
      <c r="B454" s="359" t="s">
        <v>2091</v>
      </c>
      <c r="C454" s="359" t="s">
        <v>687</v>
      </c>
      <c r="D454" s="359">
        <v>454</v>
      </c>
      <c r="E454" s="359">
        <v>0.42054836889750219</v>
      </c>
      <c r="F454" s="359">
        <v>15821</v>
      </c>
    </row>
    <row r="455" spans="1:6" x14ac:dyDescent="0.3">
      <c r="A455" s="359">
        <v>455</v>
      </c>
      <c r="B455" s="359" t="s">
        <v>1678</v>
      </c>
      <c r="C455" s="359" t="s">
        <v>1678</v>
      </c>
      <c r="D455" s="359">
        <v>455</v>
      </c>
    </row>
    <row r="456" spans="1:6" x14ac:dyDescent="0.3">
      <c r="A456" s="359">
        <v>456</v>
      </c>
      <c r="B456" s="359" t="s">
        <v>1678</v>
      </c>
      <c r="C456" s="359" t="s">
        <v>688</v>
      </c>
      <c r="D456" s="359">
        <v>456</v>
      </c>
    </row>
    <row r="457" spans="1:6" x14ac:dyDescent="0.3">
      <c r="A457" s="359">
        <v>457</v>
      </c>
      <c r="B457" s="359" t="s">
        <v>2092</v>
      </c>
      <c r="C457" s="359" t="s">
        <v>690</v>
      </c>
      <c r="D457" s="359">
        <v>457</v>
      </c>
      <c r="E457" s="359">
        <v>59884</v>
      </c>
    </row>
    <row r="458" spans="1:6" x14ac:dyDescent="0.3">
      <c r="A458" s="359">
        <v>458</v>
      </c>
      <c r="B458" s="359" t="s">
        <v>2093</v>
      </c>
      <c r="C458" s="359" t="s">
        <v>692</v>
      </c>
      <c r="D458" s="359">
        <v>458</v>
      </c>
      <c r="E458" s="359">
        <v>10533</v>
      </c>
    </row>
    <row r="459" spans="1:6" x14ac:dyDescent="0.3">
      <c r="A459" s="359">
        <v>459</v>
      </c>
      <c r="B459" s="359" t="s">
        <v>2094</v>
      </c>
      <c r="C459" s="359" t="s">
        <v>694</v>
      </c>
      <c r="D459" s="359">
        <v>459</v>
      </c>
      <c r="E459" s="359">
        <v>5541</v>
      </c>
    </row>
    <row r="460" spans="1:6" x14ac:dyDescent="0.3">
      <c r="A460" s="359">
        <v>460</v>
      </c>
      <c r="B460" s="359" t="s">
        <v>2095</v>
      </c>
      <c r="C460" s="359" t="s">
        <v>696</v>
      </c>
      <c r="D460" s="359">
        <v>460</v>
      </c>
      <c r="E460" s="359">
        <v>1845</v>
      </c>
    </row>
    <row r="461" spans="1:6" x14ac:dyDescent="0.3">
      <c r="A461" s="359">
        <v>461</v>
      </c>
      <c r="B461" s="359" t="s">
        <v>2096</v>
      </c>
      <c r="C461" s="359" t="s">
        <v>698</v>
      </c>
      <c r="D461" s="359">
        <v>461</v>
      </c>
      <c r="E461" s="359">
        <v>340</v>
      </c>
    </row>
    <row r="462" spans="1:6" x14ac:dyDescent="0.3">
      <c r="A462" s="359">
        <v>462</v>
      </c>
      <c r="B462" s="359" t="s">
        <v>2097</v>
      </c>
      <c r="C462" s="359" t="s">
        <v>700</v>
      </c>
      <c r="D462" s="359">
        <v>462</v>
      </c>
      <c r="E462" s="359">
        <v>100</v>
      </c>
    </row>
    <row r="463" spans="1:6" x14ac:dyDescent="0.3">
      <c r="A463" s="359">
        <v>463</v>
      </c>
      <c r="B463" s="359" t="s">
        <v>2098</v>
      </c>
      <c r="C463" s="359" t="s">
        <v>702</v>
      </c>
      <c r="D463" s="359">
        <v>463</v>
      </c>
      <c r="E463" s="359">
        <v>31</v>
      </c>
    </row>
    <row r="464" spans="1:6" x14ac:dyDescent="0.3">
      <c r="A464" s="359">
        <v>464</v>
      </c>
      <c r="B464" s="359" t="s">
        <v>2099</v>
      </c>
      <c r="C464" s="359" t="s">
        <v>704</v>
      </c>
      <c r="D464" s="359">
        <v>464</v>
      </c>
      <c r="E464" s="359">
        <v>27</v>
      </c>
    </row>
    <row r="465" spans="1:6" x14ac:dyDescent="0.3">
      <c r="A465" s="359">
        <v>465</v>
      </c>
      <c r="B465" s="359" t="s">
        <v>2100</v>
      </c>
      <c r="C465" s="359" t="s">
        <v>144</v>
      </c>
      <c r="D465" s="359">
        <v>465</v>
      </c>
    </row>
    <row r="466" spans="1:6" x14ac:dyDescent="0.3">
      <c r="A466" s="359">
        <v>466</v>
      </c>
      <c r="B466" s="359" t="s">
        <v>2101</v>
      </c>
      <c r="C466" s="359" t="s">
        <v>707</v>
      </c>
      <c r="D466" s="359">
        <v>466</v>
      </c>
      <c r="E466" s="359">
        <v>15</v>
      </c>
    </row>
    <row r="467" spans="1:6" x14ac:dyDescent="0.3">
      <c r="A467" s="359">
        <v>467</v>
      </c>
      <c r="B467" s="359" t="s">
        <v>2102</v>
      </c>
      <c r="C467" s="359" t="s">
        <v>709</v>
      </c>
      <c r="D467" s="359">
        <v>467</v>
      </c>
      <c r="E467" s="359">
        <v>6</v>
      </c>
    </row>
    <row r="468" spans="1:6" x14ac:dyDescent="0.3">
      <c r="A468" s="359">
        <v>468</v>
      </c>
      <c r="B468" s="359" t="s">
        <v>2103</v>
      </c>
      <c r="C468" s="359" t="s">
        <v>711</v>
      </c>
      <c r="D468" s="359">
        <v>468</v>
      </c>
      <c r="E468" s="359">
        <v>2</v>
      </c>
    </row>
    <row r="469" spans="1:6" x14ac:dyDescent="0.3">
      <c r="A469" s="359">
        <v>469</v>
      </c>
      <c r="B469" s="359" t="s">
        <v>2104</v>
      </c>
      <c r="C469" s="359" t="s">
        <v>713</v>
      </c>
      <c r="D469" s="359">
        <v>469</v>
      </c>
      <c r="E469" s="359">
        <v>1</v>
      </c>
    </row>
    <row r="470" spans="1:6" x14ac:dyDescent="0.3">
      <c r="A470" s="359">
        <v>470</v>
      </c>
      <c r="B470" s="359" t="s">
        <v>2105</v>
      </c>
      <c r="C470" s="359" t="s">
        <v>715</v>
      </c>
      <c r="D470" s="359">
        <v>470</v>
      </c>
      <c r="E470" s="359">
        <v>1</v>
      </c>
    </row>
    <row r="471" spans="1:6" x14ac:dyDescent="0.3">
      <c r="A471" s="359">
        <v>471</v>
      </c>
      <c r="B471" s="359" t="s">
        <v>2106</v>
      </c>
      <c r="C471" s="359" t="s">
        <v>717</v>
      </c>
      <c r="D471" s="359">
        <v>471</v>
      </c>
      <c r="E471" s="359">
        <v>4</v>
      </c>
    </row>
    <row r="472" spans="1:6" x14ac:dyDescent="0.3">
      <c r="A472" s="359">
        <v>472</v>
      </c>
      <c r="B472" s="359" t="s">
        <v>2107</v>
      </c>
      <c r="C472" s="359" t="s">
        <v>1678</v>
      </c>
      <c r="D472" s="359">
        <v>472</v>
      </c>
    </row>
    <row r="473" spans="1:6" x14ac:dyDescent="0.3">
      <c r="A473" s="359">
        <v>473</v>
      </c>
      <c r="B473" s="359" t="s">
        <v>2108</v>
      </c>
      <c r="C473" s="359" t="s">
        <v>1678</v>
      </c>
      <c r="D473" s="359">
        <v>473</v>
      </c>
    </row>
    <row r="474" spans="1:6" x14ac:dyDescent="0.3">
      <c r="A474" s="359">
        <v>474</v>
      </c>
      <c r="B474" s="359" t="s">
        <v>2109</v>
      </c>
      <c r="C474" s="359" t="s">
        <v>1678</v>
      </c>
      <c r="D474" s="359">
        <v>474</v>
      </c>
    </row>
    <row r="475" spans="1:6" x14ac:dyDescent="0.3">
      <c r="A475" s="359">
        <v>475</v>
      </c>
      <c r="B475" s="359" t="s">
        <v>1678</v>
      </c>
      <c r="C475" s="359" t="s">
        <v>2426</v>
      </c>
      <c r="D475" s="359">
        <v>475</v>
      </c>
    </row>
    <row r="476" spans="1:6" x14ac:dyDescent="0.3">
      <c r="A476" s="359">
        <v>476</v>
      </c>
      <c r="B476" s="359" t="s">
        <v>2201</v>
      </c>
      <c r="C476" s="359" t="s">
        <v>687</v>
      </c>
      <c r="D476" s="359">
        <v>476</v>
      </c>
      <c r="E476" s="359">
        <v>0.42054836889750219</v>
      </c>
      <c r="F476" s="359">
        <v>15821</v>
      </c>
    </row>
    <row r="477" spans="1:6" x14ac:dyDescent="0.3">
      <c r="A477" s="359">
        <v>477</v>
      </c>
      <c r="B477" s="359" t="s">
        <v>1678</v>
      </c>
      <c r="C477" s="359" t="s">
        <v>1678</v>
      </c>
      <c r="D477" s="359">
        <v>477</v>
      </c>
    </row>
    <row r="478" spans="1:6" x14ac:dyDescent="0.3">
      <c r="A478" s="359">
        <v>478</v>
      </c>
      <c r="B478" s="359" t="s">
        <v>1678</v>
      </c>
      <c r="C478" s="359" t="s">
        <v>688</v>
      </c>
      <c r="D478" s="359">
        <v>478</v>
      </c>
    </row>
    <row r="479" spans="1:6" x14ac:dyDescent="0.3">
      <c r="A479" s="359">
        <v>479</v>
      </c>
      <c r="B479" s="359" t="s">
        <v>2202</v>
      </c>
      <c r="C479" s="359" t="s">
        <v>690</v>
      </c>
      <c r="D479" s="359">
        <v>479</v>
      </c>
      <c r="E479" s="359">
        <v>59884</v>
      </c>
    </row>
    <row r="480" spans="1:6" x14ac:dyDescent="0.3">
      <c r="A480" s="359">
        <v>480</v>
      </c>
      <c r="B480" s="359" t="s">
        <v>2203</v>
      </c>
      <c r="C480" s="359" t="s">
        <v>692</v>
      </c>
      <c r="D480" s="359">
        <v>480</v>
      </c>
      <c r="E480" s="359">
        <v>10533</v>
      </c>
    </row>
    <row r="481" spans="1:5" x14ac:dyDescent="0.3">
      <c r="A481" s="359">
        <v>481</v>
      </c>
      <c r="B481" s="359" t="s">
        <v>2204</v>
      </c>
      <c r="C481" s="359" t="s">
        <v>694</v>
      </c>
      <c r="D481" s="359">
        <v>481</v>
      </c>
      <c r="E481" s="359">
        <v>5541</v>
      </c>
    </row>
    <row r="482" spans="1:5" x14ac:dyDescent="0.3">
      <c r="A482" s="359">
        <v>482</v>
      </c>
      <c r="B482" s="359" t="s">
        <v>2205</v>
      </c>
      <c r="C482" s="359" t="s">
        <v>696</v>
      </c>
      <c r="D482" s="359">
        <v>482</v>
      </c>
      <c r="E482" s="359">
        <v>1845</v>
      </c>
    </row>
    <row r="483" spans="1:5" x14ac:dyDescent="0.3">
      <c r="A483" s="359">
        <v>483</v>
      </c>
      <c r="B483" s="359" t="s">
        <v>2206</v>
      </c>
      <c r="C483" s="359" t="s">
        <v>698</v>
      </c>
      <c r="D483" s="359">
        <v>483</v>
      </c>
      <c r="E483" s="359">
        <v>340</v>
      </c>
    </row>
    <row r="484" spans="1:5" x14ac:dyDescent="0.3">
      <c r="A484" s="359">
        <v>484</v>
      </c>
      <c r="B484" s="359" t="s">
        <v>2207</v>
      </c>
      <c r="C484" s="359" t="s">
        <v>700</v>
      </c>
      <c r="D484" s="359">
        <v>484</v>
      </c>
      <c r="E484" s="359">
        <v>100</v>
      </c>
    </row>
    <row r="485" spans="1:5" x14ac:dyDescent="0.3">
      <c r="A485" s="359">
        <v>485</v>
      </c>
      <c r="B485" s="359" t="s">
        <v>2208</v>
      </c>
      <c r="C485" s="359" t="s">
        <v>702</v>
      </c>
      <c r="D485" s="359">
        <v>485</v>
      </c>
      <c r="E485" s="359">
        <v>31</v>
      </c>
    </row>
    <row r="486" spans="1:5" x14ac:dyDescent="0.3">
      <c r="A486" s="359">
        <v>486</v>
      </c>
      <c r="B486" s="359" t="s">
        <v>2209</v>
      </c>
      <c r="C486" s="359" t="s">
        <v>704</v>
      </c>
      <c r="D486" s="359">
        <v>486</v>
      </c>
      <c r="E486" s="359">
        <v>27</v>
      </c>
    </row>
    <row r="487" spans="1:5" x14ac:dyDescent="0.3">
      <c r="A487" s="359">
        <v>487</v>
      </c>
      <c r="B487" s="359" t="s">
        <v>2210</v>
      </c>
      <c r="C487" s="359" t="s">
        <v>144</v>
      </c>
      <c r="D487" s="359">
        <v>487</v>
      </c>
    </row>
    <row r="488" spans="1:5" x14ac:dyDescent="0.3">
      <c r="A488" s="359">
        <v>488</v>
      </c>
      <c r="B488" s="359" t="s">
        <v>2211</v>
      </c>
      <c r="C488" s="359" t="s">
        <v>707</v>
      </c>
      <c r="D488" s="359">
        <v>488</v>
      </c>
      <c r="E488" s="359">
        <v>15</v>
      </c>
    </row>
    <row r="489" spans="1:5" x14ac:dyDescent="0.3">
      <c r="A489" s="359">
        <v>489</v>
      </c>
      <c r="B489" s="359" t="s">
        <v>2212</v>
      </c>
      <c r="C489" s="359" t="s">
        <v>709</v>
      </c>
      <c r="D489" s="359">
        <v>489</v>
      </c>
      <c r="E489" s="359">
        <v>6</v>
      </c>
    </row>
    <row r="490" spans="1:5" x14ac:dyDescent="0.3">
      <c r="A490" s="359">
        <v>490</v>
      </c>
      <c r="B490" s="359" t="s">
        <v>2213</v>
      </c>
      <c r="C490" s="359" t="s">
        <v>711</v>
      </c>
      <c r="D490" s="359">
        <v>490</v>
      </c>
      <c r="E490" s="359">
        <v>2</v>
      </c>
    </row>
    <row r="491" spans="1:5" x14ac:dyDescent="0.3">
      <c r="A491" s="359">
        <v>491</v>
      </c>
      <c r="B491" s="359" t="s">
        <v>2214</v>
      </c>
      <c r="C491" s="359" t="s">
        <v>713</v>
      </c>
      <c r="D491" s="359">
        <v>491</v>
      </c>
      <c r="E491" s="359">
        <v>1</v>
      </c>
    </row>
    <row r="492" spans="1:5" x14ac:dyDescent="0.3">
      <c r="A492" s="359">
        <v>492</v>
      </c>
      <c r="B492" s="359" t="s">
        <v>2215</v>
      </c>
      <c r="C492" s="359" t="s">
        <v>715</v>
      </c>
      <c r="D492" s="359">
        <v>492</v>
      </c>
      <c r="E492" s="359">
        <v>1</v>
      </c>
    </row>
    <row r="493" spans="1:5" x14ac:dyDescent="0.3">
      <c r="A493" s="359">
        <v>493</v>
      </c>
      <c r="B493" s="359" t="s">
        <v>2216</v>
      </c>
      <c r="C493" s="359" t="s">
        <v>717</v>
      </c>
      <c r="D493" s="359">
        <v>493</v>
      </c>
      <c r="E493" s="359">
        <v>4</v>
      </c>
    </row>
    <row r="494" spans="1:5" x14ac:dyDescent="0.3">
      <c r="A494" s="359">
        <v>494</v>
      </c>
      <c r="B494" s="359" t="s">
        <v>2217</v>
      </c>
      <c r="C494" s="359" t="s">
        <v>1678</v>
      </c>
      <c r="D494" s="359">
        <v>494</v>
      </c>
    </row>
    <row r="495" spans="1:5" x14ac:dyDescent="0.3">
      <c r="A495" s="359">
        <v>495</v>
      </c>
      <c r="B495" s="359" t="s">
        <v>2218</v>
      </c>
      <c r="C495" s="359" t="s">
        <v>1678</v>
      </c>
      <c r="D495" s="359">
        <v>495</v>
      </c>
    </row>
    <row r="496" spans="1:5" x14ac:dyDescent="0.3">
      <c r="A496" s="359">
        <v>496</v>
      </c>
      <c r="B496" s="359" t="s">
        <v>2219</v>
      </c>
      <c r="C496" s="359" t="s">
        <v>1678</v>
      </c>
      <c r="D496" s="359">
        <v>496</v>
      </c>
    </row>
    <row r="497" spans="1:5" x14ac:dyDescent="0.3">
      <c r="A497" s="359">
        <v>497</v>
      </c>
      <c r="B497" s="359" t="s">
        <v>1678</v>
      </c>
      <c r="C497" s="359" t="s">
        <v>2427</v>
      </c>
      <c r="D497" s="359">
        <v>497</v>
      </c>
    </row>
    <row r="498" spans="1:5" x14ac:dyDescent="0.3">
      <c r="A498" s="359">
        <v>498</v>
      </c>
      <c r="B498" s="359" t="s">
        <v>2485</v>
      </c>
      <c r="C498" s="359" t="s">
        <v>775</v>
      </c>
      <c r="D498" s="359">
        <v>498</v>
      </c>
    </row>
    <row r="499" spans="1:5" x14ac:dyDescent="0.3">
      <c r="A499" s="359">
        <v>499</v>
      </c>
      <c r="B499" s="359" t="s">
        <v>2486</v>
      </c>
      <c r="C499" s="359" t="s">
        <v>776</v>
      </c>
      <c r="D499" s="359">
        <v>499</v>
      </c>
      <c r="E499" s="359">
        <v>0.30849042337486238</v>
      </c>
    </row>
    <row r="500" spans="1:5" x14ac:dyDescent="0.3">
      <c r="A500" s="359">
        <v>500</v>
      </c>
      <c r="B500" s="359" t="s">
        <v>2487</v>
      </c>
      <c r="C500" s="359" t="s">
        <v>777</v>
      </c>
      <c r="D500" s="359">
        <v>500</v>
      </c>
      <c r="E500" s="359">
        <v>8.3817994952708849E-2</v>
      </c>
    </row>
    <row r="501" spans="1:5" x14ac:dyDescent="0.3">
      <c r="A501" s="359">
        <v>501</v>
      </c>
      <c r="B501" s="359" t="s">
        <v>2488</v>
      </c>
      <c r="C501" s="359" t="s">
        <v>778</v>
      </c>
      <c r="D501" s="359">
        <v>501</v>
      </c>
      <c r="E501" s="359">
        <v>5.9005106485271481E-3</v>
      </c>
    </row>
    <row r="502" spans="1:5" x14ac:dyDescent="0.3">
      <c r="A502" s="359">
        <v>502</v>
      </c>
      <c r="B502" s="359" t="s">
        <v>2489</v>
      </c>
      <c r="C502" s="359" t="s">
        <v>779</v>
      </c>
      <c r="D502" s="359">
        <v>502</v>
      </c>
      <c r="E502" s="359">
        <v>0.1487820954109105</v>
      </c>
    </row>
    <row r="503" spans="1:5" x14ac:dyDescent="0.3">
      <c r="A503" s="359">
        <v>503</v>
      </c>
      <c r="B503" s="359" t="s">
        <v>2490</v>
      </c>
      <c r="C503" s="359" t="s">
        <v>780</v>
      </c>
      <c r="D503" s="359">
        <v>503</v>
      </c>
      <c r="E503" s="359">
        <v>0.4318892866089612</v>
      </c>
    </row>
    <row r="504" spans="1:5" x14ac:dyDescent="0.3">
      <c r="A504" s="359">
        <v>504</v>
      </c>
      <c r="B504" s="359" t="s">
        <v>2491</v>
      </c>
      <c r="C504" s="359" t="s">
        <v>781</v>
      </c>
      <c r="D504" s="359">
        <v>504</v>
      </c>
    </row>
    <row r="505" spans="1:5" x14ac:dyDescent="0.3">
      <c r="A505" s="359">
        <v>505</v>
      </c>
      <c r="B505" s="359" t="s">
        <v>2492</v>
      </c>
      <c r="C505" s="359" t="s">
        <v>2878</v>
      </c>
      <c r="D505" s="359">
        <v>505</v>
      </c>
    </row>
    <row r="506" spans="1:5" x14ac:dyDescent="0.3">
      <c r="A506" s="359">
        <v>506</v>
      </c>
      <c r="B506" s="359" t="s">
        <v>2493</v>
      </c>
      <c r="C506" s="359" t="s">
        <v>2879</v>
      </c>
      <c r="D506" s="359">
        <v>506</v>
      </c>
    </row>
    <row r="507" spans="1:5" x14ac:dyDescent="0.3">
      <c r="A507" s="359">
        <v>507</v>
      </c>
      <c r="B507" s="359" t="s">
        <v>2494</v>
      </c>
      <c r="C507" s="359" t="s">
        <v>2236</v>
      </c>
      <c r="D507" s="359">
        <v>507</v>
      </c>
    </row>
    <row r="508" spans="1:5" x14ac:dyDescent="0.3">
      <c r="A508" s="359">
        <v>508</v>
      </c>
      <c r="B508" s="359" t="s">
        <v>2495</v>
      </c>
      <c r="C508" s="359" t="s">
        <v>782</v>
      </c>
      <c r="D508" s="359">
        <v>508</v>
      </c>
      <c r="E508" s="359">
        <v>2.3347226851415915E-3</v>
      </c>
    </row>
    <row r="509" spans="1:5" x14ac:dyDescent="0.3">
      <c r="A509" s="359">
        <v>509</v>
      </c>
      <c r="B509" s="359" t="s">
        <v>2496</v>
      </c>
      <c r="C509" s="359" t="s">
        <v>783</v>
      </c>
      <c r="D509" s="359">
        <v>509</v>
      </c>
    </row>
    <row r="510" spans="1:5" x14ac:dyDescent="0.3">
      <c r="A510" s="359">
        <v>510</v>
      </c>
      <c r="B510" s="359" t="s">
        <v>2497</v>
      </c>
      <c r="C510" s="359" t="s">
        <v>142</v>
      </c>
      <c r="D510" s="359">
        <v>510</v>
      </c>
      <c r="E510" s="359">
        <v>1.8784966324041929E-2</v>
      </c>
    </row>
    <row r="511" spans="1:5" x14ac:dyDescent="0.3">
      <c r="A511" s="359">
        <v>511</v>
      </c>
      <c r="B511" s="359" t="s">
        <v>2498</v>
      </c>
      <c r="C511" s="359" t="s">
        <v>2237</v>
      </c>
      <c r="D511" s="359">
        <v>511</v>
      </c>
    </row>
    <row r="512" spans="1:5" x14ac:dyDescent="0.3">
      <c r="A512" s="359">
        <v>512</v>
      </c>
      <c r="B512" s="359" t="s">
        <v>2499</v>
      </c>
      <c r="C512" s="359" t="s">
        <v>1678</v>
      </c>
      <c r="D512" s="359">
        <v>512</v>
      </c>
    </row>
    <row r="513" spans="1:6" x14ac:dyDescent="0.3">
      <c r="A513" s="359">
        <v>513</v>
      </c>
      <c r="B513" s="359" t="s">
        <v>2500</v>
      </c>
      <c r="C513" s="359" t="s">
        <v>1678</v>
      </c>
      <c r="D513" s="359">
        <v>513</v>
      </c>
    </row>
    <row r="514" spans="1:6" x14ac:dyDescent="0.3">
      <c r="A514" s="359">
        <v>514</v>
      </c>
      <c r="B514" s="359" t="s">
        <v>2501</v>
      </c>
      <c r="C514" s="359" t="s">
        <v>1678</v>
      </c>
      <c r="D514" s="359">
        <v>514</v>
      </c>
    </row>
    <row r="515" spans="1:6" x14ac:dyDescent="0.3">
      <c r="A515" s="359">
        <v>515</v>
      </c>
      <c r="B515" s="359" t="s">
        <v>2502</v>
      </c>
      <c r="C515" s="359" t="s">
        <v>1678</v>
      </c>
      <c r="D515" s="359">
        <v>515</v>
      </c>
    </row>
    <row r="516" spans="1:6" x14ac:dyDescent="0.3">
      <c r="A516" s="359">
        <v>516</v>
      </c>
      <c r="B516" s="359" t="s">
        <v>2503</v>
      </c>
      <c r="C516" s="359" t="s">
        <v>1678</v>
      </c>
      <c r="D516" s="359">
        <v>516</v>
      </c>
    </row>
    <row r="517" spans="1:6" x14ac:dyDescent="0.3">
      <c r="A517" s="359">
        <v>517</v>
      </c>
      <c r="B517" s="359" t="s">
        <v>2504</v>
      </c>
      <c r="C517" s="359" t="s">
        <v>1678</v>
      </c>
      <c r="D517" s="359">
        <v>517</v>
      </c>
    </row>
    <row r="518" spans="1:6" x14ac:dyDescent="0.3">
      <c r="A518" s="359">
        <v>518</v>
      </c>
      <c r="B518" s="359" t="s">
        <v>2505</v>
      </c>
      <c r="C518" s="359" t="s">
        <v>1678</v>
      </c>
      <c r="D518" s="359">
        <v>518</v>
      </c>
    </row>
    <row r="519" spans="1:6" x14ac:dyDescent="0.3">
      <c r="A519" s="359">
        <v>519</v>
      </c>
      <c r="B519" s="359" t="s">
        <v>2506</v>
      </c>
      <c r="C519" s="359" t="s">
        <v>1678</v>
      </c>
      <c r="D519" s="359">
        <v>519</v>
      </c>
    </row>
    <row r="520" spans="1:6" x14ac:dyDescent="0.3">
      <c r="A520" s="359">
        <v>520</v>
      </c>
      <c r="B520" s="359" t="s">
        <v>2507</v>
      </c>
      <c r="C520" s="359" t="s">
        <v>1678</v>
      </c>
      <c r="D520" s="359">
        <v>520</v>
      </c>
    </row>
    <row r="521" spans="1:6" x14ac:dyDescent="0.3">
      <c r="A521" s="359">
        <v>521</v>
      </c>
      <c r="B521" s="359" t="s">
        <v>2508</v>
      </c>
      <c r="C521" s="359" t="s">
        <v>1678</v>
      </c>
      <c r="D521" s="359">
        <v>521</v>
      </c>
    </row>
    <row r="522" spans="1:6" x14ac:dyDescent="0.3">
      <c r="A522" s="359">
        <v>522</v>
      </c>
      <c r="B522" s="359" t="s">
        <v>2509</v>
      </c>
      <c r="C522" s="359" t="s">
        <v>1678</v>
      </c>
      <c r="D522" s="359">
        <v>522</v>
      </c>
    </row>
    <row r="523" spans="1:6" x14ac:dyDescent="0.3">
      <c r="A523" s="359">
        <v>523</v>
      </c>
      <c r="B523" s="359" t="s">
        <v>2510</v>
      </c>
      <c r="C523" s="359" t="s">
        <v>1678</v>
      </c>
      <c r="D523" s="359">
        <v>523</v>
      </c>
    </row>
    <row r="524" spans="1:6" x14ac:dyDescent="0.3">
      <c r="A524" s="359">
        <v>524</v>
      </c>
      <c r="B524" s="359" t="s">
        <v>2511</v>
      </c>
      <c r="C524" s="359" t="s">
        <v>1678</v>
      </c>
      <c r="D524" s="359">
        <v>524</v>
      </c>
    </row>
    <row r="525" spans="1:6" x14ac:dyDescent="0.3">
      <c r="A525" s="359">
        <v>525</v>
      </c>
      <c r="B525" s="359" t="s">
        <v>1678</v>
      </c>
      <c r="C525" s="359" t="s">
        <v>2512</v>
      </c>
      <c r="D525" s="359">
        <v>525</v>
      </c>
    </row>
    <row r="526" spans="1:6" x14ac:dyDescent="0.3">
      <c r="A526" s="359">
        <v>526</v>
      </c>
      <c r="B526" s="359" t="s">
        <v>2578</v>
      </c>
      <c r="C526" s="359" t="s">
        <v>2835</v>
      </c>
      <c r="D526" s="359">
        <v>526</v>
      </c>
      <c r="E526" s="359">
        <v>8274.2583440549424</v>
      </c>
      <c r="F526" s="359">
        <v>469.99999999999994</v>
      </c>
    </row>
    <row r="527" spans="1:6" x14ac:dyDescent="0.3">
      <c r="A527" s="359">
        <v>527</v>
      </c>
      <c r="B527" s="359" t="s">
        <v>2579</v>
      </c>
      <c r="C527" s="359" t="s">
        <v>2836</v>
      </c>
      <c r="D527" s="359">
        <v>527</v>
      </c>
      <c r="E527" s="359">
        <v>1723.7507082121065</v>
      </c>
      <c r="F527" s="359">
        <v>163.00000000000003</v>
      </c>
    </row>
    <row r="528" spans="1:6" x14ac:dyDescent="0.3">
      <c r="A528" s="359">
        <v>528</v>
      </c>
      <c r="B528" s="359" t="s">
        <v>2580</v>
      </c>
      <c r="C528" s="359" t="s">
        <v>2837</v>
      </c>
      <c r="D528" s="359">
        <v>528</v>
      </c>
      <c r="E528" s="359">
        <v>7614.9102064757217</v>
      </c>
      <c r="F528" s="359">
        <v>910.00000000000034</v>
      </c>
    </row>
    <row r="529" spans="1:6" x14ac:dyDescent="0.3">
      <c r="A529" s="359">
        <v>529</v>
      </c>
      <c r="B529" s="359" t="s">
        <v>2581</v>
      </c>
      <c r="C529" s="359" t="s">
        <v>2838</v>
      </c>
      <c r="D529" s="359">
        <v>529</v>
      </c>
      <c r="E529" s="359">
        <v>4524.7468738801872</v>
      </c>
      <c r="F529" s="359">
        <v>836.99999999999932</v>
      </c>
    </row>
    <row r="530" spans="1:6" x14ac:dyDescent="0.3">
      <c r="A530" s="359">
        <v>530</v>
      </c>
      <c r="B530" s="359" t="s">
        <v>2582</v>
      </c>
      <c r="C530" s="359" t="s">
        <v>2839</v>
      </c>
      <c r="D530" s="359">
        <v>530</v>
      </c>
      <c r="E530" s="359">
        <v>2982.2984805961096</v>
      </c>
      <c r="F530" s="359">
        <v>528.99999999999977</v>
      </c>
    </row>
    <row r="531" spans="1:6" x14ac:dyDescent="0.3">
      <c r="A531" s="359">
        <v>531</v>
      </c>
      <c r="B531" s="359" t="s">
        <v>2583</v>
      </c>
      <c r="C531" s="359" t="s">
        <v>2840</v>
      </c>
      <c r="D531" s="359">
        <v>531</v>
      </c>
      <c r="E531" s="359">
        <v>1430.0625224470955</v>
      </c>
      <c r="F531" s="359">
        <v>301.99999999999989</v>
      </c>
    </row>
    <row r="532" spans="1:6" x14ac:dyDescent="0.3">
      <c r="A532" s="359">
        <v>532</v>
      </c>
      <c r="B532" s="359" t="s">
        <v>2584</v>
      </c>
      <c r="C532" s="359" t="s">
        <v>2841</v>
      </c>
      <c r="D532" s="359">
        <v>532</v>
      </c>
      <c r="E532" s="359">
        <v>899.43512286158852</v>
      </c>
      <c r="F532" s="359">
        <v>346</v>
      </c>
    </row>
    <row r="533" spans="1:6" x14ac:dyDescent="0.3">
      <c r="A533" s="359">
        <v>533</v>
      </c>
      <c r="B533" s="359" t="s">
        <v>2585</v>
      </c>
      <c r="C533" s="359" t="s">
        <v>2842</v>
      </c>
      <c r="D533" s="359">
        <v>533</v>
      </c>
      <c r="E533" s="359">
        <v>3235.2327556176524</v>
      </c>
      <c r="F533" s="359">
        <v>689.36828768378882</v>
      </c>
    </row>
    <row r="534" spans="1:6" x14ac:dyDescent="0.3">
      <c r="A534" s="359">
        <v>534</v>
      </c>
      <c r="B534" s="359" t="s">
        <v>2586</v>
      </c>
      <c r="C534" s="359" t="s">
        <v>2843</v>
      </c>
      <c r="D534" s="359">
        <v>534</v>
      </c>
      <c r="E534" s="359">
        <v>2183.4057876418929</v>
      </c>
      <c r="F534" s="359">
        <v>412.43625793183901</v>
      </c>
    </row>
    <row r="535" spans="1:6" x14ac:dyDescent="0.3">
      <c r="A535" s="359">
        <v>535</v>
      </c>
      <c r="B535" s="359" t="s">
        <v>2587</v>
      </c>
      <c r="C535" s="359" t="s">
        <v>2844</v>
      </c>
      <c r="D535" s="359">
        <v>535</v>
      </c>
      <c r="E535" s="359">
        <v>7807.3224955993956</v>
      </c>
      <c r="F535" s="359">
        <v>1801.2235399817969</v>
      </c>
    </row>
    <row r="536" spans="1:6" x14ac:dyDescent="0.3">
      <c r="A536" s="359">
        <v>536</v>
      </c>
      <c r="B536" s="359" t="s">
        <v>2588</v>
      </c>
      <c r="C536" s="359" t="s">
        <v>2845</v>
      </c>
      <c r="D536" s="359">
        <v>536</v>
      </c>
      <c r="E536" s="359">
        <v>10564.237859394014</v>
      </c>
      <c r="F536" s="359">
        <v>2443.2563450998491</v>
      </c>
    </row>
    <row r="537" spans="1:6" x14ac:dyDescent="0.3">
      <c r="A537" s="359">
        <v>537</v>
      </c>
      <c r="B537" s="359" t="s">
        <v>2589</v>
      </c>
      <c r="C537" s="359" t="s">
        <v>2846</v>
      </c>
      <c r="D537" s="359">
        <v>537</v>
      </c>
      <c r="E537" s="359">
        <v>7498.5482028404786</v>
      </c>
      <c r="F537" s="359">
        <v>1666.9698884239226</v>
      </c>
    </row>
    <row r="538" spans="1:6" x14ac:dyDescent="0.3">
      <c r="A538" s="359">
        <v>538</v>
      </c>
      <c r="B538" s="359" t="s">
        <v>2590</v>
      </c>
      <c r="C538" s="359" t="s">
        <v>2847</v>
      </c>
      <c r="D538" s="359">
        <v>538</v>
      </c>
      <c r="E538" s="359">
        <v>4450.0206424880571</v>
      </c>
      <c r="F538" s="359">
        <v>1108.1734870897019</v>
      </c>
    </row>
    <row r="539" spans="1:6" x14ac:dyDescent="0.3">
      <c r="A539" s="359">
        <v>539</v>
      </c>
      <c r="B539" s="359" t="s">
        <v>2591</v>
      </c>
      <c r="C539" s="359" t="s">
        <v>2848</v>
      </c>
      <c r="D539" s="359">
        <v>539</v>
      </c>
      <c r="E539" s="359">
        <v>4463.58243995476</v>
      </c>
      <c r="F539" s="359">
        <v>1073.5721937891706</v>
      </c>
    </row>
    <row r="540" spans="1:6" x14ac:dyDescent="0.3">
      <c r="A540" s="359">
        <v>540</v>
      </c>
      <c r="B540" s="359" t="s">
        <v>2592</v>
      </c>
      <c r="C540" s="359" t="s">
        <v>1678</v>
      </c>
      <c r="D540" s="359">
        <v>540</v>
      </c>
    </row>
    <row r="541" spans="1:6" x14ac:dyDescent="0.3">
      <c r="A541" s="359">
        <v>541</v>
      </c>
      <c r="B541" s="359" t="s">
        <v>2593</v>
      </c>
      <c r="C541" s="359" t="s">
        <v>1678</v>
      </c>
      <c r="D541" s="359">
        <v>541</v>
      </c>
    </row>
    <row r="542" spans="1:6" x14ac:dyDescent="0.3">
      <c r="A542" s="359">
        <v>542</v>
      </c>
      <c r="B542" s="359" t="s">
        <v>2594</v>
      </c>
      <c r="C542" s="359" t="s">
        <v>1678</v>
      </c>
      <c r="D542" s="359">
        <v>542</v>
      </c>
    </row>
    <row r="543" spans="1:6" x14ac:dyDescent="0.3">
      <c r="A543" s="359">
        <v>543</v>
      </c>
      <c r="B543" s="359" t="s">
        <v>2595</v>
      </c>
      <c r="C543" s="359" t="s">
        <v>2059</v>
      </c>
      <c r="D543" s="359">
        <v>543</v>
      </c>
      <c r="E543" s="359">
        <v>10899.396967340748</v>
      </c>
      <c r="F543" s="359">
        <v>4203.9999999999991</v>
      </c>
    </row>
    <row r="544" spans="1:6" x14ac:dyDescent="0.3">
      <c r="A544" s="359">
        <v>544</v>
      </c>
      <c r="B544" s="359" t="s">
        <v>2596</v>
      </c>
      <c r="C544" s="359" t="s">
        <v>144</v>
      </c>
      <c r="D544" s="359">
        <v>544</v>
      </c>
    </row>
    <row r="545" spans="1:6" x14ac:dyDescent="0.3">
      <c r="A545" s="359">
        <v>545</v>
      </c>
      <c r="B545" s="359" t="s">
        <v>2597</v>
      </c>
      <c r="C545" s="359" t="s">
        <v>1678</v>
      </c>
      <c r="D545" s="359">
        <v>545</v>
      </c>
    </row>
    <row r="546" spans="1:6" x14ac:dyDescent="0.3">
      <c r="A546" s="359">
        <v>546</v>
      </c>
      <c r="B546" s="359" t="s">
        <v>2598</v>
      </c>
      <c r="C546" s="359" t="s">
        <v>1678</v>
      </c>
      <c r="D546" s="359">
        <v>546</v>
      </c>
    </row>
    <row r="547" spans="1:6" x14ac:dyDescent="0.3">
      <c r="A547" s="359">
        <v>547</v>
      </c>
      <c r="B547" s="359" t="s">
        <v>2599</v>
      </c>
      <c r="C547" s="359" t="s">
        <v>1678</v>
      </c>
      <c r="D547" s="359">
        <v>547</v>
      </c>
    </row>
    <row r="548" spans="1:6" x14ac:dyDescent="0.3">
      <c r="A548" s="359">
        <v>548</v>
      </c>
      <c r="B548" s="359" t="s">
        <v>1678</v>
      </c>
      <c r="C548" s="359" t="s">
        <v>2513</v>
      </c>
      <c r="D548" s="359">
        <v>548</v>
      </c>
    </row>
    <row r="549" spans="1:6" x14ac:dyDescent="0.3">
      <c r="A549" s="359">
        <v>549</v>
      </c>
      <c r="B549" s="359" t="s">
        <v>2600</v>
      </c>
      <c r="C549" s="359" t="s">
        <v>2849</v>
      </c>
      <c r="D549" s="359">
        <v>549</v>
      </c>
      <c r="E549" s="359">
        <v>8274.2583440549424</v>
      </c>
      <c r="F549" s="359">
        <v>469.99999999999994</v>
      </c>
    </row>
    <row r="550" spans="1:6" x14ac:dyDescent="0.3">
      <c r="A550" s="359">
        <v>550</v>
      </c>
      <c r="B550" s="359" t="s">
        <v>2601</v>
      </c>
      <c r="C550" s="359" t="s">
        <v>2850</v>
      </c>
      <c r="D550" s="359">
        <v>550</v>
      </c>
      <c r="E550" s="359">
        <v>1723.7507082121065</v>
      </c>
      <c r="F550" s="359">
        <v>163.00000000000003</v>
      </c>
    </row>
    <row r="551" spans="1:6" x14ac:dyDescent="0.3">
      <c r="A551" s="359">
        <v>551</v>
      </c>
      <c r="B551" s="359" t="s">
        <v>2602</v>
      </c>
      <c r="C551" s="359" t="s">
        <v>2851</v>
      </c>
      <c r="D551" s="359">
        <v>551</v>
      </c>
      <c r="E551" s="359">
        <v>7614.9102064757217</v>
      </c>
      <c r="F551" s="359">
        <v>910.00000000000034</v>
      </c>
    </row>
    <row r="552" spans="1:6" x14ac:dyDescent="0.3">
      <c r="A552" s="359">
        <v>552</v>
      </c>
      <c r="B552" s="359" t="s">
        <v>2603</v>
      </c>
      <c r="C552" s="359" t="s">
        <v>2852</v>
      </c>
      <c r="D552" s="359">
        <v>552</v>
      </c>
      <c r="E552" s="359">
        <v>4524.7468738801872</v>
      </c>
      <c r="F552" s="359">
        <v>836.99999999999932</v>
      </c>
    </row>
    <row r="553" spans="1:6" x14ac:dyDescent="0.3">
      <c r="A553" s="359">
        <v>553</v>
      </c>
      <c r="B553" s="359" t="s">
        <v>2604</v>
      </c>
      <c r="C553" s="359" t="s">
        <v>2853</v>
      </c>
      <c r="D553" s="359">
        <v>553</v>
      </c>
      <c r="E553" s="359">
        <v>2982.2984805961096</v>
      </c>
      <c r="F553" s="359">
        <v>528.99999999999977</v>
      </c>
    </row>
    <row r="554" spans="1:6" x14ac:dyDescent="0.3">
      <c r="A554" s="359">
        <v>554</v>
      </c>
      <c r="B554" s="359" t="s">
        <v>2605</v>
      </c>
      <c r="C554" s="359" t="s">
        <v>2854</v>
      </c>
      <c r="D554" s="359">
        <v>554</v>
      </c>
      <c r="E554" s="359">
        <v>1430.0625224470955</v>
      </c>
      <c r="F554" s="359">
        <v>301.99999999999989</v>
      </c>
    </row>
    <row r="555" spans="1:6" x14ac:dyDescent="0.3">
      <c r="A555" s="359">
        <v>555</v>
      </c>
      <c r="B555" s="359" t="s">
        <v>2606</v>
      </c>
      <c r="C555" s="359" t="s">
        <v>2855</v>
      </c>
      <c r="D555" s="359">
        <v>555</v>
      </c>
      <c r="E555" s="359">
        <v>899.43512286158852</v>
      </c>
      <c r="F555" s="359">
        <v>346</v>
      </c>
    </row>
    <row r="556" spans="1:6" x14ac:dyDescent="0.3">
      <c r="A556" s="359">
        <v>556</v>
      </c>
      <c r="B556" s="359" t="s">
        <v>2607</v>
      </c>
      <c r="C556" s="359" t="s">
        <v>2856</v>
      </c>
      <c r="D556" s="359">
        <v>556</v>
      </c>
      <c r="E556" s="359">
        <v>3235.2327556176524</v>
      </c>
      <c r="F556" s="359">
        <v>689.36828768378882</v>
      </c>
    </row>
    <row r="557" spans="1:6" x14ac:dyDescent="0.3">
      <c r="A557" s="359">
        <v>557</v>
      </c>
      <c r="B557" s="359" t="s">
        <v>2608</v>
      </c>
      <c r="C557" s="359" t="s">
        <v>2857</v>
      </c>
      <c r="D557" s="359">
        <v>557</v>
      </c>
      <c r="E557" s="359">
        <v>2183.4057876418929</v>
      </c>
      <c r="F557" s="359">
        <v>412.43625793183901</v>
      </c>
    </row>
    <row r="558" spans="1:6" x14ac:dyDescent="0.3">
      <c r="A558" s="359">
        <v>558</v>
      </c>
      <c r="B558" s="359" t="s">
        <v>2609</v>
      </c>
      <c r="C558" s="359" t="s">
        <v>2858</v>
      </c>
      <c r="D558" s="359">
        <v>558</v>
      </c>
      <c r="E558" s="359">
        <v>7807.3224955993956</v>
      </c>
      <c r="F558" s="359">
        <v>1801.2235399817969</v>
      </c>
    </row>
    <row r="559" spans="1:6" x14ac:dyDescent="0.3">
      <c r="A559" s="359">
        <v>559</v>
      </c>
      <c r="B559" s="359" t="s">
        <v>2610</v>
      </c>
      <c r="C559" s="359" t="s">
        <v>2859</v>
      </c>
      <c r="D559" s="359">
        <v>559</v>
      </c>
      <c r="E559" s="359">
        <v>10564.237859394014</v>
      </c>
      <c r="F559" s="359">
        <v>2443.2563450998491</v>
      </c>
    </row>
    <row r="560" spans="1:6" x14ac:dyDescent="0.3">
      <c r="A560" s="359">
        <v>560</v>
      </c>
      <c r="B560" s="359" t="s">
        <v>2611</v>
      </c>
      <c r="C560" s="359" t="s">
        <v>2860</v>
      </c>
      <c r="D560" s="359">
        <v>560</v>
      </c>
      <c r="E560" s="359">
        <v>7498.5482028404786</v>
      </c>
      <c r="F560" s="359">
        <v>1666.9698884239226</v>
      </c>
    </row>
    <row r="561" spans="1:6" x14ac:dyDescent="0.3">
      <c r="A561" s="359">
        <v>561</v>
      </c>
      <c r="B561" s="359" t="s">
        <v>2612</v>
      </c>
      <c r="C561" s="359" t="s">
        <v>2861</v>
      </c>
      <c r="D561" s="359">
        <v>561</v>
      </c>
      <c r="E561" s="359">
        <v>4450.0206424880571</v>
      </c>
      <c r="F561" s="359">
        <v>1108.1734870897019</v>
      </c>
    </row>
    <row r="562" spans="1:6" x14ac:dyDescent="0.3">
      <c r="A562" s="359">
        <v>562</v>
      </c>
      <c r="B562" s="359" t="s">
        <v>2613</v>
      </c>
      <c r="C562" s="359" t="s">
        <v>2862</v>
      </c>
      <c r="D562" s="359">
        <v>562</v>
      </c>
      <c r="E562" s="359">
        <v>4463.58243995476</v>
      </c>
      <c r="F562" s="359">
        <v>1073.5721937891706</v>
      </c>
    </row>
    <row r="563" spans="1:6" x14ac:dyDescent="0.3">
      <c r="A563" s="359">
        <v>563</v>
      </c>
      <c r="B563" s="359" t="s">
        <v>2614</v>
      </c>
      <c r="C563" s="359" t="s">
        <v>1678</v>
      </c>
      <c r="D563" s="359">
        <v>563</v>
      </c>
    </row>
    <row r="564" spans="1:6" x14ac:dyDescent="0.3">
      <c r="A564" s="359">
        <v>564</v>
      </c>
      <c r="B564" s="359" t="s">
        <v>2615</v>
      </c>
      <c r="C564" s="359" t="s">
        <v>1678</v>
      </c>
      <c r="D564" s="359">
        <v>564</v>
      </c>
    </row>
    <row r="565" spans="1:6" x14ac:dyDescent="0.3">
      <c r="A565" s="359">
        <v>565</v>
      </c>
      <c r="B565" s="359" t="s">
        <v>2616</v>
      </c>
      <c r="C565" s="359" t="s">
        <v>1678</v>
      </c>
      <c r="D565" s="359">
        <v>565</v>
      </c>
    </row>
    <row r="566" spans="1:6" x14ac:dyDescent="0.3">
      <c r="A566" s="359">
        <v>566</v>
      </c>
      <c r="B566" s="359" t="s">
        <v>2617</v>
      </c>
      <c r="C566" s="359" t="s">
        <v>2059</v>
      </c>
      <c r="D566" s="359">
        <v>566</v>
      </c>
      <c r="E566" s="359">
        <v>10899.396967340748</v>
      </c>
      <c r="F566" s="359">
        <v>4203.9999999999991</v>
      </c>
    </row>
    <row r="567" spans="1:6" x14ac:dyDescent="0.3">
      <c r="A567" s="359">
        <v>567</v>
      </c>
      <c r="B567" s="359" t="s">
        <v>2618</v>
      </c>
      <c r="C567" s="359" t="s">
        <v>144</v>
      </c>
      <c r="D567" s="359">
        <v>567</v>
      </c>
    </row>
    <row r="568" spans="1:6" x14ac:dyDescent="0.3">
      <c r="A568" s="359">
        <v>568</v>
      </c>
      <c r="B568" s="359" t="s">
        <v>2619</v>
      </c>
      <c r="C568" s="359" t="s">
        <v>1678</v>
      </c>
      <c r="D568" s="359">
        <v>568</v>
      </c>
    </row>
    <row r="569" spans="1:6" x14ac:dyDescent="0.3">
      <c r="A569" s="359">
        <v>569</v>
      </c>
      <c r="B569" s="359" t="s">
        <v>2620</v>
      </c>
      <c r="C569" s="359" t="s">
        <v>1678</v>
      </c>
      <c r="D569" s="359">
        <v>569</v>
      </c>
    </row>
    <row r="570" spans="1:6" x14ac:dyDescent="0.3">
      <c r="A570" s="359">
        <v>570</v>
      </c>
      <c r="B570" s="359" t="s">
        <v>2621</v>
      </c>
      <c r="C570" s="359" t="s">
        <v>1678</v>
      </c>
      <c r="D570" s="359">
        <v>570</v>
      </c>
    </row>
    <row r="571" spans="1:6" x14ac:dyDescent="0.3">
      <c r="A571" s="359">
        <v>571</v>
      </c>
      <c r="B571" s="359" t="s">
        <v>1678</v>
      </c>
      <c r="C571" s="359" t="s">
        <v>2514</v>
      </c>
      <c r="D571" s="359">
        <v>571</v>
      </c>
    </row>
    <row r="572" spans="1:6" x14ac:dyDescent="0.3">
      <c r="A572" s="359">
        <v>572</v>
      </c>
      <c r="B572" s="359" t="s">
        <v>2622</v>
      </c>
      <c r="C572" s="359" t="s">
        <v>1658</v>
      </c>
      <c r="D572" s="359">
        <v>572</v>
      </c>
      <c r="E572" s="359">
        <v>30406.835403311143</v>
      </c>
      <c r="F572" s="359">
        <v>6797</v>
      </c>
    </row>
    <row r="573" spans="1:6" x14ac:dyDescent="0.3">
      <c r="A573" s="359">
        <v>573</v>
      </c>
      <c r="B573" s="359" t="s">
        <v>2623</v>
      </c>
      <c r="C573" s="359" t="s">
        <v>1659</v>
      </c>
      <c r="D573" s="359">
        <v>573</v>
      </c>
      <c r="E573" s="359">
        <v>7457.0622582248834</v>
      </c>
      <c r="F573" s="359">
        <v>2172</v>
      </c>
    </row>
    <row r="574" spans="1:6" x14ac:dyDescent="0.3">
      <c r="A574" s="359">
        <v>574</v>
      </c>
      <c r="B574" s="359" t="s">
        <v>2624</v>
      </c>
      <c r="C574" s="359" t="s">
        <v>2340</v>
      </c>
      <c r="D574" s="359">
        <v>574</v>
      </c>
      <c r="E574" s="359">
        <v>3445.7094599501461</v>
      </c>
      <c r="F574" s="359">
        <v>911</v>
      </c>
    </row>
    <row r="575" spans="1:6" x14ac:dyDescent="0.3">
      <c r="A575" s="359">
        <v>575</v>
      </c>
      <c r="B575" s="359" t="s">
        <v>2625</v>
      </c>
      <c r="C575" s="359" t="s">
        <v>1660</v>
      </c>
      <c r="D575" s="359">
        <v>575</v>
      </c>
      <c r="E575" s="359">
        <v>7151.6520658802501</v>
      </c>
      <c r="F575" s="359">
        <v>1040</v>
      </c>
    </row>
    <row r="576" spans="1:6" x14ac:dyDescent="0.3">
      <c r="A576" s="359">
        <v>576</v>
      </c>
      <c r="B576" s="359" t="s">
        <v>2626</v>
      </c>
      <c r="C576" s="359" t="s">
        <v>1661</v>
      </c>
      <c r="D576" s="359">
        <v>576</v>
      </c>
      <c r="E576" s="359">
        <v>7600.8801804268005</v>
      </c>
      <c r="F576" s="359">
        <v>1032</v>
      </c>
    </row>
    <row r="577" spans="1:6" x14ac:dyDescent="0.3">
      <c r="A577" s="359">
        <v>577</v>
      </c>
      <c r="B577" s="359" t="s">
        <v>2627</v>
      </c>
      <c r="C577" s="359" t="s">
        <v>1662</v>
      </c>
      <c r="D577" s="359">
        <v>577</v>
      </c>
      <c r="E577" s="359">
        <v>3625.5554152639938</v>
      </c>
      <c r="F577" s="359">
        <v>701</v>
      </c>
    </row>
    <row r="578" spans="1:6" x14ac:dyDescent="0.3">
      <c r="A578" s="359">
        <v>578</v>
      </c>
      <c r="B578" s="359" t="s">
        <v>2628</v>
      </c>
      <c r="C578" s="359" t="s">
        <v>1663</v>
      </c>
      <c r="D578" s="359">
        <v>578</v>
      </c>
      <c r="E578" s="359">
        <v>5075.8480473242917</v>
      </c>
      <c r="F578" s="359">
        <v>370</v>
      </c>
    </row>
    <row r="579" spans="1:6" x14ac:dyDescent="0.3">
      <c r="A579" s="359">
        <v>579</v>
      </c>
      <c r="B579" s="359" t="s">
        <v>2629</v>
      </c>
      <c r="C579" s="359" t="s">
        <v>1664</v>
      </c>
      <c r="D579" s="359">
        <v>579</v>
      </c>
      <c r="E579" s="359">
        <v>1479.8188402380636</v>
      </c>
      <c r="F579" s="359">
        <v>208</v>
      </c>
    </row>
    <row r="580" spans="1:6" x14ac:dyDescent="0.3">
      <c r="A580" s="359">
        <v>580</v>
      </c>
      <c r="B580" s="359" t="s">
        <v>2630</v>
      </c>
      <c r="C580" s="359" t="s">
        <v>2716</v>
      </c>
      <c r="D580" s="359">
        <v>580</v>
      </c>
      <c r="E580" s="359">
        <v>2648.7673163196368</v>
      </c>
      <c r="F580" s="359">
        <v>277</v>
      </c>
    </row>
    <row r="581" spans="1:6" x14ac:dyDescent="0.3">
      <c r="A581" s="359">
        <v>581</v>
      </c>
      <c r="B581" s="359" t="s">
        <v>2631</v>
      </c>
      <c r="C581" s="359" t="s">
        <v>2719</v>
      </c>
      <c r="D581" s="359">
        <v>581</v>
      </c>
      <c r="E581" s="359">
        <v>805.72715889955862</v>
      </c>
      <c r="F581" s="359">
        <v>134</v>
      </c>
    </row>
    <row r="582" spans="1:6" x14ac:dyDescent="0.3">
      <c r="A582" s="359">
        <v>582</v>
      </c>
      <c r="B582" s="359" t="s">
        <v>2632</v>
      </c>
      <c r="C582" s="359" t="s">
        <v>2717</v>
      </c>
      <c r="D582" s="359">
        <v>582</v>
      </c>
      <c r="E582" s="359">
        <v>2846.8816910677156</v>
      </c>
      <c r="F582" s="359">
        <v>93</v>
      </c>
    </row>
    <row r="583" spans="1:6" x14ac:dyDescent="0.3">
      <c r="A583" s="359">
        <v>583</v>
      </c>
      <c r="B583" s="359" t="s">
        <v>2728</v>
      </c>
      <c r="C583" s="359" t="s">
        <v>2718</v>
      </c>
      <c r="D583" s="359">
        <v>583</v>
      </c>
      <c r="E583" s="359">
        <v>1931.4009940020276</v>
      </c>
      <c r="F583" s="359">
        <v>112</v>
      </c>
    </row>
    <row r="584" spans="1:6" x14ac:dyDescent="0.3">
      <c r="A584" s="359">
        <v>584</v>
      </c>
      <c r="B584" s="359" t="s">
        <v>2729</v>
      </c>
      <c r="C584" s="359" t="s">
        <v>2059</v>
      </c>
      <c r="D584" s="359">
        <v>584</v>
      </c>
      <c r="E584" s="359">
        <v>4075.0705784961619</v>
      </c>
      <c r="F584" s="359">
        <v>3024</v>
      </c>
    </row>
    <row r="585" spans="1:6" x14ac:dyDescent="0.3">
      <c r="A585" s="359">
        <v>585</v>
      </c>
      <c r="B585" s="359" t="s">
        <v>2730</v>
      </c>
      <c r="C585" s="359" t="s">
        <v>144</v>
      </c>
      <c r="D585" s="359">
        <v>585</v>
      </c>
    </row>
    <row r="586" spans="1:6" x14ac:dyDescent="0.3">
      <c r="A586" s="359">
        <v>586</v>
      </c>
      <c r="B586" s="359" t="s">
        <v>2633</v>
      </c>
      <c r="C586" s="359" t="s">
        <v>1678</v>
      </c>
      <c r="D586" s="359">
        <v>586</v>
      </c>
    </row>
    <row r="587" spans="1:6" x14ac:dyDescent="0.3">
      <c r="A587" s="359">
        <v>587</v>
      </c>
      <c r="B587" s="359" t="s">
        <v>2731</v>
      </c>
      <c r="C587" s="359" t="s">
        <v>1678</v>
      </c>
      <c r="D587" s="359">
        <v>587</v>
      </c>
    </row>
    <row r="588" spans="1:6" x14ac:dyDescent="0.3">
      <c r="A588" s="359">
        <v>588</v>
      </c>
      <c r="B588" s="359" t="s">
        <v>2732</v>
      </c>
      <c r="C588" s="359" t="s">
        <v>1678</v>
      </c>
      <c r="D588" s="359">
        <v>588</v>
      </c>
    </row>
    <row r="589" spans="1:6" x14ac:dyDescent="0.3">
      <c r="A589" s="359">
        <v>589</v>
      </c>
      <c r="B589" s="359" t="s">
        <v>2733</v>
      </c>
      <c r="C589" s="359" t="s">
        <v>1678</v>
      </c>
      <c r="D589" s="359">
        <v>589</v>
      </c>
    </row>
    <row r="590" spans="1:6" x14ac:dyDescent="0.3">
      <c r="A590" s="359">
        <v>590</v>
      </c>
      <c r="B590" s="359" t="s">
        <v>2734</v>
      </c>
      <c r="C590" s="359" t="s">
        <v>1678</v>
      </c>
      <c r="D590" s="359">
        <v>590</v>
      </c>
    </row>
    <row r="591" spans="1:6" x14ac:dyDescent="0.3">
      <c r="A591" s="359">
        <v>591</v>
      </c>
      <c r="B591" s="359" t="s">
        <v>2735</v>
      </c>
      <c r="C591" s="359" t="s">
        <v>1678</v>
      </c>
      <c r="D591" s="359">
        <v>591</v>
      </c>
    </row>
    <row r="592" spans="1:6" x14ac:dyDescent="0.3">
      <c r="A592" s="359">
        <v>592</v>
      </c>
      <c r="B592" s="359" t="s">
        <v>2736</v>
      </c>
      <c r="C592" s="359" t="s">
        <v>1678</v>
      </c>
      <c r="D592" s="359">
        <v>592</v>
      </c>
    </row>
    <row r="593" spans="1:8" x14ac:dyDescent="0.3">
      <c r="A593" s="359">
        <v>593</v>
      </c>
      <c r="B593" s="359" t="s">
        <v>2737</v>
      </c>
      <c r="C593" s="359" t="s">
        <v>1678</v>
      </c>
      <c r="D593" s="359">
        <v>593</v>
      </c>
    </row>
    <row r="594" spans="1:8" x14ac:dyDescent="0.3">
      <c r="A594" s="359">
        <v>594</v>
      </c>
      <c r="B594" s="359" t="s">
        <v>2738</v>
      </c>
      <c r="C594" s="359" t="s">
        <v>1678</v>
      </c>
      <c r="D594" s="359">
        <v>594</v>
      </c>
    </row>
    <row r="595" spans="1:8" x14ac:dyDescent="0.3">
      <c r="A595" s="359">
        <v>595</v>
      </c>
      <c r="B595" s="359" t="s">
        <v>2744</v>
      </c>
      <c r="C595" s="359" t="s">
        <v>1678</v>
      </c>
      <c r="D595" s="359">
        <v>595</v>
      </c>
    </row>
    <row r="596" spans="1:8" x14ac:dyDescent="0.3">
      <c r="A596" s="359">
        <v>596</v>
      </c>
      <c r="B596" s="359" t="s">
        <v>1678</v>
      </c>
      <c r="C596" s="359" t="s">
        <v>2515</v>
      </c>
      <c r="D596" s="359">
        <v>596</v>
      </c>
    </row>
    <row r="597" spans="1:8" x14ac:dyDescent="0.3">
      <c r="A597" s="359">
        <v>597</v>
      </c>
      <c r="B597" s="359" t="s">
        <v>2634</v>
      </c>
      <c r="C597" s="359" t="s">
        <v>2241</v>
      </c>
      <c r="D597" s="359">
        <v>597</v>
      </c>
      <c r="E597" s="359">
        <v>4778.2826850697438</v>
      </c>
      <c r="F597" s="359">
        <v>205</v>
      </c>
    </row>
    <row r="598" spans="1:8" x14ac:dyDescent="0.3">
      <c r="A598" s="359">
        <v>598</v>
      </c>
      <c r="B598" s="359" t="s">
        <v>2635</v>
      </c>
      <c r="C598" s="359" t="s">
        <v>2242</v>
      </c>
      <c r="D598" s="359">
        <v>598</v>
      </c>
      <c r="E598" s="359">
        <v>69697.856145838989</v>
      </c>
      <c r="F598" s="359">
        <v>13642</v>
      </c>
    </row>
    <row r="599" spans="1:8" x14ac:dyDescent="0.3">
      <c r="A599" s="359">
        <v>599</v>
      </c>
      <c r="B599" s="359" t="s">
        <v>2636</v>
      </c>
      <c r="C599" s="359" t="s">
        <v>1666</v>
      </c>
      <c r="D599" s="359">
        <v>599</v>
      </c>
    </row>
    <row r="600" spans="1:8" x14ac:dyDescent="0.3">
      <c r="A600" s="359">
        <v>600</v>
      </c>
      <c r="B600" s="359" t="s">
        <v>2637</v>
      </c>
      <c r="C600" s="359" t="s">
        <v>2059</v>
      </c>
      <c r="D600" s="359">
        <v>600</v>
      </c>
      <c r="E600" s="359">
        <v>4075.0705784961651</v>
      </c>
      <c r="F600" s="359">
        <v>3024</v>
      </c>
    </row>
    <row r="601" spans="1:8" x14ac:dyDescent="0.3">
      <c r="A601" s="359">
        <v>601</v>
      </c>
      <c r="B601" s="359" t="s">
        <v>2638</v>
      </c>
      <c r="C601" s="359" t="s">
        <v>144</v>
      </c>
      <c r="D601" s="359">
        <v>601</v>
      </c>
    </row>
    <row r="602" spans="1:8" x14ac:dyDescent="0.3">
      <c r="A602" s="359">
        <v>602</v>
      </c>
      <c r="B602" s="359" t="s">
        <v>1678</v>
      </c>
      <c r="C602" s="359" t="s">
        <v>1678</v>
      </c>
      <c r="D602" s="359">
        <v>602</v>
      </c>
    </row>
    <row r="603" spans="1:8" x14ac:dyDescent="0.3">
      <c r="A603" s="359">
        <v>603</v>
      </c>
      <c r="B603" s="359" t="s">
        <v>1678</v>
      </c>
      <c r="C603" s="359" t="s">
        <v>2880</v>
      </c>
      <c r="D603" s="359">
        <v>603</v>
      </c>
    </row>
    <row r="604" spans="1:8" x14ac:dyDescent="0.3">
      <c r="A604" s="359">
        <v>604</v>
      </c>
      <c r="B604" s="359" t="s">
        <v>2641</v>
      </c>
      <c r="C604" s="359" t="s">
        <v>775</v>
      </c>
      <c r="D604" s="359">
        <v>604</v>
      </c>
    </row>
    <row r="605" spans="1:8" x14ac:dyDescent="0.3">
      <c r="A605" s="359">
        <v>605</v>
      </c>
      <c r="B605" s="359" t="s">
        <v>2642</v>
      </c>
      <c r="C605" s="359" t="s">
        <v>776</v>
      </c>
      <c r="D605" s="359">
        <v>605</v>
      </c>
      <c r="E605" s="359">
        <v>89571.546590634593</v>
      </c>
      <c r="F605" s="359">
        <v>34594.148097441401</v>
      </c>
      <c r="H605" s="359">
        <v>15.360721108087805</v>
      </c>
    </row>
    <row r="606" spans="1:8" x14ac:dyDescent="0.3">
      <c r="A606" s="359">
        <v>606</v>
      </c>
      <c r="B606" s="359" t="s">
        <v>2643</v>
      </c>
      <c r="C606" s="359" t="s">
        <v>777</v>
      </c>
      <c r="D606" s="359">
        <v>606</v>
      </c>
    </row>
    <row r="607" spans="1:8" x14ac:dyDescent="0.3">
      <c r="A607" s="359">
        <v>607</v>
      </c>
      <c r="B607" s="359" t="s">
        <v>2644</v>
      </c>
      <c r="C607" s="359" t="s">
        <v>778</v>
      </c>
      <c r="D607" s="359">
        <v>607</v>
      </c>
    </row>
    <row r="608" spans="1:8" x14ac:dyDescent="0.3">
      <c r="A608" s="359">
        <v>608</v>
      </c>
      <c r="B608" s="359" t="s">
        <v>2645</v>
      </c>
      <c r="C608" s="359" t="s">
        <v>779</v>
      </c>
      <c r="D608" s="359">
        <v>608</v>
      </c>
      <c r="E608" s="359">
        <v>0</v>
      </c>
      <c r="F608" s="359">
        <v>0</v>
      </c>
      <c r="H608" s="359">
        <v>0</v>
      </c>
    </row>
    <row r="609" spans="1:8" x14ac:dyDescent="0.3">
      <c r="A609" s="359">
        <v>609</v>
      </c>
      <c r="B609" s="359" t="s">
        <v>2646</v>
      </c>
      <c r="C609" s="359" t="s">
        <v>780</v>
      </c>
      <c r="D609" s="359">
        <v>609</v>
      </c>
      <c r="E609" s="359">
        <v>0</v>
      </c>
      <c r="F609" s="359">
        <v>0</v>
      </c>
      <c r="H609" s="359">
        <v>0</v>
      </c>
    </row>
    <row r="610" spans="1:8" x14ac:dyDescent="0.3">
      <c r="A610" s="359">
        <v>610</v>
      </c>
      <c r="B610" s="359" t="s">
        <v>2647</v>
      </c>
      <c r="C610" s="359" t="s">
        <v>781</v>
      </c>
      <c r="D610" s="359">
        <v>610</v>
      </c>
    </row>
    <row r="611" spans="1:8" x14ac:dyDescent="0.3">
      <c r="A611" s="359">
        <v>611</v>
      </c>
      <c r="B611" s="359" t="s">
        <v>2648</v>
      </c>
      <c r="C611" s="359" t="s">
        <v>2878</v>
      </c>
      <c r="D611" s="359">
        <v>611</v>
      </c>
    </row>
    <row r="612" spans="1:8" x14ac:dyDescent="0.3">
      <c r="A612" s="359">
        <v>612</v>
      </c>
      <c r="B612" s="359" t="s">
        <v>2649</v>
      </c>
      <c r="C612" s="359" t="s">
        <v>2879</v>
      </c>
      <c r="D612" s="359">
        <v>612</v>
      </c>
    </row>
    <row r="613" spans="1:8" x14ac:dyDescent="0.3">
      <c r="A613" s="359">
        <v>613</v>
      </c>
      <c r="B613" s="359" t="s">
        <v>2650</v>
      </c>
      <c r="C613" s="359" t="s">
        <v>2236</v>
      </c>
      <c r="D613" s="359">
        <v>613</v>
      </c>
      <c r="E613" s="359">
        <v>6995.693281051962</v>
      </c>
      <c r="F613" s="359">
        <v>2319.4136323211455</v>
      </c>
      <c r="H613" s="359">
        <v>14.556669693792124</v>
      </c>
    </row>
    <row r="614" spans="1:8" x14ac:dyDescent="0.3">
      <c r="A614" s="359">
        <v>614</v>
      </c>
      <c r="B614" s="359" t="s">
        <v>2651</v>
      </c>
      <c r="C614" s="359" t="s">
        <v>782</v>
      </c>
      <c r="D614" s="359">
        <v>614</v>
      </c>
      <c r="E614" s="359">
        <v>0</v>
      </c>
      <c r="F614" s="359">
        <v>0</v>
      </c>
      <c r="H614" s="359">
        <v>0</v>
      </c>
    </row>
    <row r="615" spans="1:8" x14ac:dyDescent="0.3">
      <c r="A615" s="359">
        <v>615</v>
      </c>
      <c r="B615" s="359" t="s">
        <v>2652</v>
      </c>
      <c r="C615" s="359" t="s">
        <v>783</v>
      </c>
      <c r="D615" s="359">
        <v>615</v>
      </c>
    </row>
    <row r="616" spans="1:8" x14ac:dyDescent="0.3">
      <c r="A616" s="359">
        <v>616</v>
      </c>
      <c r="B616" s="359" t="s">
        <v>2653</v>
      </c>
      <c r="C616" s="359" t="s">
        <v>142</v>
      </c>
      <c r="D616" s="359">
        <v>616</v>
      </c>
    </row>
    <row r="617" spans="1:8" x14ac:dyDescent="0.3">
      <c r="A617" s="359">
        <v>617</v>
      </c>
      <c r="B617" s="359" t="s">
        <v>2654</v>
      </c>
      <c r="C617" s="359" t="s">
        <v>2059</v>
      </c>
      <c r="D617" s="359">
        <v>617</v>
      </c>
    </row>
    <row r="618" spans="1:8" x14ac:dyDescent="0.3">
      <c r="A618" s="359">
        <v>618</v>
      </c>
      <c r="B618" s="359" t="s">
        <v>2655</v>
      </c>
      <c r="C618" s="359" t="s">
        <v>144</v>
      </c>
      <c r="D618" s="359">
        <v>618</v>
      </c>
    </row>
    <row r="619" spans="1:8" x14ac:dyDescent="0.3">
      <c r="A619" s="359">
        <v>619</v>
      </c>
      <c r="B619" s="359" t="s">
        <v>2656</v>
      </c>
      <c r="C619" s="359" t="s">
        <v>2703</v>
      </c>
      <c r="D619" s="359">
        <v>619</v>
      </c>
      <c r="H619" s="359">
        <v>11.922535819077504</v>
      </c>
    </row>
    <row r="620" spans="1:8" x14ac:dyDescent="0.3">
      <c r="A620" s="359">
        <v>620</v>
      </c>
      <c r="B620" s="359" t="s">
        <v>2657</v>
      </c>
      <c r="C620" s="359" t="s">
        <v>1678</v>
      </c>
      <c r="D620" s="359">
        <v>620</v>
      </c>
    </row>
    <row r="621" spans="1:8" x14ac:dyDescent="0.3">
      <c r="A621" s="359">
        <v>621</v>
      </c>
      <c r="B621" s="359" t="s">
        <v>2658</v>
      </c>
      <c r="C621" s="359" t="s">
        <v>1678</v>
      </c>
      <c r="D621" s="359">
        <v>621</v>
      </c>
    </row>
    <row r="622" spans="1:8" x14ac:dyDescent="0.3">
      <c r="A622" s="359">
        <v>622</v>
      </c>
      <c r="B622" s="359" t="s">
        <v>2659</v>
      </c>
      <c r="C622" s="359" t="s">
        <v>1678</v>
      </c>
      <c r="D622" s="359">
        <v>622</v>
      </c>
    </row>
  </sheetData>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1"/>
  <sheetViews>
    <sheetView workbookViewId="0"/>
  </sheetViews>
  <sheetFormatPr defaultRowHeight="14.4" x14ac:dyDescent="0.3"/>
  <cols>
    <col min="2" max="2" width="17.6640625" customWidth="1"/>
    <col min="3" max="3" width="80.5546875" customWidth="1"/>
  </cols>
  <sheetData>
    <row r="1" spans="1:8" x14ac:dyDescent="0.3">
      <c r="A1" s="402" t="s">
        <v>2863</v>
      </c>
      <c r="B1" s="402" t="s">
        <v>2881</v>
      </c>
      <c r="C1" s="402" t="s">
        <v>2882</v>
      </c>
      <c r="D1" s="402" t="s">
        <v>2883</v>
      </c>
      <c r="E1" s="402" t="s">
        <v>2867</v>
      </c>
      <c r="F1" s="402" t="s">
        <v>2868</v>
      </c>
      <c r="G1" s="402" t="s">
        <v>2869</v>
      </c>
      <c r="H1" s="402" t="s">
        <v>2870</v>
      </c>
    </row>
    <row r="2" spans="1:8" x14ac:dyDescent="0.3">
      <c r="A2" s="402">
        <v>2</v>
      </c>
      <c r="B2" t="s">
        <v>1678</v>
      </c>
      <c r="C2" t="s">
        <v>1678</v>
      </c>
    </row>
    <row r="3" spans="1:8" x14ac:dyDescent="0.3">
      <c r="A3" s="402">
        <v>3</v>
      </c>
      <c r="B3" t="s">
        <v>1678</v>
      </c>
      <c r="C3" t="s">
        <v>1678</v>
      </c>
    </row>
    <row r="4" spans="1:8" x14ac:dyDescent="0.3">
      <c r="A4" s="402">
        <v>4</v>
      </c>
      <c r="B4" t="s">
        <v>1678</v>
      </c>
      <c r="C4" t="s">
        <v>1678</v>
      </c>
    </row>
    <row r="5" spans="1:8" x14ac:dyDescent="0.3">
      <c r="A5" s="402">
        <v>5</v>
      </c>
      <c r="B5" t="s">
        <v>1678</v>
      </c>
      <c r="C5" t="s">
        <v>1678</v>
      </c>
    </row>
    <row r="6" spans="1:8" x14ac:dyDescent="0.3">
      <c r="A6" s="402">
        <v>6</v>
      </c>
      <c r="B6" t="s">
        <v>1678</v>
      </c>
      <c r="C6" t="s">
        <v>1678</v>
      </c>
    </row>
    <row r="7" spans="1:8" x14ac:dyDescent="0.3">
      <c r="A7" s="402">
        <v>7</v>
      </c>
      <c r="B7" t="s">
        <v>1678</v>
      </c>
      <c r="C7" t="s">
        <v>1678</v>
      </c>
    </row>
    <row r="8" spans="1:8" x14ac:dyDescent="0.3">
      <c r="A8" s="402">
        <v>8</v>
      </c>
      <c r="B8" t="s">
        <v>1678</v>
      </c>
      <c r="C8" t="s">
        <v>1678</v>
      </c>
    </row>
    <row r="9" spans="1:8" x14ac:dyDescent="0.3">
      <c r="A9" s="402">
        <v>9</v>
      </c>
      <c r="B9" t="s">
        <v>1678</v>
      </c>
      <c r="C9" t="s">
        <v>1678</v>
      </c>
    </row>
    <row r="10" spans="1:8" x14ac:dyDescent="0.3">
      <c r="A10" s="402">
        <v>10</v>
      </c>
      <c r="B10" t="s">
        <v>1678</v>
      </c>
      <c r="C10" t="s">
        <v>1678</v>
      </c>
    </row>
    <row r="11" spans="1:8" x14ac:dyDescent="0.3">
      <c r="A11" s="402">
        <v>11</v>
      </c>
      <c r="B11" t="s">
        <v>1678</v>
      </c>
      <c r="C11" t="s">
        <v>1678</v>
      </c>
    </row>
    <row r="12" spans="1:8" x14ac:dyDescent="0.3">
      <c r="A12" s="402">
        <v>12</v>
      </c>
      <c r="B12" t="s">
        <v>1678</v>
      </c>
      <c r="C12" t="s">
        <v>1678</v>
      </c>
    </row>
    <row r="13" spans="1:8" x14ac:dyDescent="0.3">
      <c r="A13" s="402">
        <v>13</v>
      </c>
      <c r="B13" t="s">
        <v>1678</v>
      </c>
      <c r="C13" t="s">
        <v>1678</v>
      </c>
    </row>
    <row r="14" spans="1:8" x14ac:dyDescent="0.3">
      <c r="A14" s="402">
        <v>14</v>
      </c>
      <c r="B14" t="s">
        <v>1678</v>
      </c>
      <c r="C14" t="s">
        <v>1678</v>
      </c>
    </row>
    <row r="15" spans="1:8" x14ac:dyDescent="0.3">
      <c r="A15" s="402">
        <v>15</v>
      </c>
      <c r="B15" t="s">
        <v>1678</v>
      </c>
      <c r="C15" t="s">
        <v>1678</v>
      </c>
    </row>
    <row r="16" spans="1:8" x14ac:dyDescent="0.3">
      <c r="A16" s="402">
        <v>16</v>
      </c>
      <c r="B16" s="402" t="s">
        <v>1676</v>
      </c>
      <c r="C16" s="402" t="s">
        <v>1677</v>
      </c>
      <c r="D16" s="402">
        <v>16</v>
      </c>
      <c r="E16">
        <v>61166.201514329783</v>
      </c>
      <c r="F16">
        <v>20035</v>
      </c>
    </row>
    <row r="17" spans="1:6" x14ac:dyDescent="0.3">
      <c r="A17" s="402">
        <v>17</v>
      </c>
      <c r="B17" s="402" t="s">
        <v>1679</v>
      </c>
      <c r="C17" s="402" t="s">
        <v>2220</v>
      </c>
      <c r="D17" s="402">
        <v>17</v>
      </c>
      <c r="E17">
        <v>79.619161539999965</v>
      </c>
      <c r="F17">
        <v>80</v>
      </c>
    </row>
    <row r="18" spans="1:6" x14ac:dyDescent="0.3">
      <c r="A18" s="402">
        <v>18</v>
      </c>
      <c r="B18" s="402" t="s">
        <v>1680</v>
      </c>
      <c r="C18" s="402" t="s">
        <v>1666</v>
      </c>
      <c r="D18" s="402">
        <v>18</v>
      </c>
    </row>
    <row r="19" spans="1:6" x14ac:dyDescent="0.3">
      <c r="A19" s="402">
        <v>19</v>
      </c>
      <c r="B19" s="402" t="s">
        <v>1681</v>
      </c>
      <c r="C19" s="402" t="s">
        <v>2000</v>
      </c>
      <c r="D19" s="402">
        <v>19</v>
      </c>
    </row>
    <row r="20" spans="1:6" x14ac:dyDescent="0.3">
      <c r="A20" s="402">
        <v>20</v>
      </c>
      <c r="B20" s="402" t="s">
        <v>2221</v>
      </c>
      <c r="C20" s="402" t="s">
        <v>146</v>
      </c>
      <c r="D20" s="402">
        <v>20</v>
      </c>
    </row>
    <row r="21" spans="1:6" x14ac:dyDescent="0.3">
      <c r="A21" s="402">
        <v>21</v>
      </c>
      <c r="B21" s="402" t="s">
        <v>2222</v>
      </c>
      <c r="C21" s="402" t="s">
        <v>146</v>
      </c>
      <c r="D21" s="402">
        <v>21</v>
      </c>
    </row>
    <row r="22" spans="1:6" x14ac:dyDescent="0.3">
      <c r="A22" s="402">
        <v>22</v>
      </c>
      <c r="B22" s="402" t="s">
        <v>2223</v>
      </c>
      <c r="C22" s="402" t="s">
        <v>146</v>
      </c>
      <c r="D22" s="402">
        <v>22</v>
      </c>
    </row>
    <row r="23" spans="1:6" x14ac:dyDescent="0.3">
      <c r="A23" s="402">
        <v>23</v>
      </c>
      <c r="B23" s="402" t="s">
        <v>2224</v>
      </c>
      <c r="C23" s="402" t="s">
        <v>146</v>
      </c>
      <c r="D23" s="402">
        <v>23</v>
      </c>
    </row>
    <row r="24" spans="1:6" x14ac:dyDescent="0.3">
      <c r="A24" s="402">
        <v>24</v>
      </c>
      <c r="B24" s="402" t="s">
        <v>2225</v>
      </c>
      <c r="C24" s="402" t="s">
        <v>146</v>
      </c>
      <c r="D24" s="402">
        <v>24</v>
      </c>
    </row>
    <row r="25" spans="1:6" x14ac:dyDescent="0.3">
      <c r="A25" s="402">
        <v>25</v>
      </c>
      <c r="B25" t="s">
        <v>1678</v>
      </c>
      <c r="C25" s="402" t="s">
        <v>1669</v>
      </c>
      <c r="D25" s="402">
        <v>25</v>
      </c>
    </row>
    <row r="26" spans="1:6" x14ac:dyDescent="0.3">
      <c r="A26" s="402">
        <v>26</v>
      </c>
      <c r="B26" t="s">
        <v>1678</v>
      </c>
      <c r="C26" s="402" t="s">
        <v>1683</v>
      </c>
      <c r="D26" s="402">
        <v>26</v>
      </c>
    </row>
    <row r="27" spans="1:6" x14ac:dyDescent="0.3">
      <c r="A27" s="402">
        <v>27</v>
      </c>
      <c r="B27" s="402" t="s">
        <v>1685</v>
      </c>
      <c r="C27" s="402" t="s">
        <v>455</v>
      </c>
      <c r="D27" s="402">
        <v>27</v>
      </c>
      <c r="E27" s="402">
        <v>52967</v>
      </c>
    </row>
    <row r="28" spans="1:6" x14ac:dyDescent="0.3">
      <c r="A28" s="402">
        <v>28</v>
      </c>
      <c r="B28" s="402" t="s">
        <v>1686</v>
      </c>
      <c r="C28" s="402" t="s">
        <v>457</v>
      </c>
      <c r="D28" s="402">
        <v>28</v>
      </c>
      <c r="E28" s="402">
        <v>8279</v>
      </c>
    </row>
    <row r="29" spans="1:6" x14ac:dyDescent="0.3">
      <c r="A29" s="402">
        <v>29</v>
      </c>
      <c r="B29" s="402" t="s">
        <v>1687</v>
      </c>
      <c r="C29" s="402" t="s">
        <v>142</v>
      </c>
      <c r="D29" s="402">
        <v>29</v>
      </c>
    </row>
    <row r="30" spans="1:6" x14ac:dyDescent="0.3">
      <c r="A30" s="402">
        <v>30</v>
      </c>
      <c r="B30" s="402" t="s">
        <v>1688</v>
      </c>
      <c r="C30" s="402" t="s">
        <v>144</v>
      </c>
      <c r="D30" s="402">
        <v>30</v>
      </c>
    </row>
    <row r="31" spans="1:6" x14ac:dyDescent="0.3">
      <c r="A31" s="402">
        <v>31</v>
      </c>
      <c r="B31" s="402" t="s">
        <v>1689</v>
      </c>
      <c r="C31" s="402" t="s">
        <v>1389</v>
      </c>
      <c r="D31" s="402">
        <v>31</v>
      </c>
      <c r="E31" s="402">
        <v>3738</v>
      </c>
    </row>
    <row r="32" spans="1:6" x14ac:dyDescent="0.3">
      <c r="A32" s="402">
        <v>32</v>
      </c>
      <c r="B32" s="402" t="s">
        <v>1690</v>
      </c>
      <c r="C32" s="402" t="s">
        <v>2226</v>
      </c>
      <c r="D32" s="402">
        <v>32</v>
      </c>
      <c r="E32" s="402"/>
    </row>
    <row r="33" spans="1:5" x14ac:dyDescent="0.3">
      <c r="A33" s="402">
        <v>33</v>
      </c>
      <c r="B33" s="402" t="s">
        <v>1691</v>
      </c>
      <c r="C33" s="402" t="s">
        <v>2227</v>
      </c>
      <c r="D33" s="402">
        <v>33</v>
      </c>
      <c r="E33" s="402">
        <v>39598</v>
      </c>
    </row>
    <row r="34" spans="1:5" x14ac:dyDescent="0.3">
      <c r="A34" s="402">
        <v>34</v>
      </c>
      <c r="B34" s="402" t="s">
        <v>1692</v>
      </c>
      <c r="C34" s="402" t="s">
        <v>2228</v>
      </c>
      <c r="D34" s="402">
        <v>34</v>
      </c>
      <c r="E34" s="402">
        <v>79</v>
      </c>
    </row>
    <row r="35" spans="1:5" x14ac:dyDescent="0.3">
      <c r="A35" s="402">
        <v>35</v>
      </c>
      <c r="B35" s="402" t="s">
        <v>1693</v>
      </c>
      <c r="C35" s="402" t="s">
        <v>2001</v>
      </c>
      <c r="D35" s="402">
        <v>35</v>
      </c>
      <c r="E35" s="402">
        <v>94</v>
      </c>
    </row>
    <row r="36" spans="1:5" x14ac:dyDescent="0.3">
      <c r="A36" s="402">
        <v>36</v>
      </c>
      <c r="B36" s="402" t="s">
        <v>1694</v>
      </c>
      <c r="C36" s="402" t="s">
        <v>2884</v>
      </c>
      <c r="D36" s="402">
        <v>36</v>
      </c>
      <c r="E36" s="402">
        <v>9458</v>
      </c>
    </row>
    <row r="37" spans="1:5" x14ac:dyDescent="0.3">
      <c r="A37" s="402">
        <v>37</v>
      </c>
      <c r="B37" s="402" t="s">
        <v>1695</v>
      </c>
      <c r="C37" s="402" t="s">
        <v>2885</v>
      </c>
      <c r="D37" s="402">
        <v>37</v>
      </c>
      <c r="E37" s="402"/>
    </row>
    <row r="38" spans="1:5" x14ac:dyDescent="0.3">
      <c r="A38" s="402">
        <v>38</v>
      </c>
      <c r="B38" s="402" t="s">
        <v>1696</v>
      </c>
      <c r="C38" s="402" t="s">
        <v>2231</v>
      </c>
      <c r="D38" s="402">
        <v>38</v>
      </c>
      <c r="E38" s="402">
        <v>8279</v>
      </c>
    </row>
    <row r="39" spans="1:5" x14ac:dyDescent="0.3">
      <c r="A39" s="402">
        <v>39</v>
      </c>
      <c r="B39" s="402" t="s">
        <v>1697</v>
      </c>
      <c r="C39" s="402" t="s">
        <v>2002</v>
      </c>
      <c r="D39" s="402">
        <v>39</v>
      </c>
      <c r="E39" s="402"/>
    </row>
    <row r="40" spans="1:5" x14ac:dyDescent="0.3">
      <c r="A40" s="402">
        <v>40</v>
      </c>
      <c r="B40" s="402" t="s">
        <v>1698</v>
      </c>
      <c r="C40" s="402" t="s">
        <v>2739</v>
      </c>
      <c r="D40" s="402">
        <v>40</v>
      </c>
      <c r="E40" s="402"/>
    </row>
    <row r="41" spans="1:5" x14ac:dyDescent="0.3">
      <c r="A41" s="402">
        <v>41</v>
      </c>
      <c r="B41" s="402" t="s">
        <v>1699</v>
      </c>
      <c r="C41" s="402" t="s">
        <v>1678</v>
      </c>
      <c r="D41" s="402">
        <v>41</v>
      </c>
    </row>
    <row r="42" spans="1:5" x14ac:dyDescent="0.3">
      <c r="A42" s="402">
        <v>42</v>
      </c>
      <c r="B42" s="402" t="s">
        <v>1700</v>
      </c>
      <c r="C42" s="402" t="s">
        <v>1678</v>
      </c>
      <c r="D42" s="402">
        <v>42</v>
      </c>
    </row>
    <row r="43" spans="1:5" x14ac:dyDescent="0.3">
      <c r="A43" s="402">
        <v>43</v>
      </c>
      <c r="B43" s="402" t="s">
        <v>1701</v>
      </c>
      <c r="C43" s="402" t="s">
        <v>1678</v>
      </c>
      <c r="D43" s="402">
        <v>43</v>
      </c>
    </row>
    <row r="44" spans="1:5" x14ac:dyDescent="0.3">
      <c r="A44" s="402">
        <v>44</v>
      </c>
      <c r="B44" s="402" t="s">
        <v>1702</v>
      </c>
      <c r="C44" s="402" t="s">
        <v>1678</v>
      </c>
      <c r="D44" s="402">
        <v>44</v>
      </c>
    </row>
    <row r="45" spans="1:5" x14ac:dyDescent="0.3">
      <c r="A45" s="402">
        <v>45</v>
      </c>
      <c r="B45" s="402" t="s">
        <v>1703</v>
      </c>
      <c r="C45" s="402" t="s">
        <v>1678</v>
      </c>
      <c r="D45" s="402">
        <v>45</v>
      </c>
    </row>
    <row r="46" spans="1:5" x14ac:dyDescent="0.3">
      <c r="A46" s="402">
        <v>46</v>
      </c>
      <c r="B46" s="402" t="s">
        <v>1704</v>
      </c>
      <c r="C46" s="402" t="s">
        <v>1678</v>
      </c>
      <c r="D46" s="402">
        <v>46</v>
      </c>
    </row>
    <row r="47" spans="1:5" x14ac:dyDescent="0.3">
      <c r="A47" s="402">
        <v>47</v>
      </c>
      <c r="B47" s="402" t="s">
        <v>1705</v>
      </c>
      <c r="C47" s="402" t="s">
        <v>1678</v>
      </c>
      <c r="D47" s="402">
        <v>47</v>
      </c>
    </row>
    <row r="48" spans="1:5" x14ac:dyDescent="0.3">
      <c r="A48" s="402">
        <v>48</v>
      </c>
      <c r="B48" s="402" t="s">
        <v>1706</v>
      </c>
      <c r="C48" s="402" t="s">
        <v>1678</v>
      </c>
      <c r="D48" s="402">
        <v>48</v>
      </c>
    </row>
    <row r="49" spans="1:8" x14ac:dyDescent="0.3">
      <c r="A49" s="402">
        <v>49</v>
      </c>
      <c r="B49" t="s">
        <v>1678</v>
      </c>
      <c r="C49" s="402" t="s">
        <v>471</v>
      </c>
      <c r="D49" s="402">
        <v>49</v>
      </c>
    </row>
    <row r="50" spans="1:8" x14ac:dyDescent="0.3">
      <c r="A50" s="402">
        <v>50</v>
      </c>
      <c r="B50" s="402" t="s">
        <v>1707</v>
      </c>
      <c r="C50" s="402" t="s">
        <v>2003</v>
      </c>
      <c r="D50" s="402">
        <v>50</v>
      </c>
      <c r="E50" s="402">
        <v>19820</v>
      </c>
      <c r="F50" s="402">
        <v>286</v>
      </c>
    </row>
    <row r="51" spans="1:8" x14ac:dyDescent="0.3">
      <c r="A51" s="402">
        <v>51</v>
      </c>
      <c r="B51" s="402" t="s">
        <v>1708</v>
      </c>
      <c r="C51" s="402" t="s">
        <v>478</v>
      </c>
      <c r="D51" s="402">
        <v>51</v>
      </c>
    </row>
    <row r="52" spans="1:8" x14ac:dyDescent="0.3">
      <c r="A52" s="402">
        <v>52</v>
      </c>
      <c r="B52" s="402" t="s">
        <v>1709</v>
      </c>
      <c r="C52" s="402" t="s">
        <v>480</v>
      </c>
      <c r="D52" s="402">
        <v>52</v>
      </c>
    </row>
    <row r="53" spans="1:8" x14ac:dyDescent="0.3">
      <c r="A53" s="402">
        <v>53</v>
      </c>
      <c r="B53" s="402" t="s">
        <v>1710</v>
      </c>
      <c r="C53" t="s">
        <v>1678</v>
      </c>
      <c r="D53" s="402">
        <v>53</v>
      </c>
    </row>
    <row r="54" spans="1:8" x14ac:dyDescent="0.3">
      <c r="A54" s="402">
        <v>54</v>
      </c>
      <c r="B54" s="402" t="s">
        <v>1711</v>
      </c>
      <c r="C54" t="s">
        <v>1678</v>
      </c>
      <c r="D54" s="402">
        <v>54</v>
      </c>
    </row>
    <row r="55" spans="1:8" x14ac:dyDescent="0.3">
      <c r="A55" s="402">
        <v>55</v>
      </c>
      <c r="B55" s="402" t="s">
        <v>1712</v>
      </c>
      <c r="C55" t="s">
        <v>1678</v>
      </c>
      <c r="D55" s="402">
        <v>55</v>
      </c>
    </row>
    <row r="56" spans="1:8" x14ac:dyDescent="0.3">
      <c r="A56" s="402">
        <v>56</v>
      </c>
      <c r="B56" s="402" t="s">
        <v>1713</v>
      </c>
      <c r="C56" t="s">
        <v>1678</v>
      </c>
      <c r="D56" s="402">
        <v>56</v>
      </c>
    </row>
    <row r="57" spans="1:8" x14ac:dyDescent="0.3">
      <c r="A57" s="402">
        <v>57</v>
      </c>
      <c r="B57" t="s">
        <v>1678</v>
      </c>
      <c r="C57" s="402" t="s">
        <v>483</v>
      </c>
      <c r="D57" s="402">
        <v>57</v>
      </c>
    </row>
    <row r="58" spans="1:8" x14ac:dyDescent="0.3">
      <c r="A58" s="402">
        <v>58</v>
      </c>
      <c r="B58" s="402" t="s">
        <v>1714</v>
      </c>
      <c r="C58" s="402" t="s">
        <v>964</v>
      </c>
      <c r="D58" s="402">
        <v>58</v>
      </c>
      <c r="E58" s="402">
        <v>4.0755394116792402E-2</v>
      </c>
      <c r="F58" s="402">
        <v>0.42011379216948547</v>
      </c>
      <c r="H58" s="402">
        <v>9.2033200793875503E-2</v>
      </c>
    </row>
    <row r="59" spans="1:8" x14ac:dyDescent="0.3">
      <c r="A59" s="402">
        <v>59</v>
      </c>
      <c r="B59" s="402" t="s">
        <v>1715</v>
      </c>
      <c r="C59" t="s">
        <v>1678</v>
      </c>
      <c r="D59" s="402">
        <v>59</v>
      </c>
    </row>
    <row r="60" spans="1:8" x14ac:dyDescent="0.3">
      <c r="A60" s="402">
        <v>60</v>
      </c>
      <c r="B60" s="402" t="s">
        <v>1716</v>
      </c>
      <c r="C60" t="s">
        <v>1678</v>
      </c>
      <c r="D60" s="402">
        <v>60</v>
      </c>
    </row>
    <row r="61" spans="1:8" x14ac:dyDescent="0.3">
      <c r="A61" s="402">
        <v>61</v>
      </c>
      <c r="B61" s="402" t="s">
        <v>1717</v>
      </c>
      <c r="C61" t="s">
        <v>1678</v>
      </c>
      <c r="D61" s="402">
        <v>61</v>
      </c>
    </row>
    <row r="62" spans="1:8" x14ac:dyDescent="0.3">
      <c r="A62" s="402">
        <v>62</v>
      </c>
      <c r="B62" s="402" t="s">
        <v>1718</v>
      </c>
      <c r="C62" t="s">
        <v>1678</v>
      </c>
      <c r="D62" s="402">
        <v>62</v>
      </c>
    </row>
    <row r="63" spans="1:8" x14ac:dyDescent="0.3">
      <c r="A63" s="402">
        <v>63</v>
      </c>
      <c r="B63" s="402" t="s">
        <v>1719</v>
      </c>
      <c r="C63" t="s">
        <v>1678</v>
      </c>
      <c r="D63" s="402">
        <v>63</v>
      </c>
    </row>
    <row r="64" spans="1:8" x14ac:dyDescent="0.3">
      <c r="A64" s="402">
        <v>64</v>
      </c>
      <c r="B64" s="402" t="s">
        <v>1720</v>
      </c>
      <c r="C64" t="s">
        <v>1678</v>
      </c>
      <c r="D64" s="402">
        <v>64</v>
      </c>
    </row>
    <row r="65" spans="1:4" x14ac:dyDescent="0.3">
      <c r="A65" s="402">
        <v>65</v>
      </c>
      <c r="B65" t="s">
        <v>1678</v>
      </c>
      <c r="C65" s="402" t="s">
        <v>2871</v>
      </c>
      <c r="D65" s="402">
        <v>65</v>
      </c>
    </row>
    <row r="66" spans="1:4" x14ac:dyDescent="0.3">
      <c r="A66" s="402">
        <v>66</v>
      </c>
      <c r="B66" s="402" t="s">
        <v>1721</v>
      </c>
      <c r="C66" s="402" t="s">
        <v>496</v>
      </c>
      <c r="D66" s="402">
        <v>66</v>
      </c>
    </row>
    <row r="67" spans="1:4" x14ac:dyDescent="0.3">
      <c r="A67" s="402">
        <v>67</v>
      </c>
      <c r="B67" s="402" t="s">
        <v>1722</v>
      </c>
      <c r="C67" s="402" t="s">
        <v>498</v>
      </c>
      <c r="D67" s="402">
        <v>67</v>
      </c>
    </row>
    <row r="68" spans="1:4" x14ac:dyDescent="0.3">
      <c r="A68" s="402">
        <v>68</v>
      </c>
      <c r="B68" s="402" t="s">
        <v>1723</v>
      </c>
      <c r="C68" s="402" t="s">
        <v>500</v>
      </c>
      <c r="D68" s="402">
        <v>68</v>
      </c>
    </row>
    <row r="69" spans="1:4" x14ac:dyDescent="0.3">
      <c r="A69" s="402">
        <v>69</v>
      </c>
      <c r="B69" s="402" t="s">
        <v>1724</v>
      </c>
      <c r="C69" s="402" t="s">
        <v>502</v>
      </c>
      <c r="D69" s="402">
        <v>69</v>
      </c>
    </row>
    <row r="70" spans="1:4" x14ac:dyDescent="0.3">
      <c r="A70" s="402">
        <v>70</v>
      </c>
      <c r="B70" s="402" t="s">
        <v>1725</v>
      </c>
      <c r="C70" s="402" t="s">
        <v>504</v>
      </c>
      <c r="D70" s="402">
        <v>70</v>
      </c>
    </row>
    <row r="71" spans="1:4" x14ac:dyDescent="0.3">
      <c r="A71" s="402">
        <v>71</v>
      </c>
      <c r="B71" s="402" t="s">
        <v>1726</v>
      </c>
      <c r="C71" s="402" t="s">
        <v>506</v>
      </c>
      <c r="D71" s="402">
        <v>71</v>
      </c>
    </row>
    <row r="72" spans="1:4" x14ac:dyDescent="0.3">
      <c r="A72" s="402">
        <v>72</v>
      </c>
      <c r="B72" s="402" t="s">
        <v>1727</v>
      </c>
      <c r="C72" s="402" t="s">
        <v>2319</v>
      </c>
      <c r="D72" s="402">
        <v>72</v>
      </c>
    </row>
    <row r="73" spans="1:4" x14ac:dyDescent="0.3">
      <c r="A73" s="402">
        <v>73</v>
      </c>
      <c r="B73" s="402" t="s">
        <v>1728</v>
      </c>
      <c r="C73" s="402" t="s">
        <v>509</v>
      </c>
      <c r="D73" s="402">
        <v>73</v>
      </c>
    </row>
    <row r="74" spans="1:4" x14ac:dyDescent="0.3">
      <c r="A74" s="402">
        <v>74</v>
      </c>
      <c r="B74" s="402" t="s">
        <v>1729</v>
      </c>
      <c r="C74" s="402" t="s">
        <v>511</v>
      </c>
      <c r="D74" s="402">
        <v>74</v>
      </c>
    </row>
    <row r="75" spans="1:4" x14ac:dyDescent="0.3">
      <c r="A75" s="402">
        <v>75</v>
      </c>
      <c r="B75" s="402" t="s">
        <v>1730</v>
      </c>
      <c r="C75" s="402" t="s">
        <v>513</v>
      </c>
      <c r="D75" s="402">
        <v>75</v>
      </c>
    </row>
    <row r="76" spans="1:4" x14ac:dyDescent="0.3">
      <c r="A76" s="402">
        <v>76</v>
      </c>
      <c r="B76" s="402" t="s">
        <v>1731</v>
      </c>
      <c r="C76" s="402" t="s">
        <v>515</v>
      </c>
      <c r="D76" s="402">
        <v>76</v>
      </c>
    </row>
    <row r="77" spans="1:4" x14ac:dyDescent="0.3">
      <c r="A77" s="402">
        <v>77</v>
      </c>
      <c r="B77" s="402" t="s">
        <v>1732</v>
      </c>
      <c r="C77" s="402" t="s">
        <v>517</v>
      </c>
      <c r="D77" s="402">
        <v>77</v>
      </c>
    </row>
    <row r="78" spans="1:4" x14ac:dyDescent="0.3">
      <c r="A78" s="402">
        <v>78</v>
      </c>
      <c r="B78" s="402" t="s">
        <v>1733</v>
      </c>
      <c r="C78" s="402" t="s">
        <v>519</v>
      </c>
      <c r="D78" s="402">
        <v>78</v>
      </c>
    </row>
    <row r="79" spans="1:4" x14ac:dyDescent="0.3">
      <c r="A79" s="402">
        <v>79</v>
      </c>
      <c r="B79" s="402" t="s">
        <v>1734</v>
      </c>
      <c r="C79" s="402" t="s">
        <v>521</v>
      </c>
      <c r="D79" s="402">
        <v>79</v>
      </c>
    </row>
    <row r="80" spans="1:4" x14ac:dyDescent="0.3">
      <c r="A80" s="402">
        <v>80</v>
      </c>
      <c r="B80" s="402" t="s">
        <v>1735</v>
      </c>
      <c r="C80" s="402" t="s">
        <v>523</v>
      </c>
      <c r="D80" s="402">
        <v>80</v>
      </c>
    </row>
    <row r="81" spans="1:4" x14ac:dyDescent="0.3">
      <c r="A81" s="402">
        <v>81</v>
      </c>
      <c r="B81" s="402" t="s">
        <v>1736</v>
      </c>
      <c r="C81" s="402" t="s">
        <v>525</v>
      </c>
      <c r="D81" s="402">
        <v>81</v>
      </c>
    </row>
    <row r="82" spans="1:4" x14ac:dyDescent="0.3">
      <c r="A82" s="402">
        <v>82</v>
      </c>
      <c r="B82" s="402" t="s">
        <v>1737</v>
      </c>
      <c r="C82" s="402" t="s">
        <v>3</v>
      </c>
      <c r="D82" s="402">
        <v>82</v>
      </c>
    </row>
    <row r="83" spans="1:4" x14ac:dyDescent="0.3">
      <c r="A83" s="402">
        <v>83</v>
      </c>
      <c r="B83" s="402" t="s">
        <v>1738</v>
      </c>
      <c r="C83" s="402" t="s">
        <v>528</v>
      </c>
      <c r="D83" s="402">
        <v>83</v>
      </c>
    </row>
    <row r="84" spans="1:4" x14ac:dyDescent="0.3">
      <c r="A84" s="402">
        <v>84</v>
      </c>
      <c r="B84" s="402" t="s">
        <v>1739</v>
      </c>
      <c r="C84" s="402" t="s">
        <v>530</v>
      </c>
      <c r="D84" s="402">
        <v>84</v>
      </c>
    </row>
    <row r="85" spans="1:4" x14ac:dyDescent="0.3">
      <c r="A85" s="402">
        <v>85</v>
      </c>
      <c r="B85" s="402" t="s">
        <v>1740</v>
      </c>
      <c r="C85" s="402" t="s">
        <v>532</v>
      </c>
      <c r="D85" s="402">
        <v>85</v>
      </c>
    </row>
    <row r="86" spans="1:4" x14ac:dyDescent="0.3">
      <c r="A86" s="402">
        <v>86</v>
      </c>
      <c r="B86" s="402" t="s">
        <v>1741</v>
      </c>
      <c r="C86" s="402" t="s">
        <v>534</v>
      </c>
      <c r="D86" s="402">
        <v>86</v>
      </c>
    </row>
    <row r="87" spans="1:4" x14ac:dyDescent="0.3">
      <c r="A87" s="402">
        <v>87</v>
      </c>
      <c r="B87" s="402" t="s">
        <v>1742</v>
      </c>
      <c r="C87" s="402" t="s">
        <v>536</v>
      </c>
      <c r="D87" s="402">
        <v>87</v>
      </c>
    </row>
    <row r="88" spans="1:4" x14ac:dyDescent="0.3">
      <c r="A88" s="402">
        <v>88</v>
      </c>
      <c r="B88" s="402" t="s">
        <v>1743</v>
      </c>
      <c r="C88" s="402" t="s">
        <v>538</v>
      </c>
      <c r="D88" s="402">
        <v>88</v>
      </c>
    </row>
    <row r="89" spans="1:4" x14ac:dyDescent="0.3">
      <c r="A89" s="402">
        <v>89</v>
      </c>
      <c r="B89" s="402" t="s">
        <v>1744</v>
      </c>
      <c r="C89" s="402" t="s">
        <v>540</v>
      </c>
      <c r="D89" s="402">
        <v>89</v>
      </c>
    </row>
    <row r="90" spans="1:4" x14ac:dyDescent="0.3">
      <c r="A90" s="402">
        <v>90</v>
      </c>
      <c r="B90" s="402" t="s">
        <v>1745</v>
      </c>
      <c r="C90" s="402" t="s">
        <v>542</v>
      </c>
      <c r="D90" s="402">
        <v>90</v>
      </c>
    </row>
    <row r="91" spans="1:4" x14ac:dyDescent="0.3">
      <c r="A91" s="402">
        <v>91</v>
      </c>
      <c r="B91" s="402" t="s">
        <v>1746</v>
      </c>
      <c r="C91" s="402" t="s">
        <v>544</v>
      </c>
      <c r="D91" s="402">
        <v>91</v>
      </c>
    </row>
    <row r="92" spans="1:4" x14ac:dyDescent="0.3">
      <c r="A92" s="402">
        <v>92</v>
      </c>
      <c r="B92" s="402" t="s">
        <v>1747</v>
      </c>
      <c r="C92" s="402" t="s">
        <v>546</v>
      </c>
      <c r="D92" s="402">
        <v>92</v>
      </c>
    </row>
    <row r="93" spans="1:4" x14ac:dyDescent="0.3">
      <c r="A93" s="402">
        <v>93</v>
      </c>
      <c r="B93" s="402" t="s">
        <v>1748</v>
      </c>
      <c r="C93" s="402" t="s">
        <v>6</v>
      </c>
      <c r="D93" s="402">
        <v>93</v>
      </c>
    </row>
    <row r="94" spans="1:4" x14ac:dyDescent="0.3">
      <c r="A94" s="402">
        <v>94</v>
      </c>
      <c r="B94" s="402" t="s">
        <v>1749</v>
      </c>
      <c r="C94" s="402" t="s">
        <v>312</v>
      </c>
      <c r="D94" s="402">
        <v>94</v>
      </c>
    </row>
    <row r="95" spans="1:4" x14ac:dyDescent="0.3">
      <c r="A95" s="402">
        <v>95</v>
      </c>
      <c r="B95" s="402" t="s">
        <v>1750</v>
      </c>
      <c r="C95" s="402" t="s">
        <v>552</v>
      </c>
      <c r="D95" s="402">
        <v>95</v>
      </c>
    </row>
    <row r="96" spans="1:4" x14ac:dyDescent="0.3">
      <c r="A96" s="402">
        <v>96</v>
      </c>
      <c r="B96" s="402" t="s">
        <v>1751</v>
      </c>
      <c r="C96" s="402" t="s">
        <v>554</v>
      </c>
      <c r="D96" s="402">
        <v>96</v>
      </c>
    </row>
    <row r="97" spans="1:4" x14ac:dyDescent="0.3">
      <c r="A97" s="402">
        <v>97</v>
      </c>
      <c r="B97" s="402" t="s">
        <v>1752</v>
      </c>
      <c r="C97" s="402" t="s">
        <v>2</v>
      </c>
      <c r="D97" s="402">
        <v>97</v>
      </c>
    </row>
    <row r="98" spans="1:4" x14ac:dyDescent="0.3">
      <c r="A98" s="402">
        <v>98</v>
      </c>
      <c r="B98" s="402" t="s">
        <v>1753</v>
      </c>
      <c r="C98" s="402" t="s">
        <v>142</v>
      </c>
      <c r="D98" s="402">
        <v>98</v>
      </c>
    </row>
    <row r="99" spans="1:4" x14ac:dyDescent="0.3">
      <c r="A99" s="402">
        <v>99</v>
      </c>
      <c r="B99" s="402" t="s">
        <v>1754</v>
      </c>
      <c r="C99" s="402" t="s">
        <v>314</v>
      </c>
      <c r="D99" s="402">
        <v>99</v>
      </c>
    </row>
    <row r="100" spans="1:4" x14ac:dyDescent="0.3">
      <c r="A100" s="402">
        <v>100</v>
      </c>
      <c r="B100" s="402" t="s">
        <v>1755</v>
      </c>
      <c r="C100" s="402" t="s">
        <v>549</v>
      </c>
      <c r="D100" s="402">
        <v>100</v>
      </c>
    </row>
    <row r="101" spans="1:4" x14ac:dyDescent="0.3">
      <c r="A101" s="402">
        <v>101</v>
      </c>
      <c r="B101" s="402" t="s">
        <v>1756</v>
      </c>
      <c r="C101" s="402" t="s">
        <v>316</v>
      </c>
      <c r="D101" s="402">
        <v>101</v>
      </c>
    </row>
    <row r="102" spans="1:4" x14ac:dyDescent="0.3">
      <c r="A102" s="402">
        <v>102</v>
      </c>
      <c r="B102" s="402" t="s">
        <v>1757</v>
      </c>
      <c r="C102" s="402" t="s">
        <v>318</v>
      </c>
      <c r="D102" s="402">
        <v>102</v>
      </c>
    </row>
    <row r="103" spans="1:4" x14ac:dyDescent="0.3">
      <c r="A103" s="402">
        <v>103</v>
      </c>
      <c r="B103" s="402" t="s">
        <v>1758</v>
      </c>
      <c r="C103" s="402" t="s">
        <v>12</v>
      </c>
      <c r="D103" s="402">
        <v>103</v>
      </c>
    </row>
    <row r="104" spans="1:4" x14ac:dyDescent="0.3">
      <c r="A104" s="402">
        <v>104</v>
      </c>
      <c r="B104" s="402" t="s">
        <v>1759</v>
      </c>
      <c r="C104" s="402" t="s">
        <v>321</v>
      </c>
      <c r="D104" s="402">
        <v>104</v>
      </c>
    </row>
    <row r="105" spans="1:4" x14ac:dyDescent="0.3">
      <c r="A105" s="402">
        <v>105</v>
      </c>
      <c r="B105" s="402" t="s">
        <v>1760</v>
      </c>
      <c r="C105" s="402" t="s">
        <v>323</v>
      </c>
      <c r="D105" s="402">
        <v>105</v>
      </c>
    </row>
    <row r="106" spans="1:4" x14ac:dyDescent="0.3">
      <c r="A106" s="402">
        <v>106</v>
      </c>
      <c r="B106" s="402" t="s">
        <v>1761</v>
      </c>
      <c r="C106" s="402" t="s">
        <v>325</v>
      </c>
      <c r="D106" s="402">
        <v>106</v>
      </c>
    </row>
    <row r="107" spans="1:4" x14ac:dyDescent="0.3">
      <c r="A107" s="402">
        <v>107</v>
      </c>
      <c r="B107" s="402" t="s">
        <v>1762</v>
      </c>
      <c r="C107" s="402" t="s">
        <v>327</v>
      </c>
      <c r="D107" s="402">
        <v>107</v>
      </c>
    </row>
    <row r="108" spans="1:4" x14ac:dyDescent="0.3">
      <c r="A108" s="402">
        <v>108</v>
      </c>
      <c r="B108" s="402" t="s">
        <v>1763</v>
      </c>
      <c r="C108" s="402" t="s">
        <v>329</v>
      </c>
      <c r="D108" s="402">
        <v>108</v>
      </c>
    </row>
    <row r="109" spans="1:4" x14ac:dyDescent="0.3">
      <c r="A109" s="402">
        <v>109</v>
      </c>
      <c r="B109" s="402" t="s">
        <v>1764</v>
      </c>
      <c r="C109" s="402" t="s">
        <v>142</v>
      </c>
      <c r="D109" s="402">
        <v>109</v>
      </c>
    </row>
    <row r="110" spans="1:4" x14ac:dyDescent="0.3">
      <c r="A110" s="402">
        <v>110</v>
      </c>
      <c r="B110" s="402" t="s">
        <v>2037</v>
      </c>
      <c r="C110" s="402" t="s">
        <v>1678</v>
      </c>
      <c r="D110" s="402">
        <v>110</v>
      </c>
    </row>
    <row r="111" spans="1:4" x14ac:dyDescent="0.3">
      <c r="A111" s="402">
        <v>111</v>
      </c>
      <c r="B111" s="402" t="s">
        <v>2038</v>
      </c>
      <c r="C111" s="402" t="s">
        <v>1678</v>
      </c>
      <c r="D111" s="402">
        <v>111</v>
      </c>
    </row>
    <row r="112" spans="1:4" x14ac:dyDescent="0.3">
      <c r="A112" s="402">
        <v>112</v>
      </c>
      <c r="B112" s="402" t="s">
        <v>2039</v>
      </c>
      <c r="C112" s="402" t="s">
        <v>1678</v>
      </c>
      <c r="D112" s="402">
        <v>112</v>
      </c>
    </row>
    <row r="113" spans="1:8" x14ac:dyDescent="0.3">
      <c r="A113" s="402">
        <v>113</v>
      </c>
      <c r="B113" s="402" t="s">
        <v>2040</v>
      </c>
      <c r="C113" s="402" t="s">
        <v>1678</v>
      </c>
      <c r="D113" s="402">
        <v>113</v>
      </c>
    </row>
    <row r="114" spans="1:8" x14ac:dyDescent="0.3">
      <c r="A114" s="402">
        <v>114</v>
      </c>
      <c r="B114" s="402" t="s">
        <v>2041</v>
      </c>
      <c r="C114" s="402" t="s">
        <v>1678</v>
      </c>
      <c r="D114" s="402">
        <v>114</v>
      </c>
    </row>
    <row r="115" spans="1:8" x14ac:dyDescent="0.3">
      <c r="A115" s="402">
        <v>115</v>
      </c>
      <c r="B115" s="402" t="s">
        <v>2042</v>
      </c>
      <c r="C115" s="402" t="s">
        <v>1678</v>
      </c>
      <c r="D115" s="402">
        <v>115</v>
      </c>
    </row>
    <row r="116" spans="1:8" x14ac:dyDescent="0.3">
      <c r="A116" s="402">
        <v>116</v>
      </c>
      <c r="B116" s="402" t="s">
        <v>2043</v>
      </c>
      <c r="C116" s="402" t="s">
        <v>1678</v>
      </c>
      <c r="D116" s="402">
        <v>116</v>
      </c>
    </row>
    <row r="117" spans="1:8" x14ac:dyDescent="0.3">
      <c r="A117" s="402">
        <v>117</v>
      </c>
      <c r="B117" s="402" t="s">
        <v>2044</v>
      </c>
      <c r="C117" s="402" t="s">
        <v>1678</v>
      </c>
      <c r="D117" s="402">
        <v>117</v>
      </c>
    </row>
    <row r="118" spans="1:8" x14ac:dyDescent="0.3">
      <c r="A118" s="402">
        <v>118</v>
      </c>
      <c r="B118" s="402" t="s">
        <v>2045</v>
      </c>
      <c r="C118" s="402" t="s">
        <v>1678</v>
      </c>
      <c r="D118" s="402">
        <v>118</v>
      </c>
    </row>
    <row r="119" spans="1:8" x14ac:dyDescent="0.3">
      <c r="A119" s="402">
        <v>119</v>
      </c>
      <c r="B119" s="402" t="s">
        <v>2046</v>
      </c>
      <c r="C119" s="402" t="s">
        <v>1678</v>
      </c>
      <c r="D119" s="402">
        <v>119</v>
      </c>
    </row>
    <row r="120" spans="1:8" x14ac:dyDescent="0.3">
      <c r="A120" s="402">
        <v>120</v>
      </c>
      <c r="B120" t="s">
        <v>1678</v>
      </c>
      <c r="C120" s="402" t="s">
        <v>1573</v>
      </c>
      <c r="D120" s="402">
        <v>120</v>
      </c>
    </row>
    <row r="121" spans="1:8" x14ac:dyDescent="0.3">
      <c r="A121" s="402">
        <v>121</v>
      </c>
      <c r="B121" s="402" t="s">
        <v>1765</v>
      </c>
      <c r="C121" s="402" t="s">
        <v>2824</v>
      </c>
      <c r="D121" s="402">
        <v>121</v>
      </c>
      <c r="E121" s="402">
        <v>0.45033980250345651</v>
      </c>
      <c r="F121" s="402">
        <v>0.63624020986262286</v>
      </c>
      <c r="H121" s="402">
        <v>0.47546792724605774</v>
      </c>
    </row>
    <row r="122" spans="1:8" x14ac:dyDescent="0.3">
      <c r="A122" s="402">
        <v>122</v>
      </c>
      <c r="B122" s="402" t="s">
        <v>1766</v>
      </c>
      <c r="C122" s="402" t="s">
        <v>2825</v>
      </c>
      <c r="D122" s="402">
        <v>122</v>
      </c>
      <c r="E122" s="402">
        <v>0.13908717717576302</v>
      </c>
      <c r="F122" s="402">
        <v>3.748179756823037E-2</v>
      </c>
      <c r="H122" s="402">
        <v>0.12535319622245994</v>
      </c>
    </row>
    <row r="123" spans="1:8" x14ac:dyDescent="0.3">
      <c r="A123" s="402">
        <v>123</v>
      </c>
      <c r="B123" s="402" t="s">
        <v>1767</v>
      </c>
      <c r="C123" s="402" t="s">
        <v>2826</v>
      </c>
      <c r="D123" s="402">
        <v>123</v>
      </c>
      <c r="E123" s="402">
        <v>3.5072286461000149E-2</v>
      </c>
      <c r="F123" s="402">
        <v>3.6078880970968882E-2</v>
      </c>
      <c r="H123" s="402">
        <v>3.5208347660227735E-2</v>
      </c>
    </row>
    <row r="124" spans="1:8" x14ac:dyDescent="0.3">
      <c r="A124" s="402">
        <v>124</v>
      </c>
      <c r="B124" s="402" t="s">
        <v>1768</v>
      </c>
      <c r="C124" s="402" t="s">
        <v>2827</v>
      </c>
      <c r="D124" s="402">
        <v>124</v>
      </c>
      <c r="E124" s="402">
        <v>0.25278313268508656</v>
      </c>
      <c r="F124" s="402">
        <v>0.20165919805342861</v>
      </c>
      <c r="H124" s="402">
        <v>0.24587271960112542</v>
      </c>
    </row>
    <row r="125" spans="1:8" x14ac:dyDescent="0.3">
      <c r="A125" s="402">
        <v>125</v>
      </c>
      <c r="B125" s="402" t="s">
        <v>1769</v>
      </c>
      <c r="C125" s="402" t="s">
        <v>2828</v>
      </c>
      <c r="D125" s="402">
        <v>125</v>
      </c>
      <c r="E125" s="402">
        <v>0.12271760118111572</v>
      </c>
      <c r="F125" s="402">
        <v>8.8539913548335028E-2</v>
      </c>
      <c r="H125" s="402">
        <v>0.11809780926800388</v>
      </c>
    </row>
    <row r="126" spans="1:8" x14ac:dyDescent="0.3">
      <c r="A126" s="402">
        <v>126</v>
      </c>
      <c r="B126" s="402" t="s">
        <v>1770</v>
      </c>
      <c r="C126" s="402" t="s">
        <v>1678</v>
      </c>
      <c r="D126" s="402">
        <v>126</v>
      </c>
    </row>
    <row r="127" spans="1:8" x14ac:dyDescent="0.3">
      <c r="A127" s="402">
        <v>127</v>
      </c>
      <c r="B127" s="402" t="s">
        <v>1771</v>
      </c>
      <c r="C127" s="402" t="s">
        <v>1678</v>
      </c>
      <c r="D127" s="402">
        <v>127</v>
      </c>
    </row>
    <row r="128" spans="1:8" x14ac:dyDescent="0.3">
      <c r="A128" s="402">
        <v>128</v>
      </c>
      <c r="B128" s="402" t="s">
        <v>1772</v>
      </c>
      <c r="C128" s="402" t="s">
        <v>1678</v>
      </c>
      <c r="D128" s="402">
        <v>128</v>
      </c>
    </row>
    <row r="129" spans="1:4" x14ac:dyDescent="0.3">
      <c r="A129" s="402">
        <v>129</v>
      </c>
      <c r="B129" s="402" t="s">
        <v>1773</v>
      </c>
      <c r="C129" s="402" t="s">
        <v>1678</v>
      </c>
      <c r="D129" s="402">
        <v>129</v>
      </c>
    </row>
    <row r="130" spans="1:4" x14ac:dyDescent="0.3">
      <c r="A130" s="402">
        <v>130</v>
      </c>
      <c r="B130" s="402" t="s">
        <v>1774</v>
      </c>
      <c r="C130" s="402" t="s">
        <v>1678</v>
      </c>
      <c r="D130" s="402">
        <v>130</v>
      </c>
    </row>
    <row r="131" spans="1:4" x14ac:dyDescent="0.3">
      <c r="A131" s="402">
        <v>131</v>
      </c>
      <c r="B131" s="402" t="s">
        <v>1775</v>
      </c>
      <c r="C131" s="402" t="s">
        <v>1678</v>
      </c>
      <c r="D131" s="402">
        <v>131</v>
      </c>
    </row>
    <row r="132" spans="1:4" x14ac:dyDescent="0.3">
      <c r="A132" s="402">
        <v>132</v>
      </c>
      <c r="B132" s="402" t="s">
        <v>1776</v>
      </c>
      <c r="C132" s="402" t="s">
        <v>1678</v>
      </c>
      <c r="D132" s="402">
        <v>132</v>
      </c>
    </row>
    <row r="133" spans="1:4" x14ac:dyDescent="0.3">
      <c r="A133" s="402">
        <v>133</v>
      </c>
      <c r="B133" s="402" t="s">
        <v>1777</v>
      </c>
      <c r="C133" s="402" t="s">
        <v>1678</v>
      </c>
      <c r="D133" s="402">
        <v>133</v>
      </c>
    </row>
    <row r="134" spans="1:4" x14ac:dyDescent="0.3">
      <c r="A134" s="402">
        <v>134</v>
      </c>
      <c r="B134" s="402" t="s">
        <v>1778</v>
      </c>
      <c r="C134" s="402" t="s">
        <v>1678</v>
      </c>
      <c r="D134" s="402">
        <v>134</v>
      </c>
    </row>
    <row r="135" spans="1:4" x14ac:dyDescent="0.3">
      <c r="A135" s="402">
        <v>135</v>
      </c>
      <c r="B135" s="402" t="s">
        <v>1779</v>
      </c>
      <c r="C135" s="402" t="s">
        <v>1678</v>
      </c>
      <c r="D135" s="402">
        <v>135</v>
      </c>
    </row>
    <row r="136" spans="1:4" x14ac:dyDescent="0.3">
      <c r="A136" s="402">
        <v>136</v>
      </c>
      <c r="B136" s="402" t="s">
        <v>1780</v>
      </c>
      <c r="C136" s="402" t="s">
        <v>1678</v>
      </c>
      <c r="D136" s="402">
        <v>136</v>
      </c>
    </row>
    <row r="137" spans="1:4" x14ac:dyDescent="0.3">
      <c r="A137" s="402">
        <v>137</v>
      </c>
      <c r="B137" s="402" t="s">
        <v>1781</v>
      </c>
      <c r="C137" s="402" t="s">
        <v>1678</v>
      </c>
      <c r="D137" s="402">
        <v>137</v>
      </c>
    </row>
    <row r="138" spans="1:4" x14ac:dyDescent="0.3">
      <c r="A138" s="402">
        <v>138</v>
      </c>
      <c r="B138" s="402" t="s">
        <v>1782</v>
      </c>
      <c r="C138" s="402" t="s">
        <v>1678</v>
      </c>
      <c r="D138" s="402">
        <v>138</v>
      </c>
    </row>
    <row r="139" spans="1:4" x14ac:dyDescent="0.3">
      <c r="A139" s="402">
        <v>139</v>
      </c>
      <c r="B139" s="402" t="s">
        <v>1783</v>
      </c>
      <c r="C139" s="402" t="s">
        <v>1678</v>
      </c>
      <c r="D139" s="402">
        <v>139</v>
      </c>
    </row>
    <row r="140" spans="1:4" x14ac:dyDescent="0.3">
      <c r="A140" s="402">
        <v>140</v>
      </c>
      <c r="B140" s="402" t="s">
        <v>1784</v>
      </c>
      <c r="C140" s="402" t="s">
        <v>1678</v>
      </c>
      <c r="D140" s="402">
        <v>140</v>
      </c>
    </row>
    <row r="141" spans="1:4" x14ac:dyDescent="0.3">
      <c r="A141" s="402">
        <v>141</v>
      </c>
      <c r="B141" s="402" t="s">
        <v>1785</v>
      </c>
      <c r="C141" s="402" t="s">
        <v>1678</v>
      </c>
      <c r="D141" s="402">
        <v>141</v>
      </c>
    </row>
    <row r="142" spans="1:4" x14ac:dyDescent="0.3">
      <c r="A142" s="402">
        <v>142</v>
      </c>
      <c r="B142" s="402" t="s">
        <v>1786</v>
      </c>
      <c r="C142" s="402" t="s">
        <v>1678</v>
      </c>
      <c r="D142" s="402">
        <v>142</v>
      </c>
    </row>
    <row r="143" spans="1:4" x14ac:dyDescent="0.3">
      <c r="A143" s="402">
        <v>143</v>
      </c>
      <c r="B143" s="402" t="s">
        <v>1787</v>
      </c>
      <c r="C143" s="402" t="s">
        <v>1678</v>
      </c>
      <c r="D143" s="402">
        <v>143</v>
      </c>
    </row>
    <row r="144" spans="1:4" x14ac:dyDescent="0.3">
      <c r="A144" s="402">
        <v>144</v>
      </c>
      <c r="B144" s="402" t="s">
        <v>1788</v>
      </c>
      <c r="C144" s="402" t="s">
        <v>1678</v>
      </c>
      <c r="D144" s="402">
        <v>144</v>
      </c>
    </row>
    <row r="145" spans="1:4" x14ac:dyDescent="0.3">
      <c r="A145" s="402">
        <v>145</v>
      </c>
      <c r="B145" s="402" t="s">
        <v>1789</v>
      </c>
      <c r="C145" s="402" t="s">
        <v>1678</v>
      </c>
      <c r="D145" s="402">
        <v>145</v>
      </c>
    </row>
    <row r="146" spans="1:4" x14ac:dyDescent="0.3">
      <c r="A146" s="402">
        <v>146</v>
      </c>
      <c r="B146" s="402" t="s">
        <v>1790</v>
      </c>
      <c r="C146" s="402" t="s">
        <v>1678</v>
      </c>
      <c r="D146" s="402">
        <v>146</v>
      </c>
    </row>
    <row r="147" spans="1:4" x14ac:dyDescent="0.3">
      <c r="A147" s="402">
        <v>147</v>
      </c>
      <c r="B147" s="402" t="s">
        <v>1791</v>
      </c>
      <c r="C147" s="402" t="s">
        <v>1678</v>
      </c>
      <c r="D147" s="402">
        <v>147</v>
      </c>
    </row>
    <row r="148" spans="1:4" x14ac:dyDescent="0.3">
      <c r="A148" s="402">
        <v>148</v>
      </c>
      <c r="B148" s="402" t="s">
        <v>1792</v>
      </c>
      <c r="C148" s="402" t="s">
        <v>1678</v>
      </c>
      <c r="D148" s="402">
        <v>148</v>
      </c>
    </row>
    <row r="149" spans="1:4" x14ac:dyDescent="0.3">
      <c r="A149" s="402">
        <v>149</v>
      </c>
      <c r="B149" s="402" t="s">
        <v>1793</v>
      </c>
      <c r="C149" s="402" t="s">
        <v>1678</v>
      </c>
      <c r="D149" s="402">
        <v>149</v>
      </c>
    </row>
    <row r="150" spans="1:4" x14ac:dyDescent="0.3">
      <c r="A150" s="402">
        <v>150</v>
      </c>
      <c r="B150" s="402" t="s">
        <v>1794</v>
      </c>
      <c r="C150" s="402" t="s">
        <v>1678</v>
      </c>
      <c r="D150" s="402">
        <v>150</v>
      </c>
    </row>
    <row r="151" spans="1:4" x14ac:dyDescent="0.3">
      <c r="A151" s="402">
        <v>151</v>
      </c>
      <c r="B151" s="402" t="s">
        <v>1795</v>
      </c>
      <c r="C151" s="402" t="s">
        <v>1678</v>
      </c>
      <c r="D151" s="402">
        <v>151</v>
      </c>
    </row>
    <row r="152" spans="1:4" x14ac:dyDescent="0.3">
      <c r="A152" s="402">
        <v>152</v>
      </c>
      <c r="B152" s="402" t="s">
        <v>1796</v>
      </c>
      <c r="C152" s="402" t="s">
        <v>1678</v>
      </c>
      <c r="D152" s="402">
        <v>152</v>
      </c>
    </row>
    <row r="153" spans="1:4" x14ac:dyDescent="0.3">
      <c r="A153" s="402">
        <v>153</v>
      </c>
      <c r="B153" s="402" t="s">
        <v>1797</v>
      </c>
      <c r="C153" s="402" t="s">
        <v>1678</v>
      </c>
      <c r="D153" s="402">
        <v>153</v>
      </c>
    </row>
    <row r="154" spans="1:4" x14ac:dyDescent="0.3">
      <c r="A154" s="402">
        <v>154</v>
      </c>
      <c r="B154" s="402" t="s">
        <v>1798</v>
      </c>
      <c r="C154" s="402" t="s">
        <v>1678</v>
      </c>
      <c r="D154" s="402">
        <v>154</v>
      </c>
    </row>
    <row r="155" spans="1:4" x14ac:dyDescent="0.3">
      <c r="A155" s="402">
        <v>155</v>
      </c>
      <c r="B155" s="402" t="s">
        <v>1799</v>
      </c>
      <c r="C155" s="402" t="s">
        <v>1678</v>
      </c>
      <c r="D155" s="402">
        <v>155</v>
      </c>
    </row>
    <row r="156" spans="1:4" x14ac:dyDescent="0.3">
      <c r="A156" s="402">
        <v>156</v>
      </c>
      <c r="B156" s="402" t="s">
        <v>1800</v>
      </c>
      <c r="C156" s="402" t="s">
        <v>1678</v>
      </c>
      <c r="D156" s="402">
        <v>156</v>
      </c>
    </row>
    <row r="157" spans="1:4" x14ac:dyDescent="0.3">
      <c r="A157" s="402">
        <v>157</v>
      </c>
      <c r="B157" s="402" t="s">
        <v>1801</v>
      </c>
      <c r="C157" s="402" t="s">
        <v>1678</v>
      </c>
      <c r="D157" s="402">
        <v>157</v>
      </c>
    </row>
    <row r="158" spans="1:4" x14ac:dyDescent="0.3">
      <c r="A158" s="402">
        <v>158</v>
      </c>
      <c r="B158" s="402" t="s">
        <v>1802</v>
      </c>
      <c r="C158" s="402" t="s">
        <v>1678</v>
      </c>
      <c r="D158" s="402">
        <v>158</v>
      </c>
    </row>
    <row r="159" spans="1:4" x14ac:dyDescent="0.3">
      <c r="A159" s="402">
        <v>159</v>
      </c>
      <c r="B159" s="402" t="s">
        <v>1803</v>
      </c>
      <c r="C159" s="402" t="s">
        <v>1678</v>
      </c>
      <c r="D159" s="402">
        <v>159</v>
      </c>
    </row>
    <row r="160" spans="1:4" x14ac:dyDescent="0.3">
      <c r="A160" s="402">
        <v>160</v>
      </c>
      <c r="B160" s="402" t="s">
        <v>1804</v>
      </c>
      <c r="C160" s="402" t="s">
        <v>1678</v>
      </c>
      <c r="D160" s="402">
        <v>160</v>
      </c>
    </row>
    <row r="161" spans="1:8" x14ac:dyDescent="0.3">
      <c r="A161" s="402">
        <v>161</v>
      </c>
      <c r="B161" s="402" t="s">
        <v>1805</v>
      </c>
      <c r="C161" s="402" t="s">
        <v>1678</v>
      </c>
      <c r="D161" s="402">
        <v>161</v>
      </c>
    </row>
    <row r="162" spans="1:8" x14ac:dyDescent="0.3">
      <c r="A162" s="402">
        <v>162</v>
      </c>
      <c r="B162" s="402" t="s">
        <v>1806</v>
      </c>
      <c r="C162" s="402" t="s">
        <v>1678</v>
      </c>
      <c r="D162" s="402">
        <v>162</v>
      </c>
    </row>
    <row r="163" spans="1:8" x14ac:dyDescent="0.3">
      <c r="A163" s="402">
        <v>163</v>
      </c>
      <c r="B163" s="402" t="s">
        <v>1807</v>
      </c>
      <c r="C163" s="402" t="s">
        <v>1678</v>
      </c>
      <c r="D163" s="402">
        <v>163</v>
      </c>
    </row>
    <row r="164" spans="1:8" x14ac:dyDescent="0.3">
      <c r="A164" s="402">
        <v>164</v>
      </c>
      <c r="B164" s="402" t="s">
        <v>1808</v>
      </c>
      <c r="C164" s="402" t="s">
        <v>1678</v>
      </c>
      <c r="D164" s="402">
        <v>164</v>
      </c>
    </row>
    <row r="165" spans="1:8" x14ac:dyDescent="0.3">
      <c r="A165" s="402">
        <v>165</v>
      </c>
      <c r="B165" s="402" t="s">
        <v>1809</v>
      </c>
      <c r="C165" s="402" t="s">
        <v>1678</v>
      </c>
      <c r="D165" s="402">
        <v>165</v>
      </c>
    </row>
    <row r="166" spans="1:8" x14ac:dyDescent="0.3">
      <c r="A166" s="402">
        <v>166</v>
      </c>
      <c r="B166" s="402" t="s">
        <v>1810</v>
      </c>
      <c r="C166" s="402" t="s">
        <v>1678</v>
      </c>
      <c r="D166" s="402">
        <v>166</v>
      </c>
    </row>
    <row r="167" spans="1:8" x14ac:dyDescent="0.3">
      <c r="A167" s="402">
        <v>167</v>
      </c>
      <c r="B167" s="402" t="s">
        <v>1811</v>
      </c>
      <c r="C167" s="402" t="s">
        <v>1678</v>
      </c>
      <c r="D167" s="402">
        <v>167</v>
      </c>
    </row>
    <row r="168" spans="1:8" x14ac:dyDescent="0.3">
      <c r="A168" s="402">
        <v>168</v>
      </c>
      <c r="B168" s="402" t="s">
        <v>1812</v>
      </c>
      <c r="C168" s="402" t="s">
        <v>1678</v>
      </c>
      <c r="D168" s="402">
        <v>168</v>
      </c>
    </row>
    <row r="169" spans="1:8" x14ac:dyDescent="0.3">
      <c r="A169" s="402">
        <v>169</v>
      </c>
      <c r="B169" s="402" t="s">
        <v>1813</v>
      </c>
      <c r="C169" s="402" t="s">
        <v>1678</v>
      </c>
      <c r="D169" s="402">
        <v>169</v>
      </c>
    </row>
    <row r="170" spans="1:8" x14ac:dyDescent="0.3">
      <c r="A170" s="402">
        <v>170</v>
      </c>
      <c r="B170" s="402" t="s">
        <v>1814</v>
      </c>
      <c r="C170" s="402" t="s">
        <v>1678</v>
      </c>
      <c r="D170" s="402">
        <v>170</v>
      </c>
    </row>
    <row r="171" spans="1:8" x14ac:dyDescent="0.3">
      <c r="A171" s="402">
        <v>171</v>
      </c>
      <c r="B171" t="s">
        <v>1678</v>
      </c>
      <c r="C171" s="402" t="s">
        <v>608</v>
      </c>
      <c r="D171" s="402">
        <v>171</v>
      </c>
    </row>
    <row r="172" spans="1:8" x14ac:dyDescent="0.3">
      <c r="A172" s="402">
        <v>172</v>
      </c>
      <c r="B172" s="402" t="s">
        <v>1815</v>
      </c>
      <c r="C172" s="402" t="s">
        <v>610</v>
      </c>
      <c r="D172" s="402">
        <v>172</v>
      </c>
      <c r="E172" s="402">
        <v>0.74266230115243159</v>
      </c>
      <c r="F172" s="402">
        <v>0.4853650250685197</v>
      </c>
      <c r="H172" s="402">
        <v>0.70788347445007771</v>
      </c>
    </row>
    <row r="173" spans="1:8" x14ac:dyDescent="0.3">
      <c r="A173" s="402">
        <v>173</v>
      </c>
      <c r="B173" s="402" t="s">
        <v>1816</v>
      </c>
      <c r="C173" s="402" t="s">
        <v>612</v>
      </c>
      <c r="D173" s="402">
        <v>173</v>
      </c>
      <c r="E173" s="402">
        <v>0.25733769885398788</v>
      </c>
      <c r="F173" s="402">
        <v>0.51463497493506583</v>
      </c>
      <c r="H173" s="402">
        <v>0.29211652554779305</v>
      </c>
    </row>
    <row r="174" spans="1:8" x14ac:dyDescent="0.3">
      <c r="A174" s="402">
        <v>174</v>
      </c>
      <c r="B174" s="402" t="s">
        <v>1817</v>
      </c>
      <c r="C174" s="402" t="s">
        <v>142</v>
      </c>
      <c r="D174" s="402">
        <v>174</v>
      </c>
    </row>
    <row r="175" spans="1:8" x14ac:dyDescent="0.3">
      <c r="A175" s="402">
        <v>175</v>
      </c>
      <c r="B175" s="402" t="s">
        <v>1818</v>
      </c>
      <c r="C175" t="s">
        <v>1678</v>
      </c>
      <c r="D175" s="402">
        <v>175</v>
      </c>
    </row>
    <row r="176" spans="1:8" x14ac:dyDescent="0.3">
      <c r="A176" s="402">
        <v>176</v>
      </c>
      <c r="B176" s="402" t="s">
        <v>1819</v>
      </c>
      <c r="C176" t="s">
        <v>1678</v>
      </c>
      <c r="D176" s="402">
        <v>176</v>
      </c>
      <c r="E176" s="402">
        <v>0.33818315522211234</v>
      </c>
      <c r="F176" s="402">
        <v>0.33960606040530422</v>
      </c>
      <c r="H176" s="402">
        <v>0.3383754890579545</v>
      </c>
    </row>
    <row r="177" spans="1:8" x14ac:dyDescent="0.3">
      <c r="A177" s="402">
        <v>177</v>
      </c>
      <c r="B177" s="402" t="s">
        <v>1820</v>
      </c>
      <c r="C177" t="s">
        <v>1678</v>
      </c>
      <c r="D177" s="402">
        <v>177</v>
      </c>
      <c r="E177" s="402">
        <v>1.2017310723583767E-4</v>
      </c>
      <c r="H177" s="402">
        <v>1.0392932986681819E-4</v>
      </c>
    </row>
    <row r="178" spans="1:8" x14ac:dyDescent="0.3">
      <c r="A178" s="402">
        <v>178</v>
      </c>
      <c r="B178" s="402" t="s">
        <v>1821</v>
      </c>
      <c r="C178" t="s">
        <v>1678</v>
      </c>
      <c r="D178" s="402">
        <v>178</v>
      </c>
      <c r="E178" s="402">
        <v>0.25363228836534463</v>
      </c>
      <c r="F178" s="402">
        <v>0.51352097319183565</v>
      </c>
      <c r="H178" s="402">
        <v>0.28876139531487383</v>
      </c>
    </row>
    <row r="179" spans="1:8" x14ac:dyDescent="0.3">
      <c r="A179" s="402">
        <v>179</v>
      </c>
      <c r="B179" s="402" t="s">
        <v>1822</v>
      </c>
      <c r="C179" t="s">
        <v>1678</v>
      </c>
      <c r="D179" s="402">
        <v>179</v>
      </c>
      <c r="E179" s="402">
        <v>0.40447914593032214</v>
      </c>
      <c r="F179" s="402">
        <v>0.14575896466321561</v>
      </c>
      <c r="H179" s="402">
        <v>0.36950798539212704</v>
      </c>
    </row>
    <row r="180" spans="1:8" x14ac:dyDescent="0.3">
      <c r="A180" s="402">
        <v>180</v>
      </c>
      <c r="B180" s="402" t="s">
        <v>1823</v>
      </c>
      <c r="C180" t="s">
        <v>1678</v>
      </c>
      <c r="D180" s="402">
        <v>180</v>
      </c>
      <c r="E180" s="402">
        <v>3.5852373814074007E-3</v>
      </c>
      <c r="F180" s="402">
        <v>1.1140017432301813E-3</v>
      </c>
      <c r="H180" s="402">
        <v>3.2512009030524558E-3</v>
      </c>
    </row>
    <row r="181" spans="1:8" x14ac:dyDescent="0.3">
      <c r="A181" s="402">
        <v>181</v>
      </c>
      <c r="B181" t="s">
        <v>1678</v>
      </c>
      <c r="C181" s="402" t="s">
        <v>620</v>
      </c>
      <c r="D181" s="402">
        <v>181</v>
      </c>
    </row>
    <row r="182" spans="1:8" x14ac:dyDescent="0.3">
      <c r="A182" s="402">
        <v>182</v>
      </c>
      <c r="B182" s="402" t="s">
        <v>1824</v>
      </c>
      <c r="C182" s="402" t="s">
        <v>622</v>
      </c>
      <c r="D182" s="402">
        <v>182</v>
      </c>
      <c r="E182" s="402">
        <v>0.58774926128521399</v>
      </c>
      <c r="F182" s="402">
        <v>0.46079949563517075</v>
      </c>
      <c r="H182" s="402">
        <v>0.57058948420901978</v>
      </c>
    </row>
    <row r="183" spans="1:8" x14ac:dyDescent="0.3">
      <c r="A183" s="402">
        <v>183</v>
      </c>
      <c r="B183" s="402" t="s">
        <v>1825</v>
      </c>
      <c r="C183" s="402" t="s">
        <v>624</v>
      </c>
      <c r="D183" s="402">
        <v>183</v>
      </c>
      <c r="E183" s="402">
        <v>0.41225073872120632</v>
      </c>
      <c r="F183" s="402">
        <v>0.53920050436841471</v>
      </c>
      <c r="H183" s="402">
        <v>0.42941051578885275</v>
      </c>
    </row>
    <row r="184" spans="1:8" x14ac:dyDescent="0.3">
      <c r="A184" s="402">
        <v>184</v>
      </c>
      <c r="B184" s="402" t="s">
        <v>1826</v>
      </c>
      <c r="C184" s="402" t="s">
        <v>142</v>
      </c>
      <c r="D184" s="402">
        <v>184</v>
      </c>
    </row>
    <row r="185" spans="1:8" x14ac:dyDescent="0.3">
      <c r="A185" s="402">
        <v>185</v>
      </c>
      <c r="B185" s="402" t="s">
        <v>1827</v>
      </c>
      <c r="C185" t="s">
        <v>1678</v>
      </c>
      <c r="D185" s="402">
        <v>185</v>
      </c>
    </row>
    <row r="186" spans="1:8" x14ac:dyDescent="0.3">
      <c r="A186" s="402">
        <v>186</v>
      </c>
      <c r="B186" s="402" t="s">
        <v>1828</v>
      </c>
      <c r="C186" t="s">
        <v>1678</v>
      </c>
      <c r="D186" s="402">
        <v>186</v>
      </c>
    </row>
    <row r="187" spans="1:8" x14ac:dyDescent="0.3">
      <c r="A187" s="402">
        <v>187</v>
      </c>
      <c r="B187" s="402" t="s">
        <v>1829</v>
      </c>
      <c r="C187" t="s">
        <v>1678</v>
      </c>
      <c r="D187" s="402">
        <v>187</v>
      </c>
    </row>
    <row r="188" spans="1:8" x14ac:dyDescent="0.3">
      <c r="A188" s="402">
        <v>188</v>
      </c>
      <c r="B188" s="402" t="s">
        <v>1830</v>
      </c>
      <c r="C188" t="s">
        <v>1678</v>
      </c>
      <c r="D188" s="402">
        <v>188</v>
      </c>
    </row>
    <row r="189" spans="1:8" x14ac:dyDescent="0.3">
      <c r="A189" s="402">
        <v>189</v>
      </c>
      <c r="B189" s="402" t="s">
        <v>1831</v>
      </c>
      <c r="C189" t="s">
        <v>1678</v>
      </c>
      <c r="D189" s="402">
        <v>189</v>
      </c>
    </row>
    <row r="190" spans="1:8" x14ac:dyDescent="0.3">
      <c r="A190" s="402">
        <v>190</v>
      </c>
      <c r="B190" s="402" t="s">
        <v>1832</v>
      </c>
      <c r="C190" t="s">
        <v>1678</v>
      </c>
      <c r="D190" s="402">
        <v>190</v>
      </c>
    </row>
    <row r="191" spans="1:8" x14ac:dyDescent="0.3">
      <c r="A191" s="402">
        <v>191</v>
      </c>
      <c r="B191" t="s">
        <v>1678</v>
      </c>
      <c r="C191" s="402" t="s">
        <v>2872</v>
      </c>
      <c r="D191" s="402">
        <v>191</v>
      </c>
    </row>
    <row r="192" spans="1:8" x14ac:dyDescent="0.3">
      <c r="A192" s="402">
        <v>192</v>
      </c>
      <c r="B192" s="402" t="s">
        <v>1833</v>
      </c>
      <c r="C192" s="402" t="s">
        <v>634</v>
      </c>
      <c r="D192" s="402">
        <v>192</v>
      </c>
      <c r="E192" s="402">
        <v>9.4311395187230043E-2</v>
      </c>
      <c r="F192" s="402">
        <v>0.1525166424808648</v>
      </c>
      <c r="H192" s="402">
        <v>0.10217898803178739</v>
      </c>
    </row>
    <row r="193" spans="1:8" x14ac:dyDescent="0.3">
      <c r="A193" s="402">
        <v>193</v>
      </c>
      <c r="B193" s="402" t="s">
        <v>1834</v>
      </c>
      <c r="C193" s="402" t="s">
        <v>2886</v>
      </c>
      <c r="D193" s="402">
        <v>193</v>
      </c>
      <c r="E193" s="402">
        <v>0.11186719055908086</v>
      </c>
      <c r="F193" s="402">
        <v>6.9689991574289775E-2</v>
      </c>
      <c r="H193" s="402">
        <v>0.10616610613025249</v>
      </c>
    </row>
    <row r="194" spans="1:8" x14ac:dyDescent="0.3">
      <c r="A194" s="402">
        <v>194</v>
      </c>
      <c r="B194" s="402" t="s">
        <v>1835</v>
      </c>
      <c r="C194" s="402" t="s">
        <v>2887</v>
      </c>
      <c r="D194" s="402">
        <v>194</v>
      </c>
      <c r="E194" s="402">
        <v>8.5114401350198821E-2</v>
      </c>
      <c r="F194" s="402">
        <v>3.7081955021659271E-2</v>
      </c>
      <c r="H194" s="402">
        <v>7.8621864187492577E-2</v>
      </c>
    </row>
    <row r="195" spans="1:8" x14ac:dyDescent="0.3">
      <c r="A195" s="402">
        <v>195</v>
      </c>
      <c r="B195" s="402" t="s">
        <v>1836</v>
      </c>
      <c r="C195" s="402" t="s">
        <v>2888</v>
      </c>
      <c r="D195" s="402">
        <v>195</v>
      </c>
      <c r="E195" s="402">
        <v>0.13824359174945763</v>
      </c>
      <c r="F195" s="402">
        <v>0.26956555860920872</v>
      </c>
      <c r="H195" s="402">
        <v>0.1559943584736701</v>
      </c>
    </row>
    <row r="196" spans="1:8" x14ac:dyDescent="0.3">
      <c r="A196" s="402">
        <v>196</v>
      </c>
      <c r="B196" s="402" t="s">
        <v>1837</v>
      </c>
      <c r="C196" s="402" t="s">
        <v>2889</v>
      </c>
      <c r="D196" s="402">
        <v>196</v>
      </c>
      <c r="E196" s="402">
        <v>0.57046342116045223</v>
      </c>
      <c r="F196" s="402">
        <v>0.47114585231756301</v>
      </c>
      <c r="H196" s="402">
        <v>0.5570386831746702</v>
      </c>
    </row>
    <row r="197" spans="1:8" x14ac:dyDescent="0.3">
      <c r="A197" s="402">
        <v>197</v>
      </c>
      <c r="B197" s="402" t="s">
        <v>2326</v>
      </c>
      <c r="C197" t="s">
        <v>1678</v>
      </c>
      <c r="D197" s="402">
        <v>197</v>
      </c>
    </row>
    <row r="198" spans="1:8" x14ac:dyDescent="0.3">
      <c r="A198" s="402">
        <v>198</v>
      </c>
      <c r="B198" s="402" t="s">
        <v>2327</v>
      </c>
      <c r="C198" t="s">
        <v>1678</v>
      </c>
      <c r="D198" s="402">
        <v>198</v>
      </c>
    </row>
    <row r="199" spans="1:8" x14ac:dyDescent="0.3">
      <c r="A199" s="402">
        <v>199</v>
      </c>
      <c r="B199" s="402" t="s">
        <v>2328</v>
      </c>
      <c r="C199" t="s">
        <v>1678</v>
      </c>
      <c r="D199" s="402">
        <v>199</v>
      </c>
    </row>
    <row r="200" spans="1:8" x14ac:dyDescent="0.3">
      <c r="A200" s="402">
        <v>200</v>
      </c>
      <c r="B200" s="402" t="s">
        <v>2329</v>
      </c>
      <c r="C200" t="s">
        <v>1678</v>
      </c>
      <c r="D200" s="402">
        <v>200</v>
      </c>
    </row>
    <row r="201" spans="1:8" x14ac:dyDescent="0.3">
      <c r="A201" s="402">
        <v>201</v>
      </c>
      <c r="B201" t="s">
        <v>1678</v>
      </c>
      <c r="C201" s="402" t="s">
        <v>647</v>
      </c>
      <c r="D201" s="402">
        <v>201</v>
      </c>
    </row>
    <row r="202" spans="1:8" x14ac:dyDescent="0.3">
      <c r="A202" s="402">
        <v>202</v>
      </c>
      <c r="B202" s="402" t="s">
        <v>1838</v>
      </c>
      <c r="C202" s="402" t="s">
        <v>649</v>
      </c>
      <c r="D202" s="402">
        <v>202</v>
      </c>
      <c r="E202" s="402">
        <v>7.8960768711277447E-3</v>
      </c>
      <c r="F202" s="402">
        <v>8.4586431985352976E-3</v>
      </c>
      <c r="H202" s="402">
        <v>7.9721188607176675E-3</v>
      </c>
    </row>
    <row r="203" spans="1:8" x14ac:dyDescent="0.3">
      <c r="A203" s="402">
        <v>203</v>
      </c>
      <c r="B203" s="402" t="s">
        <v>2330</v>
      </c>
      <c r="C203" t="s">
        <v>1678</v>
      </c>
      <c r="D203" s="402">
        <v>203</v>
      </c>
    </row>
    <row r="204" spans="1:8" x14ac:dyDescent="0.3">
      <c r="A204" s="402">
        <v>204</v>
      </c>
      <c r="B204" s="402" t="s">
        <v>2331</v>
      </c>
      <c r="C204" t="s">
        <v>1678</v>
      </c>
      <c r="D204" s="402">
        <v>204</v>
      </c>
    </row>
    <row r="205" spans="1:8" x14ac:dyDescent="0.3">
      <c r="A205" s="402">
        <v>205</v>
      </c>
      <c r="B205" s="402" t="s">
        <v>2332</v>
      </c>
      <c r="C205" t="s">
        <v>1678</v>
      </c>
      <c r="D205" s="402">
        <v>205</v>
      </c>
    </row>
    <row r="206" spans="1:8" x14ac:dyDescent="0.3">
      <c r="A206" s="402">
        <v>206</v>
      </c>
      <c r="B206" s="402" t="s">
        <v>2333</v>
      </c>
      <c r="C206" t="s">
        <v>1678</v>
      </c>
      <c r="D206" s="402">
        <v>206</v>
      </c>
    </row>
    <row r="207" spans="1:8" x14ac:dyDescent="0.3">
      <c r="A207" s="402">
        <v>207</v>
      </c>
      <c r="B207" s="402" t="s">
        <v>2334</v>
      </c>
      <c r="C207" t="s">
        <v>1678</v>
      </c>
      <c r="D207" s="402">
        <v>207</v>
      </c>
    </row>
    <row r="208" spans="1:8" x14ac:dyDescent="0.3">
      <c r="A208" s="402">
        <v>208</v>
      </c>
      <c r="B208" s="402" t="s">
        <v>2335</v>
      </c>
      <c r="C208" t="s">
        <v>1678</v>
      </c>
      <c r="D208" s="402">
        <v>208</v>
      </c>
    </row>
    <row r="209" spans="1:6" x14ac:dyDescent="0.3">
      <c r="A209" s="402">
        <v>209</v>
      </c>
      <c r="B209" s="402" t="s">
        <v>2336</v>
      </c>
      <c r="C209" t="s">
        <v>1678</v>
      </c>
      <c r="D209" s="402">
        <v>209</v>
      </c>
    </row>
    <row r="210" spans="1:6" x14ac:dyDescent="0.3">
      <c r="A210" s="402">
        <v>210</v>
      </c>
      <c r="B210" t="s">
        <v>1678</v>
      </c>
      <c r="C210" s="402" t="s">
        <v>1657</v>
      </c>
      <c r="D210" s="402">
        <v>210</v>
      </c>
    </row>
    <row r="211" spans="1:6" x14ac:dyDescent="0.3">
      <c r="A211" s="402">
        <v>211</v>
      </c>
      <c r="B211" t="s">
        <v>1678</v>
      </c>
      <c r="C211" s="402" t="s">
        <v>653</v>
      </c>
      <c r="D211" s="402">
        <v>211</v>
      </c>
    </row>
    <row r="212" spans="1:6" x14ac:dyDescent="0.3">
      <c r="A212" s="402">
        <v>212</v>
      </c>
      <c r="B212" s="402" t="s">
        <v>1839</v>
      </c>
      <c r="C212" s="402" t="s">
        <v>658</v>
      </c>
      <c r="D212" s="402">
        <v>212</v>
      </c>
      <c r="E212" s="402">
        <v>2672</v>
      </c>
      <c r="F212" s="402">
        <v>19820</v>
      </c>
    </row>
    <row r="213" spans="1:6" x14ac:dyDescent="0.3">
      <c r="A213" s="402">
        <v>213</v>
      </c>
      <c r="B213" t="s">
        <v>1678</v>
      </c>
      <c r="C213" t="s">
        <v>1678</v>
      </c>
      <c r="D213" s="402">
        <v>213</v>
      </c>
    </row>
    <row r="214" spans="1:6" x14ac:dyDescent="0.3">
      <c r="A214" s="402">
        <v>214</v>
      </c>
      <c r="B214" t="s">
        <v>1678</v>
      </c>
      <c r="C214" s="402" t="s">
        <v>659</v>
      </c>
      <c r="D214" s="402">
        <v>214</v>
      </c>
    </row>
    <row r="215" spans="1:6" x14ac:dyDescent="0.3">
      <c r="A215" s="402">
        <v>215</v>
      </c>
      <c r="B215" s="402" t="s">
        <v>1840</v>
      </c>
      <c r="C215" s="402" t="s">
        <v>2829</v>
      </c>
      <c r="D215" s="402">
        <v>215</v>
      </c>
      <c r="E215" s="402">
        <v>11825.458301571591</v>
      </c>
      <c r="F215" s="402">
        <v>10045</v>
      </c>
    </row>
    <row r="216" spans="1:6" x14ac:dyDescent="0.3">
      <c r="A216" s="402">
        <v>216</v>
      </c>
      <c r="B216" s="402" t="s">
        <v>1841</v>
      </c>
      <c r="C216" s="402" t="s">
        <v>2830</v>
      </c>
      <c r="D216" s="402">
        <v>216</v>
      </c>
      <c r="E216" s="402">
        <v>25245.184406851888</v>
      </c>
      <c r="F216" s="402">
        <v>8711</v>
      </c>
    </row>
    <row r="217" spans="1:6" x14ac:dyDescent="0.3">
      <c r="A217" s="402">
        <v>217</v>
      </c>
      <c r="B217" s="402" t="s">
        <v>1842</v>
      </c>
      <c r="C217" s="402" t="s">
        <v>2831</v>
      </c>
      <c r="D217" s="402">
        <v>217</v>
      </c>
      <c r="E217" s="402">
        <v>6990.1784155894611</v>
      </c>
      <c r="F217" s="402">
        <v>911</v>
      </c>
    </row>
    <row r="218" spans="1:6" x14ac:dyDescent="0.3">
      <c r="A218" s="402">
        <v>218</v>
      </c>
      <c r="B218" s="402" t="s">
        <v>1843</v>
      </c>
      <c r="C218" s="402" t="s">
        <v>2832</v>
      </c>
      <c r="D218" s="402">
        <v>218</v>
      </c>
      <c r="E218" s="402">
        <v>3019.8098266151983</v>
      </c>
      <c r="F218" s="402">
        <v>98</v>
      </c>
    </row>
    <row r="219" spans="1:6" x14ac:dyDescent="0.3">
      <c r="A219" s="402">
        <v>219</v>
      </c>
      <c r="B219" s="402" t="s">
        <v>1844</v>
      </c>
      <c r="C219" s="402" t="s">
        <v>2832</v>
      </c>
      <c r="D219" s="402">
        <v>219</v>
      </c>
      <c r="E219" s="402">
        <v>2407.7511311099997</v>
      </c>
      <c r="F219" s="402">
        <v>35</v>
      </c>
    </row>
    <row r="220" spans="1:6" x14ac:dyDescent="0.3">
      <c r="A220" s="402">
        <v>220</v>
      </c>
      <c r="B220" s="402" t="s">
        <v>1845</v>
      </c>
      <c r="C220" s="402" t="s">
        <v>2833</v>
      </c>
      <c r="D220" s="402">
        <v>220</v>
      </c>
      <c r="E220" s="402">
        <v>3478.8519896020521</v>
      </c>
      <c r="F220" s="402">
        <v>20</v>
      </c>
    </row>
    <row r="221" spans="1:6" x14ac:dyDescent="0.3">
      <c r="A221" s="402">
        <v>221</v>
      </c>
      <c r="B221" s="402" t="s">
        <v>1846</v>
      </c>
      <c r="C221" s="402" t="s">
        <v>1678</v>
      </c>
      <c r="D221" s="402">
        <v>221</v>
      </c>
    </row>
    <row r="222" spans="1:6" x14ac:dyDescent="0.3">
      <c r="A222" s="402">
        <v>222</v>
      </c>
      <c r="B222" s="402" t="s">
        <v>1847</v>
      </c>
      <c r="C222" s="402" t="s">
        <v>1678</v>
      </c>
      <c r="D222" s="402">
        <v>222</v>
      </c>
    </row>
    <row r="223" spans="1:6" x14ac:dyDescent="0.3">
      <c r="A223" s="402">
        <v>223</v>
      </c>
      <c r="B223" s="402" t="s">
        <v>1848</v>
      </c>
      <c r="C223" s="402" t="s">
        <v>1678</v>
      </c>
      <c r="D223" s="402">
        <v>223</v>
      </c>
    </row>
    <row r="224" spans="1:6" x14ac:dyDescent="0.3">
      <c r="A224" s="402">
        <v>224</v>
      </c>
      <c r="B224" s="402" t="s">
        <v>1849</v>
      </c>
      <c r="C224" s="402" t="s">
        <v>1678</v>
      </c>
      <c r="D224" s="402">
        <v>224</v>
      </c>
    </row>
    <row r="225" spans="1:4" x14ac:dyDescent="0.3">
      <c r="A225" s="402">
        <v>225</v>
      </c>
      <c r="B225" s="402" t="s">
        <v>1850</v>
      </c>
      <c r="C225" s="402" t="s">
        <v>1678</v>
      </c>
      <c r="D225" s="402">
        <v>225</v>
      </c>
    </row>
    <row r="226" spans="1:4" x14ac:dyDescent="0.3">
      <c r="A226" s="402">
        <v>226</v>
      </c>
      <c r="B226" s="402" t="s">
        <v>1851</v>
      </c>
      <c r="C226" s="402" t="s">
        <v>1678</v>
      </c>
      <c r="D226" s="402">
        <v>226</v>
      </c>
    </row>
    <row r="227" spans="1:4" x14ac:dyDescent="0.3">
      <c r="A227" s="402">
        <v>227</v>
      </c>
      <c r="B227" s="402" t="s">
        <v>1852</v>
      </c>
      <c r="C227" s="402" t="s">
        <v>1678</v>
      </c>
      <c r="D227" s="402">
        <v>227</v>
      </c>
    </row>
    <row r="228" spans="1:4" x14ac:dyDescent="0.3">
      <c r="A228" s="402">
        <v>228</v>
      </c>
      <c r="B228" s="402" t="s">
        <v>1853</v>
      </c>
      <c r="C228" s="402" t="s">
        <v>1678</v>
      </c>
      <c r="D228" s="402">
        <v>228</v>
      </c>
    </row>
    <row r="229" spans="1:4" x14ac:dyDescent="0.3">
      <c r="A229" s="402">
        <v>229</v>
      </c>
      <c r="B229" s="402" t="s">
        <v>1854</v>
      </c>
      <c r="C229" s="402" t="s">
        <v>1678</v>
      </c>
      <c r="D229" s="402">
        <v>229</v>
      </c>
    </row>
    <row r="230" spans="1:4" x14ac:dyDescent="0.3">
      <c r="A230" s="402">
        <v>230</v>
      </c>
      <c r="B230" s="402" t="s">
        <v>1855</v>
      </c>
      <c r="C230" s="402" t="s">
        <v>1678</v>
      </c>
      <c r="D230" s="402">
        <v>230</v>
      </c>
    </row>
    <row r="231" spans="1:4" x14ac:dyDescent="0.3">
      <c r="A231" s="402">
        <v>231</v>
      </c>
      <c r="B231" s="402" t="s">
        <v>1856</v>
      </c>
      <c r="C231" s="402" t="s">
        <v>1678</v>
      </c>
      <c r="D231" s="402">
        <v>231</v>
      </c>
    </row>
    <row r="232" spans="1:4" x14ac:dyDescent="0.3">
      <c r="A232" s="402">
        <v>232</v>
      </c>
      <c r="B232" s="402" t="s">
        <v>1857</v>
      </c>
      <c r="C232" s="402" t="s">
        <v>1678</v>
      </c>
      <c r="D232" s="402">
        <v>232</v>
      </c>
    </row>
    <row r="233" spans="1:4" x14ac:dyDescent="0.3">
      <c r="A233" s="402">
        <v>233</v>
      </c>
      <c r="B233" s="402" t="s">
        <v>1858</v>
      </c>
      <c r="C233" s="402" t="s">
        <v>1678</v>
      </c>
      <c r="D233" s="402">
        <v>233</v>
      </c>
    </row>
    <row r="234" spans="1:4" x14ac:dyDescent="0.3">
      <c r="A234" s="402">
        <v>234</v>
      </c>
      <c r="B234" s="402" t="s">
        <v>1859</v>
      </c>
      <c r="C234" s="402" t="s">
        <v>1678</v>
      </c>
      <c r="D234" s="402">
        <v>234</v>
      </c>
    </row>
    <row r="235" spans="1:4" x14ac:dyDescent="0.3">
      <c r="A235" s="402">
        <v>235</v>
      </c>
      <c r="B235" s="402" t="s">
        <v>1860</v>
      </c>
      <c r="C235" s="402" t="s">
        <v>1678</v>
      </c>
      <c r="D235" s="402">
        <v>235</v>
      </c>
    </row>
    <row r="236" spans="1:4" x14ac:dyDescent="0.3">
      <c r="A236" s="402">
        <v>236</v>
      </c>
      <c r="B236" s="402" t="s">
        <v>1861</v>
      </c>
      <c r="C236" s="402" t="s">
        <v>1678</v>
      </c>
      <c r="D236" s="402">
        <v>236</v>
      </c>
    </row>
    <row r="237" spans="1:4" x14ac:dyDescent="0.3">
      <c r="A237" s="402">
        <v>237</v>
      </c>
      <c r="B237" s="402" t="s">
        <v>1862</v>
      </c>
      <c r="C237" s="402" t="s">
        <v>1678</v>
      </c>
      <c r="D237" s="402">
        <v>237</v>
      </c>
    </row>
    <row r="238" spans="1:4" x14ac:dyDescent="0.3">
      <c r="A238" s="402">
        <v>238</v>
      </c>
      <c r="B238" s="402" t="s">
        <v>1863</v>
      </c>
      <c r="C238" s="402" t="s">
        <v>1678</v>
      </c>
      <c r="D238" s="402">
        <v>238</v>
      </c>
    </row>
    <row r="239" spans="1:4" x14ac:dyDescent="0.3">
      <c r="A239" s="402">
        <v>239</v>
      </c>
      <c r="B239" s="402" t="s">
        <v>1864</v>
      </c>
      <c r="C239" s="402" t="s">
        <v>144</v>
      </c>
      <c r="D239" s="402">
        <v>239</v>
      </c>
    </row>
    <row r="240" spans="1:4" x14ac:dyDescent="0.3">
      <c r="A240" s="402">
        <v>240</v>
      </c>
      <c r="B240" t="s">
        <v>1678</v>
      </c>
      <c r="C240" s="402" t="s">
        <v>685</v>
      </c>
      <c r="D240" s="402">
        <v>240</v>
      </c>
    </row>
    <row r="241" spans="1:4" x14ac:dyDescent="0.3">
      <c r="A241" s="402">
        <v>241</v>
      </c>
      <c r="B241" s="402" t="s">
        <v>1865</v>
      </c>
      <c r="C241" s="402" t="s">
        <v>687</v>
      </c>
      <c r="D241" s="402">
        <v>241</v>
      </c>
    </row>
    <row r="242" spans="1:4" x14ac:dyDescent="0.3">
      <c r="A242" s="402">
        <v>242</v>
      </c>
      <c r="B242" t="s">
        <v>1678</v>
      </c>
      <c r="C242" t="s">
        <v>1678</v>
      </c>
      <c r="D242" s="402">
        <v>242</v>
      </c>
    </row>
    <row r="243" spans="1:4" x14ac:dyDescent="0.3">
      <c r="A243" s="402">
        <v>243</v>
      </c>
      <c r="B243" t="s">
        <v>1678</v>
      </c>
      <c r="C243" s="402" t="s">
        <v>688</v>
      </c>
      <c r="D243" s="402">
        <v>243</v>
      </c>
    </row>
    <row r="244" spans="1:4" x14ac:dyDescent="0.3">
      <c r="A244" s="402">
        <v>244</v>
      </c>
      <c r="B244" s="402" t="s">
        <v>1866</v>
      </c>
      <c r="C244" s="402" t="s">
        <v>690</v>
      </c>
      <c r="D244" s="402">
        <v>244</v>
      </c>
    </row>
    <row r="245" spans="1:4" x14ac:dyDescent="0.3">
      <c r="A245" s="402">
        <v>245</v>
      </c>
      <c r="B245" s="402" t="s">
        <v>1867</v>
      </c>
      <c r="C245" s="402" t="s">
        <v>692</v>
      </c>
      <c r="D245" s="402">
        <v>245</v>
      </c>
    </row>
    <row r="246" spans="1:4" x14ac:dyDescent="0.3">
      <c r="A246" s="402">
        <v>246</v>
      </c>
      <c r="B246" s="402" t="s">
        <v>1868</v>
      </c>
      <c r="C246" s="402" t="s">
        <v>694</v>
      </c>
      <c r="D246" s="402">
        <v>246</v>
      </c>
    </row>
    <row r="247" spans="1:4" x14ac:dyDescent="0.3">
      <c r="A247" s="402">
        <v>247</v>
      </c>
      <c r="B247" s="402" t="s">
        <v>1869</v>
      </c>
      <c r="C247" s="402" t="s">
        <v>696</v>
      </c>
      <c r="D247" s="402">
        <v>247</v>
      </c>
    </row>
    <row r="248" spans="1:4" x14ac:dyDescent="0.3">
      <c r="A248" s="402">
        <v>248</v>
      </c>
      <c r="B248" s="402" t="s">
        <v>1870</v>
      </c>
      <c r="C248" s="402" t="s">
        <v>698</v>
      </c>
      <c r="D248" s="402">
        <v>248</v>
      </c>
    </row>
    <row r="249" spans="1:4" x14ac:dyDescent="0.3">
      <c r="A249" s="402">
        <v>249</v>
      </c>
      <c r="B249" s="402" t="s">
        <v>1871</v>
      </c>
      <c r="C249" s="402" t="s">
        <v>700</v>
      </c>
      <c r="D249" s="402">
        <v>249</v>
      </c>
    </row>
    <row r="250" spans="1:4" x14ac:dyDescent="0.3">
      <c r="A250" s="402">
        <v>250</v>
      </c>
      <c r="B250" s="402" t="s">
        <v>1872</v>
      </c>
      <c r="C250" s="402" t="s">
        <v>702</v>
      </c>
      <c r="D250" s="402">
        <v>250</v>
      </c>
    </row>
    <row r="251" spans="1:4" x14ac:dyDescent="0.3">
      <c r="A251" s="402">
        <v>251</v>
      </c>
      <c r="B251" s="402" t="s">
        <v>1873</v>
      </c>
      <c r="C251" s="402" t="s">
        <v>704</v>
      </c>
      <c r="D251" s="402">
        <v>251</v>
      </c>
    </row>
    <row r="252" spans="1:4" x14ac:dyDescent="0.3">
      <c r="A252" s="402">
        <v>252</v>
      </c>
      <c r="B252" s="402" t="s">
        <v>1874</v>
      </c>
      <c r="C252" s="402" t="s">
        <v>144</v>
      </c>
      <c r="D252" s="402">
        <v>252</v>
      </c>
    </row>
    <row r="253" spans="1:4" x14ac:dyDescent="0.3">
      <c r="A253" s="402">
        <v>253</v>
      </c>
      <c r="B253" s="402" t="s">
        <v>1875</v>
      </c>
      <c r="C253" s="402" t="s">
        <v>707</v>
      </c>
      <c r="D253" s="402">
        <v>253</v>
      </c>
    </row>
    <row r="254" spans="1:4" x14ac:dyDescent="0.3">
      <c r="A254" s="402">
        <v>254</v>
      </c>
      <c r="B254" s="402" t="s">
        <v>1876</v>
      </c>
      <c r="C254" s="402" t="s">
        <v>709</v>
      </c>
      <c r="D254" s="402">
        <v>254</v>
      </c>
    </row>
    <row r="255" spans="1:4" x14ac:dyDescent="0.3">
      <c r="A255" s="402">
        <v>255</v>
      </c>
      <c r="B255" s="402" t="s">
        <v>1877</v>
      </c>
      <c r="C255" s="402" t="s">
        <v>711</v>
      </c>
      <c r="D255" s="402">
        <v>255</v>
      </c>
    </row>
    <row r="256" spans="1:4" x14ac:dyDescent="0.3">
      <c r="A256" s="402">
        <v>256</v>
      </c>
      <c r="B256" s="402" t="s">
        <v>1878</v>
      </c>
      <c r="C256" s="402" t="s">
        <v>713</v>
      </c>
      <c r="D256" s="402">
        <v>256</v>
      </c>
    </row>
    <row r="257" spans="1:6" x14ac:dyDescent="0.3">
      <c r="A257" s="402">
        <v>257</v>
      </c>
      <c r="B257" s="402" t="s">
        <v>1879</v>
      </c>
      <c r="C257" s="402" t="s">
        <v>715</v>
      </c>
      <c r="D257" s="402">
        <v>257</v>
      </c>
    </row>
    <row r="258" spans="1:6" x14ac:dyDescent="0.3">
      <c r="A258" s="402">
        <v>258</v>
      </c>
      <c r="B258" s="402" t="s">
        <v>1880</v>
      </c>
      <c r="C258" s="402" t="s">
        <v>717</v>
      </c>
      <c r="D258" s="402">
        <v>258</v>
      </c>
    </row>
    <row r="259" spans="1:6" x14ac:dyDescent="0.3">
      <c r="A259" s="402">
        <v>259</v>
      </c>
      <c r="B259" s="402" t="s">
        <v>1881</v>
      </c>
      <c r="C259" t="s">
        <v>1678</v>
      </c>
      <c r="D259" s="402">
        <v>259</v>
      </c>
    </row>
    <row r="260" spans="1:6" x14ac:dyDescent="0.3">
      <c r="A260" s="402">
        <v>260</v>
      </c>
      <c r="B260" s="402" t="s">
        <v>1882</v>
      </c>
      <c r="C260" t="s">
        <v>1678</v>
      </c>
      <c r="D260" s="402">
        <v>260</v>
      </c>
    </row>
    <row r="261" spans="1:6" x14ac:dyDescent="0.3">
      <c r="A261" s="402">
        <v>261</v>
      </c>
      <c r="B261" s="402" t="s">
        <v>1883</v>
      </c>
      <c r="C261" t="s">
        <v>1678</v>
      </c>
      <c r="D261" s="402">
        <v>261</v>
      </c>
    </row>
    <row r="262" spans="1:6" x14ac:dyDescent="0.3">
      <c r="A262" s="402">
        <v>262</v>
      </c>
      <c r="B262" t="s">
        <v>1678</v>
      </c>
      <c r="C262" s="402" t="s">
        <v>2873</v>
      </c>
      <c r="D262" s="402">
        <v>262</v>
      </c>
    </row>
    <row r="263" spans="1:6" x14ac:dyDescent="0.3">
      <c r="A263" s="402">
        <v>263</v>
      </c>
      <c r="B263" s="402" t="s">
        <v>1884</v>
      </c>
      <c r="C263" s="402" t="s">
        <v>687</v>
      </c>
      <c r="D263" s="402">
        <v>263</v>
      </c>
      <c r="E263" s="402">
        <v>0.59939746124675397</v>
      </c>
      <c r="F263" s="402">
        <v>19820</v>
      </c>
    </row>
    <row r="264" spans="1:6" x14ac:dyDescent="0.3">
      <c r="A264" s="402">
        <v>264</v>
      </c>
      <c r="B264" t="s">
        <v>1678</v>
      </c>
      <c r="C264" t="s">
        <v>1678</v>
      </c>
      <c r="D264" s="402">
        <v>264</v>
      </c>
    </row>
    <row r="265" spans="1:6" x14ac:dyDescent="0.3">
      <c r="A265" s="402">
        <v>265</v>
      </c>
      <c r="B265" t="s">
        <v>1678</v>
      </c>
      <c r="C265" s="402" t="s">
        <v>688</v>
      </c>
      <c r="D265" s="402">
        <v>265</v>
      </c>
    </row>
    <row r="266" spans="1:6" x14ac:dyDescent="0.3">
      <c r="A266" s="402">
        <v>266</v>
      </c>
      <c r="B266" s="402" t="s">
        <v>1885</v>
      </c>
      <c r="C266" s="402" t="s">
        <v>690</v>
      </c>
      <c r="D266" s="402">
        <v>266</v>
      </c>
      <c r="E266" s="402">
        <v>34121</v>
      </c>
    </row>
    <row r="267" spans="1:6" x14ac:dyDescent="0.3">
      <c r="A267" s="402">
        <v>267</v>
      </c>
      <c r="B267" s="402" t="s">
        <v>1886</v>
      </c>
      <c r="C267" s="402" t="s">
        <v>692</v>
      </c>
      <c r="D267" s="402">
        <v>267</v>
      </c>
      <c r="E267" s="402">
        <v>7101</v>
      </c>
    </row>
    <row r="268" spans="1:6" x14ac:dyDescent="0.3">
      <c r="A268" s="402">
        <v>268</v>
      </c>
      <c r="B268" s="402" t="s">
        <v>1887</v>
      </c>
      <c r="C268" s="402" t="s">
        <v>694</v>
      </c>
      <c r="D268" s="402">
        <v>268</v>
      </c>
      <c r="E268" s="402">
        <v>5536</v>
      </c>
    </row>
    <row r="269" spans="1:6" x14ac:dyDescent="0.3">
      <c r="A269" s="402">
        <v>269</v>
      </c>
      <c r="B269" s="402" t="s">
        <v>1888</v>
      </c>
      <c r="C269" s="402" t="s">
        <v>696</v>
      </c>
      <c r="D269" s="402">
        <v>269</v>
      </c>
      <c r="E269" s="402">
        <v>3510</v>
      </c>
    </row>
    <row r="270" spans="1:6" x14ac:dyDescent="0.3">
      <c r="A270" s="402">
        <v>270</v>
      </c>
      <c r="B270" s="402" t="s">
        <v>1889</v>
      </c>
      <c r="C270" s="402" t="s">
        <v>698</v>
      </c>
      <c r="D270" s="402">
        <v>270</v>
      </c>
      <c r="E270" s="402">
        <v>1723</v>
      </c>
    </row>
    <row r="271" spans="1:6" x14ac:dyDescent="0.3">
      <c r="A271" s="402">
        <v>271</v>
      </c>
      <c r="B271" s="402" t="s">
        <v>1890</v>
      </c>
      <c r="C271" s="402" t="s">
        <v>700</v>
      </c>
      <c r="D271" s="402">
        <v>271</v>
      </c>
      <c r="E271" s="402">
        <v>490</v>
      </c>
    </row>
    <row r="272" spans="1:6" x14ac:dyDescent="0.3">
      <c r="A272" s="402">
        <v>272</v>
      </c>
      <c r="B272" s="402" t="s">
        <v>1891</v>
      </c>
      <c r="C272" s="402" t="s">
        <v>702</v>
      </c>
      <c r="D272" s="402">
        <v>272</v>
      </c>
      <c r="E272" s="402">
        <v>52</v>
      </c>
    </row>
    <row r="273" spans="1:5" x14ac:dyDescent="0.3">
      <c r="A273" s="402">
        <v>273</v>
      </c>
      <c r="B273" s="402" t="s">
        <v>1892</v>
      </c>
      <c r="C273" s="402" t="s">
        <v>704</v>
      </c>
      <c r="D273" s="402">
        <v>273</v>
      </c>
      <c r="E273" s="402">
        <v>11</v>
      </c>
    </row>
    <row r="274" spans="1:5" x14ac:dyDescent="0.3">
      <c r="A274" s="402">
        <v>274</v>
      </c>
      <c r="B274" s="402" t="s">
        <v>1893</v>
      </c>
      <c r="C274" s="402" t="s">
        <v>144</v>
      </c>
      <c r="D274" s="402">
        <v>274</v>
      </c>
    </row>
    <row r="275" spans="1:5" x14ac:dyDescent="0.3">
      <c r="A275" s="402">
        <v>275</v>
      </c>
      <c r="B275" s="402" t="s">
        <v>1894</v>
      </c>
      <c r="C275" s="402" t="s">
        <v>707</v>
      </c>
      <c r="D275" s="402">
        <v>275</v>
      </c>
      <c r="E275" s="402">
        <v>7</v>
      </c>
    </row>
    <row r="276" spans="1:5" x14ac:dyDescent="0.3">
      <c r="A276" s="402">
        <v>276</v>
      </c>
      <c r="B276" s="402" t="s">
        <v>1895</v>
      </c>
      <c r="C276" s="402" t="s">
        <v>709</v>
      </c>
      <c r="D276" s="402">
        <v>276</v>
      </c>
      <c r="E276" s="402">
        <v>1</v>
      </c>
    </row>
    <row r="277" spans="1:5" x14ac:dyDescent="0.3">
      <c r="A277" s="402">
        <v>277</v>
      </c>
      <c r="B277" s="402" t="s">
        <v>1896</v>
      </c>
      <c r="C277" s="402" t="s">
        <v>711</v>
      </c>
      <c r="D277" s="402">
        <v>277</v>
      </c>
      <c r="E277" s="402">
        <v>1</v>
      </c>
    </row>
    <row r="278" spans="1:5" x14ac:dyDescent="0.3">
      <c r="A278" s="402">
        <v>278</v>
      </c>
      <c r="B278" s="402" t="s">
        <v>1897</v>
      </c>
      <c r="C278" s="402" t="s">
        <v>713</v>
      </c>
      <c r="D278" s="402">
        <v>278</v>
      </c>
      <c r="E278" s="402">
        <v>0</v>
      </c>
    </row>
    <row r="279" spans="1:5" x14ac:dyDescent="0.3">
      <c r="A279" s="402">
        <v>279</v>
      </c>
      <c r="B279" s="402" t="s">
        <v>1898</v>
      </c>
      <c r="C279" s="402" t="s">
        <v>715</v>
      </c>
      <c r="D279" s="402">
        <v>279</v>
      </c>
      <c r="E279" s="402">
        <v>0</v>
      </c>
    </row>
    <row r="280" spans="1:5" x14ac:dyDescent="0.3">
      <c r="A280" s="402">
        <v>280</v>
      </c>
      <c r="B280" s="402" t="s">
        <v>1899</v>
      </c>
      <c r="C280" s="402" t="s">
        <v>717</v>
      </c>
      <c r="D280" s="402">
        <v>280</v>
      </c>
      <c r="E280" s="402">
        <v>1</v>
      </c>
    </row>
    <row r="281" spans="1:5" x14ac:dyDescent="0.3">
      <c r="A281" s="402">
        <v>281</v>
      </c>
      <c r="B281" s="402" t="s">
        <v>1900</v>
      </c>
      <c r="C281" t="s">
        <v>1678</v>
      </c>
      <c r="D281" s="402">
        <v>281</v>
      </c>
    </row>
    <row r="282" spans="1:5" x14ac:dyDescent="0.3">
      <c r="A282" s="402">
        <v>282</v>
      </c>
      <c r="B282" s="402" t="s">
        <v>1901</v>
      </c>
      <c r="C282" t="s">
        <v>1678</v>
      </c>
      <c r="D282" s="402">
        <v>282</v>
      </c>
    </row>
    <row r="283" spans="1:5" x14ac:dyDescent="0.3">
      <c r="A283" s="402">
        <v>283</v>
      </c>
      <c r="B283" s="402" t="s">
        <v>1902</v>
      </c>
      <c r="C283" t="s">
        <v>1678</v>
      </c>
      <c r="D283" s="402">
        <v>283</v>
      </c>
    </row>
    <row r="284" spans="1:5" x14ac:dyDescent="0.3">
      <c r="A284" s="402">
        <v>284</v>
      </c>
      <c r="B284" t="s">
        <v>1678</v>
      </c>
      <c r="C284" s="402" t="s">
        <v>741</v>
      </c>
      <c r="D284" s="402">
        <v>284</v>
      </c>
    </row>
    <row r="285" spans="1:5" x14ac:dyDescent="0.3">
      <c r="A285" s="402">
        <v>285</v>
      </c>
      <c r="B285" s="402" t="s">
        <v>1903</v>
      </c>
      <c r="C285" s="402" t="s">
        <v>743</v>
      </c>
      <c r="D285" s="402">
        <v>285</v>
      </c>
      <c r="E285" s="402">
        <v>0.74759715290018347</v>
      </c>
    </row>
    <row r="286" spans="1:5" x14ac:dyDescent="0.3">
      <c r="A286" s="402">
        <v>286</v>
      </c>
      <c r="B286" s="402" t="s">
        <v>1904</v>
      </c>
      <c r="C286" s="402" t="s">
        <v>745</v>
      </c>
      <c r="D286" s="402">
        <v>286</v>
      </c>
      <c r="E286" s="402">
        <v>1.485720759828875E-3</v>
      </c>
    </row>
    <row r="287" spans="1:5" x14ac:dyDescent="0.3">
      <c r="A287" s="402">
        <v>287</v>
      </c>
      <c r="B287" s="402" t="s">
        <v>1905</v>
      </c>
      <c r="C287" s="402" t="s">
        <v>747</v>
      </c>
      <c r="D287" s="402">
        <v>287</v>
      </c>
    </row>
    <row r="288" spans="1:5" x14ac:dyDescent="0.3">
      <c r="A288" s="402">
        <v>288</v>
      </c>
      <c r="B288" s="402" t="s">
        <v>1906</v>
      </c>
      <c r="C288" s="402" t="s">
        <v>2232</v>
      </c>
      <c r="D288" s="402">
        <v>288</v>
      </c>
    </row>
    <row r="289" spans="1:8" x14ac:dyDescent="0.3">
      <c r="A289" s="402">
        <v>289</v>
      </c>
      <c r="B289" s="402" t="s">
        <v>1907</v>
      </c>
      <c r="C289" s="402" t="s">
        <v>1382</v>
      </c>
      <c r="D289" s="402">
        <v>289</v>
      </c>
    </row>
    <row r="290" spans="1:8" x14ac:dyDescent="0.3">
      <c r="A290" s="402">
        <v>290</v>
      </c>
      <c r="B290" s="402" t="s">
        <v>2239</v>
      </c>
      <c r="C290" s="402" t="s">
        <v>142</v>
      </c>
      <c r="D290" s="402">
        <v>290</v>
      </c>
      <c r="E290" s="402">
        <v>0.25091712634640673</v>
      </c>
    </row>
    <row r="291" spans="1:8" x14ac:dyDescent="0.3">
      <c r="A291" s="402">
        <v>291</v>
      </c>
      <c r="B291" s="402" t="s">
        <v>1908</v>
      </c>
      <c r="C291" s="402" t="s">
        <v>751</v>
      </c>
      <c r="D291" s="402">
        <v>291</v>
      </c>
      <c r="E291" s="402">
        <v>0.17856519805942361</v>
      </c>
      <c r="H291" s="359"/>
    </row>
    <row r="292" spans="1:8" x14ac:dyDescent="0.3">
      <c r="A292" s="402">
        <v>292</v>
      </c>
      <c r="B292" s="402" t="s">
        <v>1909</v>
      </c>
      <c r="C292" s="402" t="s">
        <v>2874</v>
      </c>
      <c r="D292" s="402">
        <v>292</v>
      </c>
      <c r="E292" s="402">
        <v>1.7826423604342335E-3</v>
      </c>
      <c r="H292" s="359"/>
    </row>
    <row r="293" spans="1:8" x14ac:dyDescent="0.3">
      <c r="A293" s="402">
        <v>293</v>
      </c>
      <c r="B293" s="402" t="s">
        <v>1910</v>
      </c>
      <c r="C293" s="402" t="s">
        <v>2875</v>
      </c>
      <c r="D293" s="402">
        <v>293</v>
      </c>
      <c r="H293" s="359"/>
    </row>
    <row r="294" spans="1:8" x14ac:dyDescent="0.3">
      <c r="A294" s="402">
        <v>294</v>
      </c>
      <c r="B294" s="402" t="s">
        <v>1911</v>
      </c>
      <c r="C294" s="402" t="s">
        <v>757</v>
      </c>
      <c r="D294" s="402">
        <v>294</v>
      </c>
      <c r="H294" s="359"/>
    </row>
    <row r="295" spans="1:8" x14ac:dyDescent="0.3">
      <c r="A295" s="402">
        <v>295</v>
      </c>
      <c r="B295" s="402" t="s">
        <v>1912</v>
      </c>
      <c r="C295" s="402" t="s">
        <v>2834</v>
      </c>
      <c r="D295" s="402">
        <v>295</v>
      </c>
      <c r="E295" s="402">
        <v>7.0569285926548861E-2</v>
      </c>
      <c r="H295" s="359"/>
    </row>
    <row r="296" spans="1:8" x14ac:dyDescent="0.3">
      <c r="A296" s="402">
        <v>296</v>
      </c>
      <c r="B296" s="402" t="s">
        <v>1913</v>
      </c>
      <c r="C296" s="402" t="s">
        <v>1678</v>
      </c>
      <c r="D296" s="402">
        <v>296</v>
      </c>
    </row>
    <row r="297" spans="1:8" x14ac:dyDescent="0.3">
      <c r="A297" s="402">
        <v>297</v>
      </c>
      <c r="B297" s="402" t="s">
        <v>1914</v>
      </c>
      <c r="C297" s="402" t="s">
        <v>1678</v>
      </c>
      <c r="D297" s="402">
        <v>297</v>
      </c>
    </row>
    <row r="298" spans="1:8" x14ac:dyDescent="0.3">
      <c r="A298" s="402">
        <v>298</v>
      </c>
      <c r="B298" s="402" t="s">
        <v>1915</v>
      </c>
      <c r="C298" s="402" t="s">
        <v>1678</v>
      </c>
      <c r="D298" s="402">
        <v>298</v>
      </c>
    </row>
    <row r="299" spans="1:8" x14ac:dyDescent="0.3">
      <c r="A299" s="402">
        <v>299</v>
      </c>
      <c r="B299" s="402" t="s">
        <v>1916</v>
      </c>
      <c r="C299" s="402" t="s">
        <v>1678</v>
      </c>
      <c r="D299" s="402">
        <v>299</v>
      </c>
    </row>
    <row r="300" spans="1:8" x14ac:dyDescent="0.3">
      <c r="A300" s="402">
        <v>300</v>
      </c>
      <c r="B300" s="402" t="s">
        <v>1917</v>
      </c>
      <c r="C300" s="402" t="s">
        <v>1678</v>
      </c>
      <c r="D300" s="402">
        <v>300</v>
      </c>
    </row>
    <row r="301" spans="1:8" x14ac:dyDescent="0.3">
      <c r="A301" s="402">
        <v>301</v>
      </c>
      <c r="B301" t="s">
        <v>1678</v>
      </c>
      <c r="C301" s="402" t="s">
        <v>763</v>
      </c>
      <c r="D301" s="402">
        <v>301</v>
      </c>
    </row>
    <row r="302" spans="1:8" x14ac:dyDescent="0.3">
      <c r="A302" s="402">
        <v>302</v>
      </c>
      <c r="B302" s="402" t="s">
        <v>1918</v>
      </c>
      <c r="C302" s="402" t="s">
        <v>1383</v>
      </c>
      <c r="D302" s="402">
        <v>302</v>
      </c>
    </row>
    <row r="303" spans="1:8" x14ac:dyDescent="0.3">
      <c r="A303" s="402">
        <v>303</v>
      </c>
      <c r="B303" s="402" t="s">
        <v>1919</v>
      </c>
      <c r="C303" s="402" t="s">
        <v>765</v>
      </c>
      <c r="D303" s="402">
        <v>303</v>
      </c>
    </row>
    <row r="304" spans="1:8" x14ac:dyDescent="0.3">
      <c r="A304" s="402">
        <v>304</v>
      </c>
      <c r="B304" s="402" t="s">
        <v>1920</v>
      </c>
      <c r="C304" s="402" t="s">
        <v>142</v>
      </c>
      <c r="D304" s="402">
        <v>304</v>
      </c>
    </row>
    <row r="305" spans="1:6" x14ac:dyDescent="0.3">
      <c r="A305" s="402">
        <v>305</v>
      </c>
      <c r="B305" s="402" t="s">
        <v>1921</v>
      </c>
      <c r="C305" t="s">
        <v>1678</v>
      </c>
      <c r="D305" s="402">
        <v>305</v>
      </c>
    </row>
    <row r="306" spans="1:6" x14ac:dyDescent="0.3">
      <c r="A306" s="402">
        <v>306</v>
      </c>
      <c r="B306" s="402" t="s">
        <v>1922</v>
      </c>
      <c r="C306" t="s">
        <v>1678</v>
      </c>
      <c r="D306" s="402">
        <v>306</v>
      </c>
    </row>
    <row r="307" spans="1:6" x14ac:dyDescent="0.3">
      <c r="A307" s="402">
        <v>307</v>
      </c>
      <c r="B307" t="s">
        <v>1678</v>
      </c>
      <c r="C307" t="s">
        <v>1678</v>
      </c>
    </row>
    <row r="308" spans="1:6" x14ac:dyDescent="0.3">
      <c r="A308" s="402">
        <v>308</v>
      </c>
      <c r="B308" t="s">
        <v>1678</v>
      </c>
      <c r="C308" s="402" t="s">
        <v>2161</v>
      </c>
      <c r="D308" s="402">
        <v>308</v>
      </c>
    </row>
    <row r="309" spans="1:6" x14ac:dyDescent="0.3">
      <c r="A309" s="402">
        <v>309</v>
      </c>
      <c r="B309" s="402" t="s">
        <v>1925</v>
      </c>
      <c r="C309" s="402" t="s">
        <v>2835</v>
      </c>
      <c r="D309" s="402">
        <v>309</v>
      </c>
      <c r="E309" s="402">
        <v>36656.249322325828</v>
      </c>
      <c r="F309" s="402">
        <v>14126.999999999991</v>
      </c>
    </row>
    <row r="310" spans="1:6" x14ac:dyDescent="0.3">
      <c r="A310" s="402">
        <v>310</v>
      </c>
      <c r="B310" s="402" t="s">
        <v>1926</v>
      </c>
      <c r="C310" s="402" t="s">
        <v>2836</v>
      </c>
      <c r="D310" s="402">
        <v>310</v>
      </c>
      <c r="E310" s="402">
        <v>16231.3655874742</v>
      </c>
      <c r="F310" s="402">
        <v>6896.0000000000045</v>
      </c>
    </row>
    <row r="311" spans="1:6" x14ac:dyDescent="0.3">
      <c r="A311" s="402">
        <v>311</v>
      </c>
      <c r="B311" s="402" t="s">
        <v>1927</v>
      </c>
      <c r="C311" s="402" t="s">
        <v>2837</v>
      </c>
      <c r="D311" s="402">
        <v>311</v>
      </c>
      <c r="E311" s="402">
        <v>50.050910509999966</v>
      </c>
      <c r="F311" s="402">
        <v>45.000000000000007</v>
      </c>
    </row>
    <row r="312" spans="1:6" x14ac:dyDescent="0.3">
      <c r="A312" s="402">
        <v>312</v>
      </c>
      <c r="B312" s="402" t="s">
        <v>1928</v>
      </c>
      <c r="C312" s="402" t="s">
        <v>2838</v>
      </c>
      <c r="D312" s="402">
        <v>312</v>
      </c>
      <c r="E312" s="402">
        <v>9.59540054</v>
      </c>
      <c r="F312" s="402">
        <v>36</v>
      </c>
    </row>
    <row r="313" spans="1:6" x14ac:dyDescent="0.3">
      <c r="A313" s="402">
        <v>313</v>
      </c>
      <c r="B313" s="402" t="s">
        <v>1929</v>
      </c>
      <c r="C313" s="402" t="s">
        <v>2839</v>
      </c>
      <c r="D313" s="402">
        <v>313</v>
      </c>
      <c r="E313" s="402">
        <v>8.4018147299999981</v>
      </c>
      <c r="F313" s="402">
        <v>13</v>
      </c>
    </row>
    <row r="314" spans="1:6" x14ac:dyDescent="0.3">
      <c r="A314" s="402">
        <v>314</v>
      </c>
      <c r="B314" s="402" t="s">
        <v>1930</v>
      </c>
      <c r="C314" s="402" t="s">
        <v>2840</v>
      </c>
      <c r="D314" s="402">
        <v>314</v>
      </c>
      <c r="E314" s="402">
        <v>3.5059841699999996</v>
      </c>
      <c r="F314" s="402">
        <v>3</v>
      </c>
    </row>
    <row r="315" spans="1:6" x14ac:dyDescent="0.3">
      <c r="A315" s="402">
        <v>315</v>
      </c>
      <c r="B315" s="402" t="s">
        <v>1931</v>
      </c>
      <c r="C315" s="402" t="s">
        <v>2841</v>
      </c>
      <c r="D315" s="402">
        <v>315</v>
      </c>
      <c r="E315" s="402"/>
      <c r="F315" s="402"/>
    </row>
    <row r="316" spans="1:6" x14ac:dyDescent="0.3">
      <c r="A316" s="402">
        <v>316</v>
      </c>
      <c r="B316" s="402" t="s">
        <v>1932</v>
      </c>
      <c r="C316" s="402" t="s">
        <v>2842</v>
      </c>
      <c r="D316" s="402">
        <v>316</v>
      </c>
      <c r="E316" s="402">
        <v>9.7163525098646036E-2</v>
      </c>
      <c r="F316" s="402">
        <v>0.11760154738878142</v>
      </c>
    </row>
    <row r="317" spans="1:6" x14ac:dyDescent="0.3">
      <c r="A317" s="402">
        <v>317</v>
      </c>
      <c r="B317" s="402" t="s">
        <v>1933</v>
      </c>
      <c r="C317" s="402" t="s">
        <v>2843</v>
      </c>
      <c r="D317" s="402">
        <v>317</v>
      </c>
      <c r="E317" s="402">
        <v>0.16558326737330756</v>
      </c>
      <c r="F317" s="402">
        <v>0.11648245371649626</v>
      </c>
    </row>
    <row r="318" spans="1:6" x14ac:dyDescent="0.3">
      <c r="A318" s="402">
        <v>318</v>
      </c>
      <c r="B318" s="402" t="s">
        <v>1934</v>
      </c>
      <c r="C318" s="402" t="s">
        <v>2844</v>
      </c>
      <c r="D318" s="402">
        <v>318</v>
      </c>
      <c r="E318" s="402">
        <v>2.5777375440702772</v>
      </c>
      <c r="F318" s="402">
        <v>1.755227042461085</v>
      </c>
    </row>
    <row r="319" spans="1:6" x14ac:dyDescent="0.3">
      <c r="A319" s="402">
        <v>319</v>
      </c>
      <c r="B319" s="402" t="s">
        <v>1935</v>
      </c>
      <c r="C319" s="402" t="s">
        <v>2845</v>
      </c>
      <c r="D319" s="402">
        <v>319</v>
      </c>
      <c r="E319" s="402">
        <v>3.2083979485486784</v>
      </c>
      <c r="F319" s="402">
        <v>2.3321175278622088</v>
      </c>
    </row>
    <row r="320" spans="1:6" x14ac:dyDescent="0.3">
      <c r="A320" s="402">
        <v>320</v>
      </c>
      <c r="B320" s="402" t="s">
        <v>1936</v>
      </c>
      <c r="C320" s="402" t="s">
        <v>2846</v>
      </c>
      <c r="D320" s="402">
        <v>320</v>
      </c>
      <c r="E320" s="404">
        <v>1.5187959634635717</v>
      </c>
      <c r="F320" s="404">
        <v>1.1579810260661325</v>
      </c>
    </row>
    <row r="321" spans="1:6" x14ac:dyDescent="0.3">
      <c r="A321" s="402">
        <v>321</v>
      </c>
      <c r="B321" s="402" t="s">
        <v>1937</v>
      </c>
      <c r="C321" s="402" t="s">
        <v>2847</v>
      </c>
      <c r="D321" s="402">
        <v>321</v>
      </c>
      <c r="E321" s="402">
        <v>0.48428828955899417</v>
      </c>
      <c r="F321" s="402">
        <v>0.50255595468361425</v>
      </c>
    </row>
    <row r="322" spans="1:6" x14ac:dyDescent="0.3">
      <c r="A322" s="402">
        <v>322</v>
      </c>
      <c r="B322" s="402" t="s">
        <v>1938</v>
      </c>
      <c r="C322" s="402" t="s">
        <v>2848</v>
      </c>
      <c r="D322" s="402">
        <v>322</v>
      </c>
      <c r="E322" s="404">
        <v>1.3085051886524821E-2</v>
      </c>
      <c r="F322" s="404">
        <v>1.8034447821681863E-2</v>
      </c>
    </row>
    <row r="323" spans="1:6" x14ac:dyDescent="0.3">
      <c r="A323" s="402">
        <v>323</v>
      </c>
      <c r="B323" s="402" t="s">
        <v>1939</v>
      </c>
      <c r="C323" s="402" t="s">
        <v>1678</v>
      </c>
      <c r="D323" s="402">
        <v>323</v>
      </c>
      <c r="E323" s="402"/>
      <c r="F323" s="402"/>
    </row>
    <row r="324" spans="1:6" x14ac:dyDescent="0.3">
      <c r="A324" s="402">
        <v>324</v>
      </c>
      <c r="B324" s="402" t="s">
        <v>1940</v>
      </c>
      <c r="C324" s="402" t="s">
        <v>1678</v>
      </c>
      <c r="D324" s="402">
        <v>324</v>
      </c>
      <c r="E324" s="402"/>
      <c r="F324" s="402"/>
    </row>
    <row r="325" spans="1:6" x14ac:dyDescent="0.3">
      <c r="A325" s="402">
        <v>325</v>
      </c>
      <c r="B325" s="402" t="s">
        <v>1941</v>
      </c>
      <c r="C325" s="402" t="s">
        <v>1678</v>
      </c>
      <c r="D325" s="402">
        <v>325</v>
      </c>
      <c r="E325" s="402"/>
      <c r="F325" s="402"/>
    </row>
    <row r="326" spans="1:6" x14ac:dyDescent="0.3">
      <c r="A326" s="402">
        <v>326</v>
      </c>
      <c r="B326" s="402" t="s">
        <v>1942</v>
      </c>
      <c r="C326" s="402" t="s">
        <v>2059</v>
      </c>
      <c r="D326" s="402">
        <v>326</v>
      </c>
      <c r="E326" s="402"/>
      <c r="F326" s="402">
        <v>5</v>
      </c>
    </row>
    <row r="327" spans="1:6" x14ac:dyDescent="0.3">
      <c r="A327" s="402">
        <v>327</v>
      </c>
      <c r="B327" s="402" t="s">
        <v>1943</v>
      </c>
      <c r="C327" s="402" t="s">
        <v>144</v>
      </c>
      <c r="D327" s="402">
        <v>327</v>
      </c>
      <c r="E327" s="402"/>
      <c r="F327" s="402"/>
    </row>
    <row r="328" spans="1:6" x14ac:dyDescent="0.3">
      <c r="A328" s="402">
        <v>328</v>
      </c>
      <c r="B328" s="402" t="s">
        <v>1944</v>
      </c>
      <c r="C328" s="402" t="s">
        <v>1678</v>
      </c>
      <c r="D328" s="402">
        <v>328</v>
      </c>
      <c r="E328" s="402"/>
      <c r="F328" s="402"/>
    </row>
    <row r="329" spans="1:6" x14ac:dyDescent="0.3">
      <c r="A329" s="402">
        <v>329</v>
      </c>
      <c r="B329" s="402" t="s">
        <v>1945</v>
      </c>
      <c r="C329" s="402" t="s">
        <v>1678</v>
      </c>
      <c r="D329" s="402">
        <v>329</v>
      </c>
      <c r="E329" s="402"/>
      <c r="F329" s="402"/>
    </row>
    <row r="330" spans="1:6" x14ac:dyDescent="0.3">
      <c r="A330" s="402">
        <v>330</v>
      </c>
      <c r="B330" s="402" t="s">
        <v>1946</v>
      </c>
      <c r="C330" s="402" t="s">
        <v>1678</v>
      </c>
      <c r="D330" s="402">
        <v>330</v>
      </c>
      <c r="E330" s="402"/>
      <c r="F330" s="402"/>
    </row>
    <row r="331" spans="1:6" x14ac:dyDescent="0.3">
      <c r="A331" s="402">
        <v>331</v>
      </c>
      <c r="B331" s="402" t="s">
        <v>1678</v>
      </c>
      <c r="C331" s="402" t="s">
        <v>2639</v>
      </c>
      <c r="D331" s="402">
        <v>331</v>
      </c>
      <c r="E331" s="402"/>
      <c r="F331" s="402"/>
    </row>
    <row r="332" spans="1:6" x14ac:dyDescent="0.3">
      <c r="A332" s="402">
        <v>332</v>
      </c>
      <c r="B332" s="402" t="s">
        <v>1947</v>
      </c>
      <c r="C332" s="402" t="s">
        <v>2849</v>
      </c>
      <c r="D332" s="402">
        <v>332</v>
      </c>
      <c r="E332" s="402">
        <v>36656.249322325828</v>
      </c>
      <c r="F332" s="402">
        <v>14126.999999999991</v>
      </c>
    </row>
    <row r="333" spans="1:6" x14ac:dyDescent="0.3">
      <c r="A333" s="402">
        <v>333</v>
      </c>
      <c r="B333" s="402" t="s">
        <v>1948</v>
      </c>
      <c r="C333" s="402" t="s">
        <v>2850</v>
      </c>
      <c r="D333" s="402">
        <v>333</v>
      </c>
      <c r="E333" s="402">
        <v>16231.3655874742</v>
      </c>
      <c r="F333" s="402">
        <v>6896.0000000000045</v>
      </c>
    </row>
    <row r="334" spans="1:6" x14ac:dyDescent="0.3">
      <c r="A334" s="402">
        <v>334</v>
      </c>
      <c r="B334" s="402" t="s">
        <v>1949</v>
      </c>
      <c r="C334" s="402" t="s">
        <v>2851</v>
      </c>
      <c r="D334" s="402">
        <v>334</v>
      </c>
      <c r="E334" s="402">
        <v>50.050910509999966</v>
      </c>
      <c r="F334" s="402">
        <v>45.000000000000007</v>
      </c>
    </row>
    <row r="335" spans="1:6" x14ac:dyDescent="0.3">
      <c r="A335" s="402">
        <v>335</v>
      </c>
      <c r="B335" s="402" t="s">
        <v>1950</v>
      </c>
      <c r="C335" s="402" t="s">
        <v>2852</v>
      </c>
      <c r="D335" s="402">
        <v>335</v>
      </c>
      <c r="E335" s="402">
        <v>9.59540054</v>
      </c>
      <c r="F335" s="402">
        <v>36</v>
      </c>
    </row>
    <row r="336" spans="1:6" x14ac:dyDescent="0.3">
      <c r="A336" s="402">
        <v>336</v>
      </c>
      <c r="B336" s="402" t="s">
        <v>1951</v>
      </c>
      <c r="C336" s="402" t="s">
        <v>2853</v>
      </c>
      <c r="D336" s="402">
        <v>336</v>
      </c>
      <c r="E336" s="404">
        <v>8.4018147299999981</v>
      </c>
      <c r="F336" s="404">
        <v>13</v>
      </c>
    </row>
    <row r="337" spans="1:6" x14ac:dyDescent="0.3">
      <c r="A337" s="402">
        <v>337</v>
      </c>
      <c r="B337" s="402" t="s">
        <v>1952</v>
      </c>
      <c r="C337" s="402" t="s">
        <v>2854</v>
      </c>
      <c r="D337" s="402">
        <v>337</v>
      </c>
      <c r="E337" s="402">
        <v>3.5059841699999996</v>
      </c>
      <c r="F337" s="402">
        <v>3</v>
      </c>
    </row>
    <row r="338" spans="1:6" x14ac:dyDescent="0.3">
      <c r="A338" s="402">
        <v>338</v>
      </c>
      <c r="B338" s="402" t="s">
        <v>1953</v>
      </c>
      <c r="C338" s="402" t="s">
        <v>2855</v>
      </c>
      <c r="D338" s="402">
        <v>338</v>
      </c>
    </row>
    <row r="339" spans="1:6" x14ac:dyDescent="0.3">
      <c r="A339" s="402">
        <v>339</v>
      </c>
      <c r="B339" s="402" t="s">
        <v>1954</v>
      </c>
      <c r="C339" s="402" t="s">
        <v>2856</v>
      </c>
      <c r="D339" s="402">
        <v>339</v>
      </c>
      <c r="E339" s="404">
        <v>9.7163525098646036E-2</v>
      </c>
      <c r="F339" s="404">
        <v>0.11760154738878142</v>
      </c>
    </row>
    <row r="340" spans="1:6" x14ac:dyDescent="0.3">
      <c r="A340" s="402">
        <v>340</v>
      </c>
      <c r="B340" s="402" t="s">
        <v>1955</v>
      </c>
      <c r="C340" s="402" t="s">
        <v>2857</v>
      </c>
      <c r="D340" s="402">
        <v>340</v>
      </c>
      <c r="E340" s="404">
        <v>0.16558326737330756</v>
      </c>
      <c r="F340" s="404">
        <v>0.11648245371649626</v>
      </c>
    </row>
    <row r="341" spans="1:6" x14ac:dyDescent="0.3">
      <c r="A341" s="402">
        <v>341</v>
      </c>
      <c r="B341" s="402" t="s">
        <v>1956</v>
      </c>
      <c r="C341" s="402" t="s">
        <v>2858</v>
      </c>
      <c r="D341" s="402">
        <v>341</v>
      </c>
      <c r="E341" s="404">
        <v>2.5777375440702772</v>
      </c>
      <c r="F341" s="404">
        <v>1.755227042461085</v>
      </c>
    </row>
    <row r="342" spans="1:6" x14ac:dyDescent="0.3">
      <c r="A342" s="402">
        <v>342</v>
      </c>
      <c r="B342" s="402" t="s">
        <v>2137</v>
      </c>
      <c r="C342" s="402" t="s">
        <v>2859</v>
      </c>
      <c r="D342" s="402">
        <v>342</v>
      </c>
      <c r="E342" s="404">
        <v>3.2083979485486784</v>
      </c>
      <c r="F342" s="404">
        <v>2.3321175278622088</v>
      </c>
    </row>
    <row r="343" spans="1:6" x14ac:dyDescent="0.3">
      <c r="A343" s="402">
        <v>343</v>
      </c>
      <c r="B343" s="402" t="s">
        <v>2162</v>
      </c>
      <c r="C343" s="402" t="s">
        <v>2860</v>
      </c>
      <c r="D343" s="402">
        <v>343</v>
      </c>
      <c r="E343" s="402">
        <v>1.5187959634635717</v>
      </c>
      <c r="F343" s="402">
        <v>1.1579810260661325</v>
      </c>
    </row>
    <row r="344" spans="1:6" x14ac:dyDescent="0.3">
      <c r="A344" s="402">
        <v>344</v>
      </c>
      <c r="B344" s="402" t="s">
        <v>2163</v>
      </c>
      <c r="C344" s="402" t="s">
        <v>2861</v>
      </c>
      <c r="D344" s="402">
        <v>344</v>
      </c>
      <c r="E344" s="402">
        <v>0.48428828955899417</v>
      </c>
      <c r="F344" s="402">
        <v>0.50255595468361425</v>
      </c>
    </row>
    <row r="345" spans="1:6" x14ac:dyDescent="0.3">
      <c r="A345" s="402">
        <v>345</v>
      </c>
      <c r="B345" s="402" t="s">
        <v>2164</v>
      </c>
      <c r="C345" s="402" t="s">
        <v>2862</v>
      </c>
      <c r="D345" s="402">
        <v>345</v>
      </c>
      <c r="E345" s="404">
        <v>1.3085051886524821E-2</v>
      </c>
      <c r="F345" s="404">
        <v>1.8034447821681863E-2</v>
      </c>
    </row>
    <row r="346" spans="1:6" x14ac:dyDescent="0.3">
      <c r="A346" s="402">
        <v>346</v>
      </c>
      <c r="B346" s="402" t="s">
        <v>2165</v>
      </c>
      <c r="C346" s="403" t="s">
        <v>1678</v>
      </c>
      <c r="D346" s="402">
        <v>346</v>
      </c>
    </row>
    <row r="347" spans="1:6" x14ac:dyDescent="0.3">
      <c r="A347" s="402">
        <v>347</v>
      </c>
      <c r="B347" s="402" t="s">
        <v>2166</v>
      </c>
      <c r="C347" s="403" t="s">
        <v>1678</v>
      </c>
      <c r="D347" s="402">
        <v>347</v>
      </c>
    </row>
    <row r="348" spans="1:6" x14ac:dyDescent="0.3">
      <c r="A348" s="402">
        <v>348</v>
      </c>
      <c r="B348" s="402" t="s">
        <v>2167</v>
      </c>
      <c r="C348" s="403" t="s">
        <v>1678</v>
      </c>
      <c r="D348" s="402">
        <v>348</v>
      </c>
    </row>
    <row r="349" spans="1:6" x14ac:dyDescent="0.3">
      <c r="A349" s="402">
        <v>349</v>
      </c>
      <c r="B349" s="402" t="s">
        <v>2168</v>
      </c>
      <c r="C349" s="403" t="s">
        <v>2059</v>
      </c>
      <c r="D349" s="402">
        <v>349</v>
      </c>
      <c r="E349" s="403"/>
      <c r="F349" s="403">
        <v>5</v>
      </c>
    </row>
    <row r="350" spans="1:6" x14ac:dyDescent="0.3">
      <c r="A350" s="402">
        <v>350</v>
      </c>
      <c r="B350" s="402" t="s">
        <v>2169</v>
      </c>
      <c r="C350" s="403" t="s">
        <v>144</v>
      </c>
      <c r="D350" s="402">
        <v>350</v>
      </c>
    </row>
    <row r="351" spans="1:6" x14ac:dyDescent="0.3">
      <c r="A351" s="402">
        <v>351</v>
      </c>
      <c r="B351" s="402" t="s">
        <v>1957</v>
      </c>
      <c r="C351" t="s">
        <v>1678</v>
      </c>
      <c r="D351" s="402">
        <v>351</v>
      </c>
    </row>
    <row r="352" spans="1:6" x14ac:dyDescent="0.3">
      <c r="A352" s="402">
        <v>352</v>
      </c>
      <c r="B352" s="403" t="s">
        <v>2170</v>
      </c>
      <c r="C352" s="402" t="s">
        <v>1678</v>
      </c>
      <c r="D352" s="402">
        <v>352</v>
      </c>
    </row>
    <row r="353" spans="1:6" x14ac:dyDescent="0.3">
      <c r="A353" s="402">
        <v>353</v>
      </c>
      <c r="B353" s="402" t="s">
        <v>1678</v>
      </c>
      <c r="C353" s="402" t="s">
        <v>2313</v>
      </c>
      <c r="D353" s="402">
        <v>353</v>
      </c>
    </row>
    <row r="354" spans="1:6" x14ac:dyDescent="0.3">
      <c r="A354" s="402">
        <v>354</v>
      </c>
      <c r="B354" s="402" t="s">
        <v>1958</v>
      </c>
      <c r="C354" s="402" t="s">
        <v>1658</v>
      </c>
      <c r="D354" s="402">
        <v>354</v>
      </c>
      <c r="E354" s="403">
        <v>2280.100901389143</v>
      </c>
      <c r="F354" s="403">
        <v>855</v>
      </c>
    </row>
    <row r="355" spans="1:6" x14ac:dyDescent="0.3">
      <c r="A355" s="402">
        <v>355</v>
      </c>
      <c r="B355" s="402" t="s">
        <v>1959</v>
      </c>
      <c r="C355" s="402" t="s">
        <v>1659</v>
      </c>
      <c r="D355" s="402">
        <v>355</v>
      </c>
      <c r="E355" s="403">
        <v>1691.9925928213333</v>
      </c>
      <c r="F355" s="403">
        <v>488</v>
      </c>
    </row>
    <row r="356" spans="1:6" x14ac:dyDescent="0.3">
      <c r="A356" s="402">
        <v>356</v>
      </c>
      <c r="B356" s="402" t="s">
        <v>1960</v>
      </c>
      <c r="C356" s="402" t="s">
        <v>2340</v>
      </c>
      <c r="D356" s="402">
        <v>356</v>
      </c>
      <c r="E356" s="403">
        <v>1066.0430894624606</v>
      </c>
      <c r="F356" s="403">
        <v>409</v>
      </c>
    </row>
    <row r="357" spans="1:6" x14ac:dyDescent="0.3">
      <c r="A357" s="402">
        <v>357</v>
      </c>
      <c r="B357" s="402" t="s">
        <v>1961</v>
      </c>
      <c r="C357" s="402" t="s">
        <v>1660</v>
      </c>
      <c r="D357" s="402">
        <v>357</v>
      </c>
      <c r="E357" s="403">
        <v>1644.2072736799983</v>
      </c>
      <c r="F357" s="403">
        <v>551</v>
      </c>
    </row>
    <row r="358" spans="1:6" x14ac:dyDescent="0.3">
      <c r="A358" s="402">
        <v>358</v>
      </c>
      <c r="B358" s="402" t="s">
        <v>1962</v>
      </c>
      <c r="C358" s="402" t="s">
        <v>1661</v>
      </c>
      <c r="D358" s="402">
        <v>358</v>
      </c>
      <c r="E358" s="403">
        <v>1812.4913104992481</v>
      </c>
      <c r="F358" s="403">
        <v>984</v>
      </c>
    </row>
    <row r="359" spans="1:6" x14ac:dyDescent="0.3">
      <c r="A359" s="402">
        <v>359</v>
      </c>
      <c r="B359" s="402" t="s">
        <v>1963</v>
      </c>
      <c r="C359" s="402" t="s">
        <v>1662</v>
      </c>
      <c r="D359" s="402">
        <v>359</v>
      </c>
      <c r="E359" s="403">
        <v>2002.7873329548759</v>
      </c>
      <c r="F359" s="403">
        <v>1052</v>
      </c>
    </row>
    <row r="360" spans="1:6" x14ac:dyDescent="0.3">
      <c r="A360" s="402">
        <v>360</v>
      </c>
      <c r="B360" s="402" t="s">
        <v>2053</v>
      </c>
      <c r="C360" s="402" t="s">
        <v>1663</v>
      </c>
      <c r="D360" s="402">
        <v>360</v>
      </c>
      <c r="E360" s="403">
        <v>1093.1882294202667</v>
      </c>
      <c r="F360" s="403">
        <v>464</v>
      </c>
    </row>
    <row r="361" spans="1:6" x14ac:dyDescent="0.3">
      <c r="A361" s="402">
        <v>361</v>
      </c>
      <c r="B361" s="402" t="s">
        <v>2054</v>
      </c>
      <c r="C361" s="402" t="s">
        <v>1664</v>
      </c>
      <c r="D361" s="402">
        <v>361</v>
      </c>
      <c r="E361" s="403">
        <v>2985.2046150299998</v>
      </c>
      <c r="F361" s="403">
        <v>952</v>
      </c>
    </row>
    <row r="362" spans="1:6" x14ac:dyDescent="0.3">
      <c r="A362" s="402">
        <v>362</v>
      </c>
      <c r="B362" s="402" t="s">
        <v>2175</v>
      </c>
      <c r="C362" s="402" t="s">
        <v>2716</v>
      </c>
      <c r="D362" s="402">
        <v>362</v>
      </c>
      <c r="E362" s="403">
        <v>7537.4145212902122</v>
      </c>
      <c r="F362" s="403">
        <v>3001</v>
      </c>
    </row>
    <row r="363" spans="1:6" x14ac:dyDescent="0.3">
      <c r="A363" s="402">
        <v>363</v>
      </c>
      <c r="B363" s="402" t="s">
        <v>2176</v>
      </c>
      <c r="C363" s="402" t="s">
        <v>2719</v>
      </c>
      <c r="D363" s="402">
        <v>363</v>
      </c>
      <c r="E363" s="403">
        <v>6384.8332069259941</v>
      </c>
      <c r="F363" s="403">
        <v>2639</v>
      </c>
    </row>
    <row r="364" spans="1:6" x14ac:dyDescent="0.3">
      <c r="A364" s="402">
        <v>364</v>
      </c>
      <c r="B364" s="402" t="s">
        <v>2177</v>
      </c>
      <c r="C364" s="402" t="s">
        <v>2717</v>
      </c>
      <c r="D364" s="402">
        <v>364</v>
      </c>
      <c r="E364" s="403">
        <v>15963.772971550003</v>
      </c>
      <c r="F364" s="403">
        <v>6112</v>
      </c>
    </row>
    <row r="365" spans="1:6" x14ac:dyDescent="0.3">
      <c r="A365" s="402">
        <v>365</v>
      </c>
      <c r="B365" s="402" t="s">
        <v>2740</v>
      </c>
      <c r="C365" s="402" t="s">
        <v>2718</v>
      </c>
      <c r="D365" s="402">
        <v>365</v>
      </c>
      <c r="E365" s="403">
        <v>8505.1980263165879</v>
      </c>
      <c r="F365" s="403">
        <v>3619</v>
      </c>
    </row>
    <row r="366" spans="1:6" x14ac:dyDescent="0.3">
      <c r="A366" s="402">
        <v>366</v>
      </c>
      <c r="B366" s="402" t="s">
        <v>2741</v>
      </c>
      <c r="C366" s="402" t="s">
        <v>2059</v>
      </c>
      <c r="D366" s="402">
        <v>366</v>
      </c>
      <c r="F366" s="403">
        <v>5</v>
      </c>
    </row>
    <row r="367" spans="1:6" x14ac:dyDescent="0.3">
      <c r="A367" s="402">
        <v>367</v>
      </c>
      <c r="B367" s="402" t="s">
        <v>2742</v>
      </c>
      <c r="C367" s="402" t="s">
        <v>144</v>
      </c>
      <c r="D367" s="402">
        <v>367</v>
      </c>
    </row>
    <row r="368" spans="1:6" x14ac:dyDescent="0.3">
      <c r="A368" s="402">
        <v>368</v>
      </c>
      <c r="B368" s="402" t="s">
        <v>1964</v>
      </c>
      <c r="C368" s="402" t="s">
        <v>1678</v>
      </c>
      <c r="D368" s="402">
        <v>368</v>
      </c>
    </row>
    <row r="369" spans="1:6" x14ac:dyDescent="0.3">
      <c r="A369" s="402">
        <v>369</v>
      </c>
      <c r="B369" s="402" t="s">
        <v>2745</v>
      </c>
      <c r="C369" s="402" t="s">
        <v>1678</v>
      </c>
      <c r="D369" s="402">
        <v>369</v>
      </c>
    </row>
    <row r="370" spans="1:6" x14ac:dyDescent="0.3">
      <c r="A370" s="402">
        <v>370</v>
      </c>
      <c r="B370" s="402" t="s">
        <v>2746</v>
      </c>
      <c r="C370" s="402" t="s">
        <v>1678</v>
      </c>
      <c r="D370" s="402">
        <v>370</v>
      </c>
    </row>
    <row r="371" spans="1:6" x14ac:dyDescent="0.3">
      <c r="A371" s="402">
        <v>371</v>
      </c>
      <c r="B371" s="402" t="s">
        <v>2747</v>
      </c>
      <c r="C371" s="402" t="s">
        <v>1678</v>
      </c>
      <c r="D371" s="402">
        <v>371</v>
      </c>
    </row>
    <row r="372" spans="1:6" x14ac:dyDescent="0.3">
      <c r="A372" s="402">
        <v>372</v>
      </c>
      <c r="B372" s="402" t="s">
        <v>2748</v>
      </c>
      <c r="C372" t="s">
        <v>1678</v>
      </c>
      <c r="D372" s="402">
        <v>372</v>
      </c>
    </row>
    <row r="373" spans="1:6" x14ac:dyDescent="0.3">
      <c r="A373" s="402">
        <v>373</v>
      </c>
      <c r="B373" s="402" t="s">
        <v>2749</v>
      </c>
      <c r="C373" t="s">
        <v>1678</v>
      </c>
      <c r="D373" s="402">
        <v>373</v>
      </c>
    </row>
    <row r="374" spans="1:6" x14ac:dyDescent="0.3">
      <c r="A374" s="402">
        <v>374</v>
      </c>
      <c r="B374" s="403" t="s">
        <v>2750</v>
      </c>
      <c r="C374" s="402" t="s">
        <v>1678</v>
      </c>
      <c r="D374" s="402">
        <v>374</v>
      </c>
    </row>
    <row r="375" spans="1:6" x14ac:dyDescent="0.3">
      <c r="A375" s="402">
        <v>375</v>
      </c>
      <c r="B375" s="402" t="s">
        <v>2751</v>
      </c>
      <c r="C375" s="402" t="s">
        <v>1678</v>
      </c>
      <c r="D375" s="402">
        <v>375</v>
      </c>
      <c r="E375" s="402"/>
      <c r="F375" s="402"/>
    </row>
    <row r="376" spans="1:6" x14ac:dyDescent="0.3">
      <c r="A376" s="402">
        <v>376</v>
      </c>
      <c r="B376" s="402" t="s">
        <v>2752</v>
      </c>
      <c r="C376" s="402" t="s">
        <v>1678</v>
      </c>
      <c r="D376" s="402">
        <v>376</v>
      </c>
      <c r="E376" s="402"/>
      <c r="F376" s="402"/>
    </row>
    <row r="377" spans="1:6" x14ac:dyDescent="0.3">
      <c r="A377" s="402">
        <v>377</v>
      </c>
      <c r="B377" s="402" t="s">
        <v>2753</v>
      </c>
      <c r="C377" s="402" t="s">
        <v>1678</v>
      </c>
      <c r="D377" s="402">
        <v>377</v>
      </c>
      <c r="E377" s="402"/>
      <c r="F377" s="402"/>
    </row>
    <row r="378" spans="1:6" x14ac:dyDescent="0.3">
      <c r="A378" s="402">
        <v>378</v>
      </c>
      <c r="B378" s="402" t="s">
        <v>1678</v>
      </c>
      <c r="C378" s="402" t="s">
        <v>2171</v>
      </c>
      <c r="D378" s="402">
        <v>378</v>
      </c>
      <c r="E378" s="402"/>
      <c r="F378" s="402"/>
    </row>
    <row r="379" spans="1:6" x14ac:dyDescent="0.3">
      <c r="A379" s="402">
        <v>379</v>
      </c>
      <c r="B379" s="402" t="s">
        <v>2055</v>
      </c>
      <c r="C379" s="402" t="s">
        <v>2047</v>
      </c>
      <c r="D379" s="402">
        <v>379</v>
      </c>
      <c r="E379" s="402">
        <v>39472.26321915735</v>
      </c>
      <c r="F379" s="402">
        <v>16570</v>
      </c>
    </row>
    <row r="380" spans="1:6" x14ac:dyDescent="0.3">
      <c r="A380" s="402">
        <v>380</v>
      </c>
      <c r="B380" s="402" t="s">
        <v>2056</v>
      </c>
      <c r="C380" s="402" t="s">
        <v>2048</v>
      </c>
      <c r="D380" s="402">
        <v>380</v>
      </c>
      <c r="E380" s="402">
        <v>9662.6893311180083</v>
      </c>
      <c r="F380" s="402">
        <v>4113</v>
      </c>
    </row>
    <row r="381" spans="1:6" x14ac:dyDescent="0.3">
      <c r="A381" s="402">
        <v>381</v>
      </c>
      <c r="B381" s="402" t="s">
        <v>2057</v>
      </c>
      <c r="C381" s="402" t="s">
        <v>2049</v>
      </c>
      <c r="D381" s="402">
        <v>381</v>
      </c>
      <c r="E381" s="402"/>
      <c r="F381" s="402"/>
    </row>
    <row r="382" spans="1:6" x14ac:dyDescent="0.3">
      <c r="A382" s="402">
        <v>382</v>
      </c>
      <c r="B382" s="402" t="s">
        <v>2058</v>
      </c>
      <c r="C382" s="402" t="s">
        <v>2050</v>
      </c>
      <c r="D382" s="402">
        <v>382</v>
      </c>
      <c r="E382" s="402"/>
      <c r="F382" s="402"/>
    </row>
    <row r="383" spans="1:6" x14ac:dyDescent="0.3">
      <c r="A383" s="402">
        <v>383</v>
      </c>
      <c r="B383" s="402" t="s">
        <v>2060</v>
      </c>
      <c r="C383" s="402" t="s">
        <v>2051</v>
      </c>
      <c r="D383" s="402">
        <v>383</v>
      </c>
      <c r="E383" s="402">
        <v>3832.2815210648428</v>
      </c>
      <c r="F383" s="402">
        <v>448</v>
      </c>
    </row>
    <row r="384" spans="1:6" x14ac:dyDescent="0.3">
      <c r="A384" s="402">
        <v>384</v>
      </c>
      <c r="B384" s="402" t="s">
        <v>2172</v>
      </c>
      <c r="C384" s="402" t="s">
        <v>2052</v>
      </c>
      <c r="D384" s="402">
        <v>384</v>
      </c>
      <c r="E384" s="402"/>
      <c r="F384" s="402"/>
    </row>
    <row r="385" spans="1:8" x14ac:dyDescent="0.3">
      <c r="A385" s="402">
        <v>385</v>
      </c>
      <c r="B385" s="402" t="s">
        <v>2173</v>
      </c>
      <c r="C385" s="402" t="s">
        <v>1666</v>
      </c>
      <c r="D385" s="402">
        <v>385</v>
      </c>
      <c r="E385" s="402"/>
      <c r="F385" s="402"/>
    </row>
    <row r="386" spans="1:8" x14ac:dyDescent="0.3">
      <c r="A386" s="402">
        <v>386</v>
      </c>
      <c r="B386" s="402" t="s">
        <v>2174</v>
      </c>
      <c r="C386" s="402" t="s">
        <v>144</v>
      </c>
      <c r="D386" s="402">
        <v>386</v>
      </c>
      <c r="E386" s="402"/>
      <c r="F386" s="402"/>
    </row>
    <row r="387" spans="1:8" x14ac:dyDescent="0.3">
      <c r="A387" s="402">
        <v>387</v>
      </c>
      <c r="B387" s="402" t="s">
        <v>2061</v>
      </c>
      <c r="C387" s="402" t="s">
        <v>1678</v>
      </c>
      <c r="D387" s="402">
        <v>387</v>
      </c>
      <c r="F387" s="402"/>
    </row>
    <row r="388" spans="1:8" x14ac:dyDescent="0.3">
      <c r="A388" s="402">
        <v>388</v>
      </c>
      <c r="B388" s="402" t="s">
        <v>1678</v>
      </c>
      <c r="C388" s="402" t="s">
        <v>2314</v>
      </c>
      <c r="D388" s="402">
        <v>388</v>
      </c>
    </row>
    <row r="389" spans="1:8" x14ac:dyDescent="0.3">
      <c r="A389" s="402">
        <v>389</v>
      </c>
      <c r="B389" s="402" t="s">
        <v>2155</v>
      </c>
      <c r="C389" s="403" t="s">
        <v>2315</v>
      </c>
      <c r="D389" s="402">
        <v>389</v>
      </c>
      <c r="E389" s="403">
        <v>24468.970997866581</v>
      </c>
      <c r="F389" s="403">
        <v>9731</v>
      </c>
    </row>
    <row r="390" spans="1:8" x14ac:dyDescent="0.3">
      <c r="A390" s="402">
        <v>390</v>
      </c>
      <c r="B390" s="402" t="s">
        <v>2156</v>
      </c>
      <c r="C390" s="403" t="s">
        <v>2242</v>
      </c>
      <c r="D390" s="402">
        <v>390</v>
      </c>
      <c r="E390" s="403">
        <v>28498.263073473543</v>
      </c>
      <c r="F390" s="403">
        <v>11395</v>
      </c>
    </row>
    <row r="391" spans="1:8" x14ac:dyDescent="0.3">
      <c r="A391" s="402">
        <v>391</v>
      </c>
      <c r="B391" s="402" t="s">
        <v>2157</v>
      </c>
      <c r="C391" s="403" t="s">
        <v>1666</v>
      </c>
      <c r="D391" s="402">
        <v>391</v>
      </c>
    </row>
    <row r="392" spans="1:8" x14ac:dyDescent="0.3">
      <c r="A392" s="402">
        <v>392</v>
      </c>
      <c r="B392" s="402" t="s">
        <v>2158</v>
      </c>
      <c r="C392" s="403" t="s">
        <v>2059</v>
      </c>
      <c r="D392" s="402">
        <v>392</v>
      </c>
      <c r="F392" s="403">
        <v>5</v>
      </c>
    </row>
    <row r="393" spans="1:8" x14ac:dyDescent="0.3">
      <c r="A393" s="402">
        <v>393</v>
      </c>
      <c r="B393" s="402" t="s">
        <v>2159</v>
      </c>
      <c r="C393" s="403" t="s">
        <v>144</v>
      </c>
      <c r="D393" s="402">
        <v>393</v>
      </c>
    </row>
    <row r="394" spans="1:8" x14ac:dyDescent="0.3">
      <c r="A394" s="402">
        <v>394</v>
      </c>
      <c r="B394" s="402" t="s">
        <v>2160</v>
      </c>
      <c r="C394" t="s">
        <v>1678</v>
      </c>
      <c r="D394" s="402">
        <v>394</v>
      </c>
    </row>
    <row r="395" spans="1:8" x14ac:dyDescent="0.3">
      <c r="A395" s="402">
        <v>395</v>
      </c>
      <c r="B395" s="402" t="s">
        <v>1678</v>
      </c>
      <c r="C395" s="403" t="s">
        <v>2876</v>
      </c>
      <c r="D395" s="402">
        <v>395</v>
      </c>
    </row>
    <row r="396" spans="1:8" x14ac:dyDescent="0.3">
      <c r="A396" s="402">
        <v>396</v>
      </c>
      <c r="B396" s="402" t="s">
        <v>2362</v>
      </c>
      <c r="C396" s="403" t="s">
        <v>2047</v>
      </c>
      <c r="D396" s="402">
        <v>396</v>
      </c>
      <c r="E396" s="403">
        <v>12264.548767768621</v>
      </c>
      <c r="F396" s="403">
        <v>6712.3312511707954</v>
      </c>
      <c r="H396" s="403">
        <v>4.7607401765482491</v>
      </c>
    </row>
    <row r="397" spans="1:8" x14ac:dyDescent="0.3">
      <c r="A397" s="402">
        <v>397</v>
      </c>
      <c r="B397" s="402" t="s">
        <v>2363</v>
      </c>
      <c r="C397" s="403" t="s">
        <v>2048</v>
      </c>
      <c r="D397" s="402">
        <v>397</v>
      </c>
      <c r="E397" s="403">
        <v>2046.9169849136927</v>
      </c>
      <c r="F397" s="403">
        <v>1027.3413487644627</v>
      </c>
      <c r="H397" s="403">
        <v>4.8029987553298295</v>
      </c>
    </row>
    <row r="398" spans="1:8" x14ac:dyDescent="0.3">
      <c r="A398" s="402">
        <v>398</v>
      </c>
      <c r="B398" s="402" t="s">
        <v>2364</v>
      </c>
      <c r="C398" s="403" t="s">
        <v>2049</v>
      </c>
      <c r="D398" s="402">
        <v>398</v>
      </c>
    </row>
    <row r="399" spans="1:8" x14ac:dyDescent="0.3">
      <c r="A399" s="402">
        <v>399</v>
      </c>
      <c r="B399" s="403" t="s">
        <v>2365</v>
      </c>
      <c r="C399" s="402" t="s">
        <v>2050</v>
      </c>
      <c r="D399" s="402">
        <v>399</v>
      </c>
    </row>
    <row r="400" spans="1:8" x14ac:dyDescent="0.3">
      <c r="A400" s="402">
        <v>400</v>
      </c>
      <c r="B400" s="402" t="s">
        <v>2366</v>
      </c>
      <c r="C400" s="402" t="s">
        <v>2051</v>
      </c>
      <c r="D400" s="402">
        <v>400</v>
      </c>
      <c r="E400" s="402">
        <v>4225.2358083186364</v>
      </c>
      <c r="F400" s="402">
        <v>1488.0007331363227</v>
      </c>
      <c r="H400" s="403">
        <v>6.5088799895591212</v>
      </c>
    </row>
    <row r="401" spans="1:8" x14ac:dyDescent="0.3">
      <c r="A401" s="402">
        <v>401</v>
      </c>
      <c r="B401" s="402" t="s">
        <v>2367</v>
      </c>
      <c r="C401" s="402" t="s">
        <v>2052</v>
      </c>
      <c r="D401" s="402">
        <v>401</v>
      </c>
      <c r="E401" s="402"/>
      <c r="F401" s="402"/>
    </row>
    <row r="402" spans="1:8" x14ac:dyDescent="0.3">
      <c r="A402" s="402">
        <v>402</v>
      </c>
      <c r="B402" s="402" t="s">
        <v>2368</v>
      </c>
      <c r="C402" s="402" t="s">
        <v>1666</v>
      </c>
      <c r="D402" s="402">
        <v>402</v>
      </c>
    </row>
    <row r="403" spans="1:8" x14ac:dyDescent="0.3">
      <c r="A403" s="402">
        <v>403</v>
      </c>
      <c r="B403" s="402" t="s">
        <v>2369</v>
      </c>
      <c r="C403" s="402" t="s">
        <v>2059</v>
      </c>
      <c r="D403" s="402">
        <v>403</v>
      </c>
    </row>
    <row r="404" spans="1:8" x14ac:dyDescent="0.3">
      <c r="A404" s="402">
        <v>404</v>
      </c>
      <c r="B404" s="402" t="s">
        <v>2370</v>
      </c>
      <c r="C404" s="402" t="s">
        <v>144</v>
      </c>
      <c r="D404" s="402">
        <v>404</v>
      </c>
      <c r="E404" s="402"/>
      <c r="F404" s="402"/>
    </row>
    <row r="405" spans="1:8" x14ac:dyDescent="0.3">
      <c r="A405" s="402">
        <v>405</v>
      </c>
      <c r="B405" s="402" t="s">
        <v>2371</v>
      </c>
      <c r="C405" s="402" t="s">
        <v>2703</v>
      </c>
      <c r="D405" s="402">
        <v>405</v>
      </c>
      <c r="H405" s="407">
        <v>4.6331351604673161</v>
      </c>
    </row>
    <row r="406" spans="1:8" x14ac:dyDescent="0.3">
      <c r="A406" s="402">
        <v>406</v>
      </c>
      <c r="B406" s="402" t="s">
        <v>2372</v>
      </c>
      <c r="C406" s="402" t="s">
        <v>1678</v>
      </c>
      <c r="D406" s="402">
        <v>406</v>
      </c>
    </row>
    <row r="407" spans="1:8" x14ac:dyDescent="0.3">
      <c r="A407" s="402">
        <v>407</v>
      </c>
      <c r="B407" s="402" t="s">
        <v>2373</v>
      </c>
      <c r="C407" s="402" t="s">
        <v>1678</v>
      </c>
      <c r="D407" s="402">
        <v>407</v>
      </c>
    </row>
    <row r="408" spans="1:8" x14ac:dyDescent="0.3">
      <c r="A408" s="402">
        <v>408</v>
      </c>
      <c r="B408" s="402" t="s">
        <v>2374</v>
      </c>
      <c r="C408" t="s">
        <v>1678</v>
      </c>
      <c r="D408" s="402">
        <v>408</v>
      </c>
    </row>
    <row r="409" spans="1:8" x14ac:dyDescent="0.3">
      <c r="A409" s="402">
        <v>409</v>
      </c>
      <c r="B409" s="403" t="s">
        <v>2375</v>
      </c>
      <c r="C409" s="402" t="s">
        <v>1678</v>
      </c>
      <c r="D409" s="402">
        <v>409</v>
      </c>
    </row>
    <row r="410" spans="1:8" x14ac:dyDescent="0.3">
      <c r="A410" s="402">
        <v>410</v>
      </c>
      <c r="B410" s="402" t="s">
        <v>2376</v>
      </c>
      <c r="C410" s="402" t="s">
        <v>1678</v>
      </c>
      <c r="D410" s="402">
        <v>410</v>
      </c>
      <c r="E410" s="402"/>
      <c r="F410" s="402"/>
    </row>
    <row r="411" spans="1:8" x14ac:dyDescent="0.3">
      <c r="A411" s="402">
        <v>411</v>
      </c>
      <c r="B411" s="402" t="s">
        <v>2377</v>
      </c>
      <c r="C411" s="402" t="s">
        <v>1678</v>
      </c>
      <c r="D411" s="402">
        <v>411</v>
      </c>
      <c r="E411" s="402"/>
      <c r="F411" s="402"/>
    </row>
    <row r="412" spans="1:8" x14ac:dyDescent="0.3">
      <c r="A412" s="402">
        <v>412</v>
      </c>
      <c r="B412" s="402" t="s">
        <v>2378</v>
      </c>
      <c r="C412" s="402" t="s">
        <v>1678</v>
      </c>
      <c r="D412" s="402">
        <v>412</v>
      </c>
    </row>
    <row r="413" spans="1:8" x14ac:dyDescent="0.3">
      <c r="A413" s="402">
        <v>413</v>
      </c>
      <c r="B413" s="402" t="s">
        <v>2379</v>
      </c>
      <c r="C413" s="402" t="s">
        <v>1678</v>
      </c>
      <c r="D413" s="402">
        <v>413</v>
      </c>
      <c r="F413" s="402"/>
    </row>
    <row r="414" spans="1:8" x14ac:dyDescent="0.3">
      <c r="A414" s="402">
        <v>414</v>
      </c>
      <c r="B414" s="402" t="s">
        <v>2380</v>
      </c>
      <c r="C414" s="402" t="s">
        <v>1678</v>
      </c>
      <c r="D414" s="402">
        <v>414</v>
      </c>
    </row>
    <row r="415" spans="1:8" x14ac:dyDescent="0.3">
      <c r="A415" s="402">
        <v>415</v>
      </c>
      <c r="B415" s="402" t="s">
        <v>2381</v>
      </c>
      <c r="C415" t="s">
        <v>1678</v>
      </c>
      <c r="D415" s="402">
        <v>415</v>
      </c>
    </row>
    <row r="416" spans="1:8" x14ac:dyDescent="0.3">
      <c r="A416" s="402">
        <v>416</v>
      </c>
      <c r="B416" s="403" t="s">
        <v>2382</v>
      </c>
      <c r="C416" s="402" t="s">
        <v>1678</v>
      </c>
      <c r="D416" s="402">
        <v>416</v>
      </c>
    </row>
    <row r="417" spans="1:8" x14ac:dyDescent="0.3">
      <c r="A417" s="402">
        <v>417</v>
      </c>
      <c r="B417" s="402" t="s">
        <v>2383</v>
      </c>
      <c r="C417" s="402" t="s">
        <v>1678</v>
      </c>
      <c r="D417" s="402">
        <v>417</v>
      </c>
      <c r="E417" s="402"/>
      <c r="F417" s="402"/>
      <c r="H417" s="402"/>
    </row>
    <row r="418" spans="1:8" x14ac:dyDescent="0.3">
      <c r="A418" s="402">
        <v>418</v>
      </c>
      <c r="B418" s="402" t="s">
        <v>2384</v>
      </c>
      <c r="C418" s="402" t="s">
        <v>1678</v>
      </c>
      <c r="D418" s="402">
        <v>418</v>
      </c>
      <c r="E418" s="402"/>
      <c r="F418" s="402"/>
      <c r="H418" s="402"/>
    </row>
    <row r="419" spans="1:8" x14ac:dyDescent="0.3">
      <c r="A419" s="402">
        <v>419</v>
      </c>
      <c r="B419" s="402" t="s">
        <v>2385</v>
      </c>
      <c r="C419" s="402" t="s">
        <v>1678</v>
      </c>
      <c r="D419" s="402">
        <v>419</v>
      </c>
    </row>
    <row r="420" spans="1:8" x14ac:dyDescent="0.3">
      <c r="A420" s="402">
        <v>420</v>
      </c>
      <c r="B420" s="402" t="s">
        <v>2386</v>
      </c>
      <c r="C420" s="402" t="s">
        <v>1678</v>
      </c>
      <c r="D420" s="402">
        <v>420</v>
      </c>
    </row>
    <row r="421" spans="1:8" x14ac:dyDescent="0.3">
      <c r="A421" s="402">
        <v>421</v>
      </c>
      <c r="B421" s="402" t="s">
        <v>2387</v>
      </c>
      <c r="C421" s="402" t="s">
        <v>1678</v>
      </c>
      <c r="D421" s="402">
        <v>421</v>
      </c>
      <c r="E421" s="402"/>
      <c r="F421" s="402"/>
      <c r="H421" s="402"/>
    </row>
    <row r="422" spans="1:8" x14ac:dyDescent="0.3">
      <c r="A422" s="402">
        <v>422</v>
      </c>
      <c r="B422" s="402" t="s">
        <v>2388</v>
      </c>
      <c r="C422" s="402" t="s">
        <v>1678</v>
      </c>
      <c r="D422" s="402">
        <v>422</v>
      </c>
    </row>
    <row r="423" spans="1:8" x14ac:dyDescent="0.3">
      <c r="A423" s="402">
        <v>423</v>
      </c>
      <c r="B423" s="402" t="s">
        <v>2389</v>
      </c>
      <c r="C423" s="402" t="s">
        <v>1678</v>
      </c>
      <c r="D423" s="402">
        <v>423</v>
      </c>
    </row>
    <row r="424" spans="1:8" x14ac:dyDescent="0.3">
      <c r="A424" s="402">
        <v>424</v>
      </c>
      <c r="B424" s="402" t="s">
        <v>2390</v>
      </c>
      <c r="C424" s="402" t="s">
        <v>1678</v>
      </c>
      <c r="D424" s="402">
        <v>424</v>
      </c>
    </row>
    <row r="425" spans="1:8" x14ac:dyDescent="0.3">
      <c r="A425" s="402">
        <v>425</v>
      </c>
      <c r="B425" s="402" t="s">
        <v>2391</v>
      </c>
      <c r="C425" s="402" t="s">
        <v>1678</v>
      </c>
      <c r="D425" s="402">
        <v>425</v>
      </c>
    </row>
    <row r="426" spans="1:8" x14ac:dyDescent="0.3">
      <c r="A426" s="402">
        <v>426</v>
      </c>
      <c r="B426" s="402" t="s">
        <v>2392</v>
      </c>
      <c r="C426" s="402" t="s">
        <v>1678</v>
      </c>
      <c r="D426" s="402">
        <v>426</v>
      </c>
    </row>
    <row r="427" spans="1:8" x14ac:dyDescent="0.3">
      <c r="A427" s="402">
        <v>427</v>
      </c>
      <c r="B427" s="402" t="s">
        <v>2393</v>
      </c>
      <c r="C427" t="s">
        <v>1678</v>
      </c>
      <c r="D427" s="402">
        <v>427</v>
      </c>
    </row>
    <row r="428" spans="1:8" x14ac:dyDescent="0.3">
      <c r="A428" s="402">
        <v>428</v>
      </c>
      <c r="B428" s="402" t="s">
        <v>2394</v>
      </c>
      <c r="C428" t="s">
        <v>1678</v>
      </c>
      <c r="D428" s="402">
        <v>428</v>
      </c>
    </row>
    <row r="429" spans="1:8" x14ac:dyDescent="0.3">
      <c r="A429" s="402">
        <v>429</v>
      </c>
      <c r="B429" s="402" t="s">
        <v>2395</v>
      </c>
      <c r="C429" t="s">
        <v>1678</v>
      </c>
      <c r="D429" s="402">
        <v>429</v>
      </c>
    </row>
    <row r="430" spans="1:8" x14ac:dyDescent="0.3">
      <c r="A430" s="402">
        <v>430</v>
      </c>
      <c r="B430" s="402" t="s">
        <v>2396</v>
      </c>
      <c r="C430" t="s">
        <v>1678</v>
      </c>
      <c r="D430" s="402">
        <v>430</v>
      </c>
    </row>
    <row r="431" spans="1:8" x14ac:dyDescent="0.3">
      <c r="A431" s="402">
        <v>431</v>
      </c>
      <c r="B431" s="402" t="s">
        <v>2397</v>
      </c>
      <c r="C431" t="s">
        <v>1678</v>
      </c>
      <c r="D431" s="402">
        <v>431</v>
      </c>
    </row>
    <row r="432" spans="1:8" x14ac:dyDescent="0.3">
      <c r="A432" s="402">
        <v>432</v>
      </c>
      <c r="B432" s="402" t="s">
        <v>2398</v>
      </c>
      <c r="C432" t="s">
        <v>1678</v>
      </c>
      <c r="D432" s="402">
        <v>432</v>
      </c>
    </row>
    <row r="433" spans="1:6" x14ac:dyDescent="0.3">
      <c r="A433" s="402">
        <v>433</v>
      </c>
      <c r="B433" s="402" t="s">
        <v>2399</v>
      </c>
      <c r="C433" t="s">
        <v>1678</v>
      </c>
      <c r="D433" s="402">
        <v>433</v>
      </c>
    </row>
    <row r="434" spans="1:6" x14ac:dyDescent="0.3">
      <c r="A434" s="402">
        <v>434</v>
      </c>
      <c r="B434" s="402" t="s">
        <v>2400</v>
      </c>
      <c r="C434" t="s">
        <v>1678</v>
      </c>
      <c r="D434" s="402">
        <v>434</v>
      </c>
    </row>
    <row r="435" spans="1:6" x14ac:dyDescent="0.3">
      <c r="A435" s="402">
        <v>435</v>
      </c>
      <c r="B435" s="402" t="s">
        <v>2401</v>
      </c>
      <c r="C435" t="s">
        <v>1678</v>
      </c>
      <c r="D435" s="402">
        <v>435</v>
      </c>
    </row>
    <row r="436" spans="1:6" x14ac:dyDescent="0.3">
      <c r="A436" s="402">
        <v>436</v>
      </c>
      <c r="B436" s="402" t="s">
        <v>2402</v>
      </c>
      <c r="C436" t="s">
        <v>1678</v>
      </c>
      <c r="D436" s="402">
        <v>436</v>
      </c>
    </row>
    <row r="437" spans="1:6" x14ac:dyDescent="0.3">
      <c r="A437" s="402">
        <v>437</v>
      </c>
      <c r="B437" s="402" t="s">
        <v>2403</v>
      </c>
      <c r="C437" t="s">
        <v>1678</v>
      </c>
      <c r="D437" s="402">
        <v>437</v>
      </c>
    </row>
    <row r="438" spans="1:6" x14ac:dyDescent="0.3">
      <c r="A438" s="402">
        <v>438</v>
      </c>
      <c r="B438" s="402" t="s">
        <v>2404</v>
      </c>
      <c r="C438" t="s">
        <v>1678</v>
      </c>
      <c r="D438" s="402">
        <v>438</v>
      </c>
    </row>
    <row r="439" spans="1:6" x14ac:dyDescent="0.3">
      <c r="A439" s="402">
        <v>439</v>
      </c>
      <c r="B439" s="402" t="s">
        <v>2405</v>
      </c>
      <c r="C439" t="s">
        <v>1678</v>
      </c>
      <c r="D439" s="402">
        <v>439</v>
      </c>
    </row>
    <row r="440" spans="1:6" x14ac:dyDescent="0.3">
      <c r="A440" s="402">
        <v>440</v>
      </c>
      <c r="B440" s="402" t="s">
        <v>2406</v>
      </c>
      <c r="C440" t="s">
        <v>1678</v>
      </c>
      <c r="D440" s="402">
        <v>440</v>
      </c>
    </row>
    <row r="441" spans="1:6" x14ac:dyDescent="0.3">
      <c r="A441" s="402">
        <v>441</v>
      </c>
      <c r="B441" s="402" t="s">
        <v>2407</v>
      </c>
      <c r="C441" t="s">
        <v>1678</v>
      </c>
      <c r="D441" s="402">
        <v>441</v>
      </c>
    </row>
    <row r="442" spans="1:6" x14ac:dyDescent="0.3">
      <c r="A442" s="402">
        <v>442</v>
      </c>
      <c r="B442" s="402" t="s">
        <v>2408</v>
      </c>
      <c r="C442" t="s">
        <v>1678</v>
      </c>
      <c r="D442" s="402">
        <v>442</v>
      </c>
    </row>
    <row r="443" spans="1:6" x14ac:dyDescent="0.3">
      <c r="A443" s="402">
        <v>443</v>
      </c>
      <c r="B443" s="402" t="s">
        <v>2409</v>
      </c>
      <c r="C443" t="s">
        <v>1678</v>
      </c>
      <c r="D443" s="402">
        <v>443</v>
      </c>
    </row>
    <row r="444" spans="1:6" x14ac:dyDescent="0.3">
      <c r="A444" s="402">
        <v>444</v>
      </c>
      <c r="B444" s="402" t="s">
        <v>1678</v>
      </c>
      <c r="C444" s="403" t="s">
        <v>1965</v>
      </c>
      <c r="D444" s="402">
        <v>444</v>
      </c>
    </row>
    <row r="445" spans="1:6" x14ac:dyDescent="0.3">
      <c r="A445" s="402">
        <v>445</v>
      </c>
      <c r="B445" s="402" t="s">
        <v>1678</v>
      </c>
      <c r="C445" s="403" t="s">
        <v>2341</v>
      </c>
      <c r="D445" s="402">
        <v>445</v>
      </c>
    </row>
    <row r="446" spans="1:6" x14ac:dyDescent="0.3">
      <c r="A446" s="402">
        <v>446</v>
      </c>
      <c r="B446" s="402" t="s">
        <v>1966</v>
      </c>
      <c r="C446" s="403" t="s">
        <v>658</v>
      </c>
      <c r="D446" s="402">
        <v>446</v>
      </c>
      <c r="E446" s="403">
        <v>28946</v>
      </c>
      <c r="F446" s="403">
        <v>286</v>
      </c>
    </row>
    <row r="447" spans="1:6" x14ac:dyDescent="0.3">
      <c r="A447" s="402">
        <v>447</v>
      </c>
      <c r="B447" s="402" t="s">
        <v>1678</v>
      </c>
      <c r="C447" t="s">
        <v>1678</v>
      </c>
      <c r="D447" s="402">
        <v>447</v>
      </c>
    </row>
    <row r="448" spans="1:6" x14ac:dyDescent="0.3">
      <c r="A448" s="402">
        <v>448</v>
      </c>
      <c r="B448" s="402" t="s">
        <v>1678</v>
      </c>
      <c r="C448" s="403" t="s">
        <v>659</v>
      </c>
      <c r="D448" s="402">
        <v>448</v>
      </c>
    </row>
    <row r="449" spans="1:6" x14ac:dyDescent="0.3">
      <c r="A449" s="402">
        <v>449</v>
      </c>
      <c r="B449" s="402" t="s">
        <v>1967</v>
      </c>
      <c r="C449" s="403" t="s">
        <v>2829</v>
      </c>
      <c r="D449" s="402">
        <v>449</v>
      </c>
      <c r="E449" s="403">
        <v>101.33525177691722</v>
      </c>
      <c r="F449" s="403">
        <v>70</v>
      </c>
    </row>
    <row r="450" spans="1:6" x14ac:dyDescent="0.3">
      <c r="A450" s="402">
        <v>450</v>
      </c>
      <c r="B450" s="402" t="s">
        <v>1968</v>
      </c>
      <c r="C450" s="403" t="s">
        <v>2830</v>
      </c>
      <c r="D450" s="402">
        <v>450</v>
      </c>
      <c r="E450" s="403">
        <v>254.59991518390578</v>
      </c>
      <c r="F450" s="403">
        <v>65</v>
      </c>
    </row>
    <row r="451" spans="1:6" x14ac:dyDescent="0.3">
      <c r="A451" s="402">
        <v>451</v>
      </c>
      <c r="B451" s="402" t="s">
        <v>1969</v>
      </c>
      <c r="C451" s="403" t="s">
        <v>2831</v>
      </c>
      <c r="D451" s="402">
        <v>451</v>
      </c>
      <c r="E451" s="403">
        <v>809.69016251128733</v>
      </c>
      <c r="F451" s="403">
        <v>79</v>
      </c>
    </row>
    <row r="452" spans="1:6" x14ac:dyDescent="0.3">
      <c r="A452" s="402">
        <v>452</v>
      </c>
      <c r="B452" s="402" t="s">
        <v>1970</v>
      </c>
      <c r="C452" s="403" t="s">
        <v>2832</v>
      </c>
      <c r="D452" s="402">
        <v>452</v>
      </c>
      <c r="E452" s="403">
        <v>980.4582360595009</v>
      </c>
      <c r="F452" s="403">
        <v>31</v>
      </c>
    </row>
    <row r="453" spans="1:6" x14ac:dyDescent="0.3">
      <c r="A453" s="402">
        <v>453</v>
      </c>
      <c r="B453" s="402" t="s">
        <v>1971</v>
      </c>
      <c r="C453" s="403" t="s">
        <v>2832</v>
      </c>
      <c r="D453" s="402">
        <v>453</v>
      </c>
      <c r="E453" s="403">
        <v>1616.676143176074</v>
      </c>
      <c r="F453" s="403">
        <v>22</v>
      </c>
    </row>
    <row r="454" spans="1:6" x14ac:dyDescent="0.3">
      <c r="A454" s="402">
        <v>454</v>
      </c>
      <c r="B454" s="402" t="s">
        <v>1972</v>
      </c>
      <c r="C454" s="403" t="s">
        <v>2833</v>
      </c>
      <c r="D454" s="402">
        <v>454</v>
      </c>
      <c r="E454" s="403">
        <v>4515.8268958219996</v>
      </c>
      <c r="F454" s="403">
        <v>19</v>
      </c>
    </row>
    <row r="455" spans="1:6" x14ac:dyDescent="0.3">
      <c r="A455" s="402">
        <v>455</v>
      </c>
      <c r="B455" s="402" t="s">
        <v>1973</v>
      </c>
      <c r="C455" s="403" t="s">
        <v>1678</v>
      </c>
      <c r="D455" s="402">
        <v>455</v>
      </c>
    </row>
    <row r="456" spans="1:6" x14ac:dyDescent="0.3">
      <c r="A456" s="402">
        <v>456</v>
      </c>
      <c r="B456" s="402" t="s">
        <v>1974</v>
      </c>
      <c r="C456" s="403" t="s">
        <v>1678</v>
      </c>
      <c r="D456" s="402">
        <v>456</v>
      </c>
    </row>
    <row r="457" spans="1:6" x14ac:dyDescent="0.3">
      <c r="A457" s="402">
        <v>457</v>
      </c>
      <c r="B457" s="402" t="s">
        <v>1975</v>
      </c>
      <c r="C457" s="403" t="s">
        <v>1678</v>
      </c>
      <c r="D457" s="402">
        <v>457</v>
      </c>
    </row>
    <row r="458" spans="1:6" x14ac:dyDescent="0.3">
      <c r="A458" s="402">
        <v>458</v>
      </c>
      <c r="B458" s="402" t="s">
        <v>2410</v>
      </c>
      <c r="C458" s="403" t="s">
        <v>1678</v>
      </c>
      <c r="D458" s="402">
        <v>458</v>
      </c>
    </row>
    <row r="459" spans="1:6" x14ac:dyDescent="0.3">
      <c r="A459" s="402">
        <v>459</v>
      </c>
      <c r="B459" s="402" t="s">
        <v>2411</v>
      </c>
      <c r="C459" s="403" t="s">
        <v>1678</v>
      </c>
      <c r="D459" s="402">
        <v>459</v>
      </c>
    </row>
    <row r="460" spans="1:6" x14ac:dyDescent="0.3">
      <c r="A460" s="402">
        <v>460</v>
      </c>
      <c r="B460" s="402" t="s">
        <v>2412</v>
      </c>
      <c r="C460" s="403" t="s">
        <v>1678</v>
      </c>
      <c r="D460" s="402">
        <v>460</v>
      </c>
    </row>
    <row r="461" spans="1:6" x14ac:dyDescent="0.3">
      <c r="A461" s="402">
        <v>461</v>
      </c>
      <c r="B461" s="402" t="s">
        <v>2413</v>
      </c>
      <c r="C461" s="403" t="s">
        <v>1678</v>
      </c>
      <c r="D461" s="402">
        <v>461</v>
      </c>
    </row>
    <row r="462" spans="1:6" x14ac:dyDescent="0.3">
      <c r="A462" s="402">
        <v>462</v>
      </c>
      <c r="B462" s="402" t="s">
        <v>2414</v>
      </c>
      <c r="C462" s="403" t="s">
        <v>1678</v>
      </c>
      <c r="D462" s="402">
        <v>462</v>
      </c>
    </row>
    <row r="463" spans="1:6" x14ac:dyDescent="0.3">
      <c r="A463" s="402">
        <v>463</v>
      </c>
      <c r="B463" s="402" t="s">
        <v>2415</v>
      </c>
      <c r="C463" s="403" t="s">
        <v>1678</v>
      </c>
      <c r="D463" s="402">
        <v>463</v>
      </c>
    </row>
    <row r="464" spans="1:6" x14ac:dyDescent="0.3">
      <c r="A464" s="402">
        <v>464</v>
      </c>
      <c r="B464" s="402" t="s">
        <v>2416</v>
      </c>
      <c r="C464" s="403" t="s">
        <v>1678</v>
      </c>
      <c r="D464" s="402">
        <v>464</v>
      </c>
    </row>
    <row r="465" spans="1:6" x14ac:dyDescent="0.3">
      <c r="A465" s="402">
        <v>465</v>
      </c>
      <c r="B465" s="403" t="s">
        <v>2417</v>
      </c>
      <c r="C465" s="402" t="s">
        <v>1678</v>
      </c>
      <c r="D465" s="402">
        <v>465</v>
      </c>
    </row>
    <row r="466" spans="1:6" x14ac:dyDescent="0.3">
      <c r="A466" s="402">
        <v>466</v>
      </c>
      <c r="B466" s="403" t="s">
        <v>2418</v>
      </c>
      <c r="C466" s="402" t="s">
        <v>1678</v>
      </c>
      <c r="D466" s="402">
        <v>466</v>
      </c>
    </row>
    <row r="467" spans="1:6" x14ac:dyDescent="0.3">
      <c r="A467" s="402">
        <v>467</v>
      </c>
      <c r="B467" s="402" t="s">
        <v>2419</v>
      </c>
      <c r="C467" s="402" t="s">
        <v>1678</v>
      </c>
      <c r="D467" s="402">
        <v>467</v>
      </c>
      <c r="E467" s="402"/>
      <c r="F467" s="402"/>
    </row>
    <row r="468" spans="1:6" x14ac:dyDescent="0.3">
      <c r="A468" s="402">
        <v>468</v>
      </c>
      <c r="B468" s="403" t="s">
        <v>2420</v>
      </c>
      <c r="C468" s="403" t="s">
        <v>1678</v>
      </c>
      <c r="D468" s="402">
        <v>468</v>
      </c>
    </row>
    <row r="469" spans="1:6" x14ac:dyDescent="0.3">
      <c r="A469" s="402">
        <v>469</v>
      </c>
      <c r="B469" s="403" t="s">
        <v>2421</v>
      </c>
      <c r="C469" s="402" t="s">
        <v>1678</v>
      </c>
      <c r="D469" s="402">
        <v>469</v>
      </c>
    </row>
    <row r="470" spans="1:6" x14ac:dyDescent="0.3">
      <c r="A470" s="402">
        <v>470</v>
      </c>
      <c r="B470" s="402" t="s">
        <v>2422</v>
      </c>
      <c r="C470" s="402" t="s">
        <v>1678</v>
      </c>
      <c r="D470" s="402">
        <v>470</v>
      </c>
      <c r="E470" s="402"/>
      <c r="F470" s="402"/>
    </row>
    <row r="471" spans="1:6" x14ac:dyDescent="0.3">
      <c r="A471" s="402">
        <v>471</v>
      </c>
      <c r="B471" s="402" t="s">
        <v>2423</v>
      </c>
      <c r="C471" s="402" t="s">
        <v>1678</v>
      </c>
      <c r="D471" s="402">
        <v>471</v>
      </c>
      <c r="E471" s="402"/>
      <c r="F471" s="402"/>
    </row>
    <row r="472" spans="1:6" x14ac:dyDescent="0.3">
      <c r="A472" s="402">
        <v>472</v>
      </c>
      <c r="B472" s="402" t="s">
        <v>2424</v>
      </c>
      <c r="C472" s="402" t="s">
        <v>1678</v>
      </c>
      <c r="D472" s="402">
        <v>472</v>
      </c>
      <c r="E472" s="402"/>
      <c r="F472" s="402"/>
    </row>
    <row r="473" spans="1:6" x14ac:dyDescent="0.3">
      <c r="A473" s="402">
        <v>473</v>
      </c>
      <c r="B473" s="402" t="s">
        <v>2425</v>
      </c>
      <c r="C473" s="402" t="s">
        <v>144</v>
      </c>
      <c r="D473" s="402">
        <v>473</v>
      </c>
      <c r="E473" s="402"/>
      <c r="F473" s="402"/>
    </row>
    <row r="474" spans="1:6" x14ac:dyDescent="0.3">
      <c r="A474" s="402">
        <v>474</v>
      </c>
      <c r="B474" s="402" t="s">
        <v>1678</v>
      </c>
      <c r="C474" s="402" t="s">
        <v>2877</v>
      </c>
      <c r="D474" s="402">
        <v>474</v>
      </c>
      <c r="E474" s="402"/>
      <c r="F474" s="402"/>
    </row>
    <row r="475" spans="1:6" x14ac:dyDescent="0.3">
      <c r="A475" s="402">
        <v>475</v>
      </c>
      <c r="B475" s="402" t="s">
        <v>1977</v>
      </c>
      <c r="C475" s="402" t="s">
        <v>687</v>
      </c>
      <c r="D475" s="402">
        <v>475</v>
      </c>
      <c r="E475" s="402">
        <v>0.44452987658527726</v>
      </c>
      <c r="F475" s="402">
        <v>286</v>
      </c>
    </row>
    <row r="476" spans="1:6" x14ac:dyDescent="0.3">
      <c r="A476" s="402">
        <v>476</v>
      </c>
      <c r="B476" s="402" t="s">
        <v>1678</v>
      </c>
      <c r="C476" s="402" t="s">
        <v>1678</v>
      </c>
      <c r="D476" s="402">
        <v>476</v>
      </c>
    </row>
    <row r="477" spans="1:6" x14ac:dyDescent="0.3">
      <c r="A477" s="402">
        <v>477</v>
      </c>
      <c r="B477" s="402" t="s">
        <v>1678</v>
      </c>
      <c r="C477" s="402" t="s">
        <v>688</v>
      </c>
      <c r="D477" s="402">
        <v>477</v>
      </c>
    </row>
    <row r="478" spans="1:6" x14ac:dyDescent="0.3">
      <c r="A478" s="402">
        <v>478</v>
      </c>
      <c r="B478" s="402" t="s">
        <v>1978</v>
      </c>
      <c r="C478" s="402" t="s">
        <v>690</v>
      </c>
      <c r="D478" s="402">
        <v>478</v>
      </c>
      <c r="E478" s="403">
        <v>6239</v>
      </c>
    </row>
    <row r="479" spans="1:6" x14ac:dyDescent="0.3">
      <c r="A479" s="402">
        <v>479</v>
      </c>
      <c r="B479" s="402" t="s">
        <v>1979</v>
      </c>
      <c r="C479" s="402" t="s">
        <v>692</v>
      </c>
      <c r="D479" s="402">
        <v>479</v>
      </c>
      <c r="E479" s="403">
        <v>1144</v>
      </c>
    </row>
    <row r="480" spans="1:6" x14ac:dyDescent="0.3">
      <c r="A480" s="402">
        <v>480</v>
      </c>
      <c r="B480" s="402" t="s">
        <v>1980</v>
      </c>
      <c r="C480" s="402" t="s">
        <v>694</v>
      </c>
      <c r="D480" s="402">
        <v>480</v>
      </c>
      <c r="E480" s="403">
        <v>696</v>
      </c>
    </row>
    <row r="481" spans="1:6" x14ac:dyDescent="0.3">
      <c r="A481" s="402">
        <v>481</v>
      </c>
      <c r="B481" s="402" t="s">
        <v>1981</v>
      </c>
      <c r="C481" s="402" t="s">
        <v>696</v>
      </c>
      <c r="D481" s="402">
        <v>481</v>
      </c>
      <c r="E481" s="403">
        <v>175</v>
      </c>
    </row>
    <row r="482" spans="1:6" x14ac:dyDescent="0.3">
      <c r="A482" s="402">
        <v>482</v>
      </c>
      <c r="B482" s="402" t="s">
        <v>1982</v>
      </c>
      <c r="C482" s="402" t="s">
        <v>698</v>
      </c>
      <c r="D482" s="402">
        <v>482</v>
      </c>
      <c r="E482" s="403">
        <v>24</v>
      </c>
    </row>
    <row r="483" spans="1:6" x14ac:dyDescent="0.3">
      <c r="A483" s="402">
        <v>483</v>
      </c>
      <c r="B483" s="402" t="s">
        <v>1983</v>
      </c>
      <c r="C483" s="402" t="s">
        <v>700</v>
      </c>
      <c r="D483" s="402">
        <v>483</v>
      </c>
      <c r="E483" s="403">
        <v>2</v>
      </c>
    </row>
    <row r="484" spans="1:6" x14ac:dyDescent="0.3">
      <c r="A484" s="402">
        <v>484</v>
      </c>
      <c r="B484" s="402" t="s">
        <v>1984</v>
      </c>
      <c r="C484" s="402" t="s">
        <v>702</v>
      </c>
      <c r="D484" s="402">
        <v>484</v>
      </c>
      <c r="E484" s="403">
        <v>0</v>
      </c>
    </row>
    <row r="485" spans="1:6" x14ac:dyDescent="0.3">
      <c r="A485" s="402">
        <v>485</v>
      </c>
      <c r="B485" s="402" t="s">
        <v>1985</v>
      </c>
      <c r="C485" s="402" t="s">
        <v>704</v>
      </c>
      <c r="D485" s="402">
        <v>485</v>
      </c>
      <c r="E485" s="403">
        <v>0</v>
      </c>
    </row>
    <row r="486" spans="1:6" x14ac:dyDescent="0.3">
      <c r="A486" s="402">
        <v>486</v>
      </c>
      <c r="B486" s="402" t="s">
        <v>1986</v>
      </c>
      <c r="C486" s="402" t="s">
        <v>144</v>
      </c>
      <c r="D486" s="402">
        <v>486</v>
      </c>
    </row>
    <row r="487" spans="1:6" x14ac:dyDescent="0.3">
      <c r="A487" s="402">
        <v>487</v>
      </c>
      <c r="B487" s="402" t="s">
        <v>1987</v>
      </c>
      <c r="C487" s="402" t="s">
        <v>707</v>
      </c>
      <c r="D487" s="402">
        <v>487</v>
      </c>
      <c r="E487" s="403">
        <v>0</v>
      </c>
    </row>
    <row r="488" spans="1:6" x14ac:dyDescent="0.3">
      <c r="A488" s="402">
        <v>488</v>
      </c>
      <c r="B488" s="402" t="s">
        <v>1988</v>
      </c>
      <c r="C488" s="402" t="s">
        <v>709</v>
      </c>
      <c r="D488" s="402">
        <v>488</v>
      </c>
      <c r="E488" s="403">
        <v>0</v>
      </c>
    </row>
    <row r="489" spans="1:6" x14ac:dyDescent="0.3">
      <c r="A489" s="402">
        <v>489</v>
      </c>
      <c r="B489" s="402" t="s">
        <v>1989</v>
      </c>
      <c r="C489" s="402" t="s">
        <v>711</v>
      </c>
      <c r="D489" s="402">
        <v>489</v>
      </c>
      <c r="E489" s="403">
        <v>0</v>
      </c>
    </row>
    <row r="490" spans="1:6" x14ac:dyDescent="0.3">
      <c r="A490" s="402">
        <v>490</v>
      </c>
      <c r="B490" s="402" t="s">
        <v>2062</v>
      </c>
      <c r="C490" s="402" t="s">
        <v>713</v>
      </c>
      <c r="D490" s="402">
        <v>490</v>
      </c>
      <c r="E490" s="403">
        <v>0</v>
      </c>
    </row>
    <row r="491" spans="1:6" x14ac:dyDescent="0.3">
      <c r="A491" s="402">
        <v>491</v>
      </c>
      <c r="B491" s="402" t="s">
        <v>2063</v>
      </c>
      <c r="C491" s="402" t="s">
        <v>715</v>
      </c>
      <c r="D491" s="402">
        <v>491</v>
      </c>
      <c r="E491" s="403">
        <v>0</v>
      </c>
    </row>
    <row r="492" spans="1:6" x14ac:dyDescent="0.3">
      <c r="A492" s="402">
        <v>492</v>
      </c>
      <c r="B492" s="402" t="s">
        <v>2064</v>
      </c>
      <c r="C492" s="402" t="s">
        <v>717</v>
      </c>
      <c r="D492" s="402">
        <v>492</v>
      </c>
      <c r="E492" s="403">
        <v>0</v>
      </c>
    </row>
    <row r="493" spans="1:6" x14ac:dyDescent="0.3">
      <c r="A493" s="402">
        <v>493</v>
      </c>
      <c r="B493" s="402" t="s">
        <v>2065</v>
      </c>
      <c r="C493" s="402" t="s">
        <v>1678</v>
      </c>
      <c r="D493" s="402">
        <v>493</v>
      </c>
    </row>
    <row r="494" spans="1:6" x14ac:dyDescent="0.3">
      <c r="A494" s="402">
        <v>494</v>
      </c>
      <c r="B494" s="402" t="s">
        <v>2066</v>
      </c>
      <c r="C494" s="402" t="s">
        <v>1678</v>
      </c>
      <c r="D494" s="402">
        <v>494</v>
      </c>
    </row>
    <row r="495" spans="1:6" x14ac:dyDescent="0.3">
      <c r="A495" s="402">
        <v>495</v>
      </c>
      <c r="B495" s="403" t="s">
        <v>2067</v>
      </c>
      <c r="C495" s="402" t="s">
        <v>1678</v>
      </c>
      <c r="D495" s="402">
        <v>495</v>
      </c>
    </row>
    <row r="496" spans="1:6" x14ac:dyDescent="0.3">
      <c r="A496" s="402">
        <v>496</v>
      </c>
      <c r="B496" s="402" t="s">
        <v>1678</v>
      </c>
      <c r="C496" s="402" t="s">
        <v>2426</v>
      </c>
      <c r="D496" s="402">
        <v>496</v>
      </c>
      <c r="E496" s="402"/>
      <c r="F496" s="402"/>
    </row>
    <row r="497" spans="1:6" x14ac:dyDescent="0.3">
      <c r="A497" s="402">
        <v>497</v>
      </c>
      <c r="B497" s="403" t="s">
        <v>1990</v>
      </c>
      <c r="C497" s="403" t="s">
        <v>687</v>
      </c>
      <c r="D497" s="402">
        <v>497</v>
      </c>
      <c r="E497" s="403">
        <v>0.44452987658527726</v>
      </c>
      <c r="F497" s="403">
        <v>286</v>
      </c>
    </row>
    <row r="498" spans="1:6" x14ac:dyDescent="0.3">
      <c r="A498" s="402">
        <v>498</v>
      </c>
      <c r="B498" t="s">
        <v>1678</v>
      </c>
      <c r="C498" s="402" t="s">
        <v>1678</v>
      </c>
      <c r="D498" s="402">
        <v>498</v>
      </c>
    </row>
    <row r="499" spans="1:6" x14ac:dyDescent="0.3">
      <c r="A499" s="402">
        <v>499</v>
      </c>
      <c r="B499" s="402" t="s">
        <v>1678</v>
      </c>
      <c r="C499" s="402" t="s">
        <v>688</v>
      </c>
      <c r="D499" s="402">
        <v>499</v>
      </c>
      <c r="E499" s="402"/>
    </row>
    <row r="500" spans="1:6" x14ac:dyDescent="0.3">
      <c r="A500" s="402">
        <v>500</v>
      </c>
      <c r="B500" s="402" t="s">
        <v>1991</v>
      </c>
      <c r="C500" s="402" t="s">
        <v>690</v>
      </c>
      <c r="D500" s="402">
        <v>500</v>
      </c>
      <c r="E500" s="402">
        <v>6239</v>
      </c>
    </row>
    <row r="501" spans="1:6" x14ac:dyDescent="0.3">
      <c r="A501" s="402">
        <v>501</v>
      </c>
      <c r="B501" s="402" t="s">
        <v>1992</v>
      </c>
      <c r="C501" s="402" t="s">
        <v>692</v>
      </c>
      <c r="D501" s="402">
        <v>501</v>
      </c>
      <c r="E501" s="402">
        <v>1144</v>
      </c>
    </row>
    <row r="502" spans="1:6" x14ac:dyDescent="0.3">
      <c r="A502" s="402">
        <v>502</v>
      </c>
      <c r="B502" s="402" t="s">
        <v>1993</v>
      </c>
      <c r="C502" s="402" t="s">
        <v>694</v>
      </c>
      <c r="D502" s="402">
        <v>502</v>
      </c>
      <c r="E502" s="402">
        <v>696</v>
      </c>
    </row>
    <row r="503" spans="1:6" x14ac:dyDescent="0.3">
      <c r="A503" s="402">
        <v>503</v>
      </c>
      <c r="B503" s="402" t="s">
        <v>1994</v>
      </c>
      <c r="C503" s="402" t="s">
        <v>696</v>
      </c>
      <c r="D503" s="402">
        <v>503</v>
      </c>
      <c r="E503" s="402">
        <v>175</v>
      </c>
    </row>
    <row r="504" spans="1:6" x14ac:dyDescent="0.3">
      <c r="A504" s="402">
        <v>504</v>
      </c>
      <c r="B504" s="402" t="s">
        <v>1995</v>
      </c>
      <c r="C504" s="402" t="s">
        <v>698</v>
      </c>
      <c r="D504" s="402">
        <v>504</v>
      </c>
      <c r="E504" s="402">
        <v>24</v>
      </c>
    </row>
    <row r="505" spans="1:6" x14ac:dyDescent="0.3">
      <c r="A505" s="402">
        <v>505</v>
      </c>
      <c r="B505" s="402" t="s">
        <v>1996</v>
      </c>
      <c r="C505" s="402" t="s">
        <v>700</v>
      </c>
      <c r="D505" s="402">
        <v>505</v>
      </c>
      <c r="E505" s="402">
        <v>2</v>
      </c>
    </row>
    <row r="506" spans="1:6" x14ac:dyDescent="0.3">
      <c r="A506" s="402">
        <v>506</v>
      </c>
      <c r="B506" s="402" t="s">
        <v>1997</v>
      </c>
      <c r="C506" s="402" t="s">
        <v>702</v>
      </c>
      <c r="D506" s="402">
        <v>506</v>
      </c>
      <c r="E506" s="402">
        <v>0</v>
      </c>
    </row>
    <row r="507" spans="1:6" x14ac:dyDescent="0.3">
      <c r="A507" s="402">
        <v>507</v>
      </c>
      <c r="B507" s="402" t="s">
        <v>1998</v>
      </c>
      <c r="C507" s="402" t="s">
        <v>704</v>
      </c>
      <c r="D507" s="402">
        <v>507</v>
      </c>
      <c r="E507" s="403">
        <v>0</v>
      </c>
    </row>
    <row r="508" spans="1:6" x14ac:dyDescent="0.3">
      <c r="A508" s="402">
        <v>508</v>
      </c>
      <c r="B508" s="402" t="s">
        <v>1999</v>
      </c>
      <c r="C508" s="402" t="s">
        <v>144</v>
      </c>
      <c r="D508" s="402">
        <v>508</v>
      </c>
      <c r="E508" s="402"/>
    </row>
    <row r="509" spans="1:6" x14ac:dyDescent="0.3">
      <c r="A509" s="402">
        <v>509</v>
      </c>
      <c r="B509" s="402" t="s">
        <v>2068</v>
      </c>
      <c r="C509" s="402" t="s">
        <v>707</v>
      </c>
      <c r="D509" s="402">
        <v>509</v>
      </c>
      <c r="E509" s="402">
        <v>0</v>
      </c>
    </row>
    <row r="510" spans="1:6" x14ac:dyDescent="0.3">
      <c r="A510" s="402">
        <v>510</v>
      </c>
      <c r="B510" s="402" t="s">
        <v>2069</v>
      </c>
      <c r="C510" s="402" t="s">
        <v>709</v>
      </c>
      <c r="D510" s="402">
        <v>510</v>
      </c>
      <c r="E510" s="402">
        <v>0</v>
      </c>
    </row>
    <row r="511" spans="1:6" x14ac:dyDescent="0.3">
      <c r="A511" s="402">
        <v>511</v>
      </c>
      <c r="B511" s="402" t="s">
        <v>2070</v>
      </c>
      <c r="C511" s="402" t="s">
        <v>711</v>
      </c>
      <c r="D511" s="402">
        <v>511</v>
      </c>
      <c r="E511" s="402">
        <v>0</v>
      </c>
    </row>
    <row r="512" spans="1:6" x14ac:dyDescent="0.3">
      <c r="A512" s="402">
        <v>512</v>
      </c>
      <c r="B512" s="402" t="s">
        <v>2246</v>
      </c>
      <c r="C512" s="402" t="s">
        <v>713</v>
      </c>
      <c r="D512" s="402">
        <v>512</v>
      </c>
      <c r="E512" s="402">
        <v>0</v>
      </c>
    </row>
    <row r="513" spans="1:6" x14ac:dyDescent="0.3">
      <c r="A513" s="402">
        <v>513</v>
      </c>
      <c r="B513" s="402" t="s">
        <v>2247</v>
      </c>
      <c r="C513" s="402" t="s">
        <v>715</v>
      </c>
      <c r="D513" s="402">
        <v>513</v>
      </c>
      <c r="E513" s="402">
        <v>0</v>
      </c>
    </row>
    <row r="514" spans="1:6" x14ac:dyDescent="0.3">
      <c r="A514" s="402">
        <v>514</v>
      </c>
      <c r="B514" s="402" t="s">
        <v>2248</v>
      </c>
      <c r="C514" s="403" t="s">
        <v>717</v>
      </c>
      <c r="D514" s="402">
        <v>514</v>
      </c>
      <c r="E514" s="403">
        <v>0</v>
      </c>
    </row>
    <row r="515" spans="1:6" x14ac:dyDescent="0.3">
      <c r="A515" s="402">
        <v>515</v>
      </c>
      <c r="B515" s="402" t="s">
        <v>2249</v>
      </c>
      <c r="C515" t="s">
        <v>1678</v>
      </c>
      <c r="D515" s="402">
        <v>515</v>
      </c>
    </row>
    <row r="516" spans="1:6" x14ac:dyDescent="0.3">
      <c r="A516" s="402">
        <v>516</v>
      </c>
      <c r="B516" s="402" t="s">
        <v>2250</v>
      </c>
      <c r="C516" t="s">
        <v>1678</v>
      </c>
      <c r="D516" s="402">
        <v>516</v>
      </c>
    </row>
    <row r="517" spans="1:6" x14ac:dyDescent="0.3">
      <c r="A517" s="402">
        <v>517</v>
      </c>
      <c r="B517" s="403" t="s">
        <v>2251</v>
      </c>
      <c r="C517" s="402" t="s">
        <v>1678</v>
      </c>
      <c r="D517" s="402">
        <v>517</v>
      </c>
    </row>
    <row r="518" spans="1:6" x14ac:dyDescent="0.3">
      <c r="A518" s="402">
        <v>518</v>
      </c>
      <c r="B518" s="402" t="s">
        <v>1678</v>
      </c>
      <c r="C518" s="402" t="s">
        <v>2427</v>
      </c>
      <c r="D518" s="402">
        <v>518</v>
      </c>
      <c r="E518" s="402"/>
      <c r="F518" s="402"/>
    </row>
    <row r="519" spans="1:6" x14ac:dyDescent="0.3">
      <c r="A519" s="402">
        <v>519</v>
      </c>
      <c r="B519" s="403" t="s">
        <v>2071</v>
      </c>
      <c r="C519" s="403" t="s">
        <v>775</v>
      </c>
      <c r="D519" s="402">
        <v>519</v>
      </c>
    </row>
    <row r="520" spans="1:6" x14ac:dyDescent="0.3">
      <c r="A520" s="402">
        <v>520</v>
      </c>
      <c r="B520" s="403" t="s">
        <v>2072</v>
      </c>
      <c r="C520" s="402" t="s">
        <v>776</v>
      </c>
      <c r="D520" s="402">
        <v>520</v>
      </c>
      <c r="E520" s="403">
        <v>0.50018817861409637</v>
      </c>
    </row>
    <row r="521" spans="1:6" x14ac:dyDescent="0.3">
      <c r="A521" s="402">
        <v>521</v>
      </c>
      <c r="B521" s="402" t="s">
        <v>2073</v>
      </c>
      <c r="C521" s="402" t="s">
        <v>777</v>
      </c>
      <c r="D521" s="402">
        <v>521</v>
      </c>
      <c r="E521" s="402">
        <v>0.45229527852114804</v>
      </c>
    </row>
    <row r="522" spans="1:6" x14ac:dyDescent="0.3">
      <c r="A522" s="402">
        <v>522</v>
      </c>
      <c r="B522" s="402" t="s">
        <v>2074</v>
      </c>
      <c r="C522" s="402" t="s">
        <v>778</v>
      </c>
      <c r="D522" s="402">
        <v>522</v>
      </c>
      <c r="E522" s="402">
        <v>4.7516542868341255E-2</v>
      </c>
    </row>
    <row r="523" spans="1:6" x14ac:dyDescent="0.3">
      <c r="A523" s="402">
        <v>523</v>
      </c>
      <c r="B523" s="402" t="s">
        <v>2075</v>
      </c>
      <c r="C523" s="402" t="s">
        <v>779</v>
      </c>
      <c r="D523" s="402">
        <v>523</v>
      </c>
      <c r="E523" s="402"/>
    </row>
    <row r="524" spans="1:6" x14ac:dyDescent="0.3">
      <c r="A524" s="402">
        <v>524</v>
      </c>
      <c r="B524" s="402" t="s">
        <v>2076</v>
      </c>
      <c r="C524" s="402" t="s">
        <v>780</v>
      </c>
      <c r="D524" s="402">
        <v>524</v>
      </c>
      <c r="E524" s="402"/>
    </row>
    <row r="525" spans="1:6" x14ac:dyDescent="0.3">
      <c r="A525" s="402">
        <v>525</v>
      </c>
      <c r="B525" s="402" t="s">
        <v>2077</v>
      </c>
      <c r="C525" s="402" t="s">
        <v>781</v>
      </c>
      <c r="D525" s="402">
        <v>525</v>
      </c>
      <c r="E525" s="402"/>
    </row>
    <row r="526" spans="1:6" x14ac:dyDescent="0.3">
      <c r="A526" s="402">
        <v>526</v>
      </c>
      <c r="B526" s="402" t="s">
        <v>2078</v>
      </c>
      <c r="C526" s="402" t="s">
        <v>2878</v>
      </c>
      <c r="D526" s="402">
        <v>526</v>
      </c>
      <c r="E526" s="402"/>
    </row>
    <row r="527" spans="1:6" x14ac:dyDescent="0.3">
      <c r="A527" s="402">
        <v>527</v>
      </c>
      <c r="B527" s="402" t="s">
        <v>2079</v>
      </c>
      <c r="C527" s="402" t="s">
        <v>2879</v>
      </c>
      <c r="D527" s="402">
        <v>527</v>
      </c>
      <c r="E527" s="402"/>
    </row>
    <row r="528" spans="1:6" x14ac:dyDescent="0.3">
      <c r="A528" s="402">
        <v>528</v>
      </c>
      <c r="B528" s="402" t="s">
        <v>2080</v>
      </c>
      <c r="C528" s="402" t="s">
        <v>2236</v>
      </c>
      <c r="D528" s="402">
        <v>528</v>
      </c>
      <c r="E528" s="402"/>
    </row>
    <row r="529" spans="1:5" x14ac:dyDescent="0.3">
      <c r="A529" s="402">
        <v>529</v>
      </c>
      <c r="B529" s="402" t="s">
        <v>2138</v>
      </c>
      <c r="C529" s="402" t="s">
        <v>782</v>
      </c>
      <c r="D529" s="402">
        <v>529</v>
      </c>
      <c r="E529" s="403"/>
    </row>
    <row r="530" spans="1:5" x14ac:dyDescent="0.3">
      <c r="A530" s="402">
        <v>530</v>
      </c>
      <c r="B530" s="402" t="s">
        <v>2252</v>
      </c>
      <c r="C530" s="402" t="s">
        <v>783</v>
      </c>
      <c r="D530" s="402">
        <v>530</v>
      </c>
      <c r="E530" s="402"/>
    </row>
    <row r="531" spans="1:5" x14ac:dyDescent="0.3">
      <c r="A531" s="402">
        <v>531</v>
      </c>
      <c r="B531" s="402" t="s">
        <v>2253</v>
      </c>
      <c r="C531" s="402" t="s">
        <v>142</v>
      </c>
      <c r="D531" s="402">
        <v>531</v>
      </c>
      <c r="E531" s="402"/>
    </row>
    <row r="532" spans="1:5" x14ac:dyDescent="0.3">
      <c r="A532" s="402">
        <v>532</v>
      </c>
      <c r="B532" s="402" t="s">
        <v>2254</v>
      </c>
      <c r="C532" s="402" t="s">
        <v>2237</v>
      </c>
      <c r="D532" s="402">
        <v>532</v>
      </c>
      <c r="E532" s="402"/>
    </row>
    <row r="533" spans="1:5" x14ac:dyDescent="0.3">
      <c r="A533" s="402">
        <v>533</v>
      </c>
      <c r="B533" s="402" t="s">
        <v>2255</v>
      </c>
      <c r="C533" s="402" t="s">
        <v>1678</v>
      </c>
      <c r="D533" s="402">
        <v>533</v>
      </c>
      <c r="E533" s="402"/>
    </row>
    <row r="534" spans="1:5" x14ac:dyDescent="0.3">
      <c r="A534" s="402">
        <v>534</v>
      </c>
      <c r="B534" s="402" t="s">
        <v>2256</v>
      </c>
      <c r="C534" s="402" t="s">
        <v>1678</v>
      </c>
      <c r="D534" s="402">
        <v>534</v>
      </c>
      <c r="E534" s="402"/>
    </row>
    <row r="535" spans="1:5" x14ac:dyDescent="0.3">
      <c r="A535" s="402">
        <v>535</v>
      </c>
      <c r="B535" s="402" t="s">
        <v>2428</v>
      </c>
      <c r="C535" s="402" t="s">
        <v>1678</v>
      </c>
      <c r="D535" s="402">
        <v>535</v>
      </c>
      <c r="E535" s="402"/>
    </row>
    <row r="536" spans="1:5" x14ac:dyDescent="0.3">
      <c r="A536" s="402">
        <v>536</v>
      </c>
      <c r="B536" s="402" t="s">
        <v>2429</v>
      </c>
      <c r="C536" s="403" t="s">
        <v>1678</v>
      </c>
      <c r="D536" s="402">
        <v>536</v>
      </c>
    </row>
    <row r="537" spans="1:5" x14ac:dyDescent="0.3">
      <c r="A537" s="402">
        <v>537</v>
      </c>
      <c r="B537" s="402" t="s">
        <v>2430</v>
      </c>
      <c r="C537" s="403" t="s">
        <v>1678</v>
      </c>
      <c r="D537" s="402">
        <v>537</v>
      </c>
    </row>
    <row r="538" spans="1:5" x14ac:dyDescent="0.3">
      <c r="A538" s="402">
        <v>538</v>
      </c>
      <c r="B538" s="402" t="s">
        <v>2431</v>
      </c>
      <c r="C538" s="403" t="s">
        <v>1678</v>
      </c>
      <c r="D538" s="402">
        <v>538</v>
      </c>
    </row>
    <row r="539" spans="1:5" x14ac:dyDescent="0.3">
      <c r="A539" s="402">
        <v>539</v>
      </c>
      <c r="B539" s="403" t="s">
        <v>2432</v>
      </c>
      <c r="C539" s="402" t="s">
        <v>1678</v>
      </c>
      <c r="D539" s="402">
        <v>539</v>
      </c>
    </row>
    <row r="540" spans="1:5" x14ac:dyDescent="0.3">
      <c r="A540" s="402">
        <v>540</v>
      </c>
      <c r="B540" s="402" t="s">
        <v>2433</v>
      </c>
      <c r="C540" s="402" t="s">
        <v>1678</v>
      </c>
      <c r="D540" s="402">
        <v>540</v>
      </c>
    </row>
    <row r="541" spans="1:5" x14ac:dyDescent="0.3">
      <c r="A541" s="402">
        <v>541</v>
      </c>
      <c r="B541" s="402" t="s">
        <v>2434</v>
      </c>
      <c r="C541" s="402" t="s">
        <v>1678</v>
      </c>
      <c r="D541" s="402">
        <v>541</v>
      </c>
      <c r="E541" s="402"/>
    </row>
    <row r="542" spans="1:5" x14ac:dyDescent="0.3">
      <c r="A542" s="402">
        <v>542</v>
      </c>
      <c r="B542" s="402" t="s">
        <v>2435</v>
      </c>
      <c r="C542" s="402" t="s">
        <v>1678</v>
      </c>
      <c r="D542" s="402">
        <v>542</v>
      </c>
      <c r="E542" s="402"/>
    </row>
    <row r="543" spans="1:5" x14ac:dyDescent="0.3">
      <c r="A543" s="402">
        <v>543</v>
      </c>
      <c r="B543" s="402" t="s">
        <v>2436</v>
      </c>
      <c r="C543" s="402" t="s">
        <v>1678</v>
      </c>
      <c r="D543" s="402">
        <v>543</v>
      </c>
    </row>
    <row r="544" spans="1:5" x14ac:dyDescent="0.3">
      <c r="A544" s="402">
        <v>544</v>
      </c>
      <c r="B544" s="402" t="s">
        <v>2437</v>
      </c>
      <c r="C544" s="402" t="s">
        <v>1678</v>
      </c>
      <c r="D544" s="402">
        <v>544</v>
      </c>
      <c r="E544" s="402"/>
    </row>
    <row r="545" spans="1:6" x14ac:dyDescent="0.3">
      <c r="A545" s="402">
        <v>545</v>
      </c>
      <c r="B545" s="402" t="s">
        <v>2438</v>
      </c>
      <c r="C545" s="402" t="s">
        <v>1678</v>
      </c>
      <c r="D545" s="402">
        <v>545</v>
      </c>
      <c r="E545" s="402"/>
    </row>
    <row r="546" spans="1:6" x14ac:dyDescent="0.3">
      <c r="A546" s="402">
        <v>546</v>
      </c>
      <c r="B546" s="402" t="s">
        <v>1678</v>
      </c>
      <c r="C546" s="402" t="s">
        <v>2439</v>
      </c>
      <c r="D546" s="402">
        <v>546</v>
      </c>
    </row>
    <row r="547" spans="1:6" x14ac:dyDescent="0.3">
      <c r="A547" s="402">
        <v>547</v>
      </c>
      <c r="B547" s="402" t="s">
        <v>2139</v>
      </c>
      <c r="C547" s="402" t="s">
        <v>2835</v>
      </c>
      <c r="D547" s="402">
        <v>547</v>
      </c>
      <c r="E547" s="403">
        <v>6840.1959279301745</v>
      </c>
      <c r="F547" s="403">
        <v>232.00000000000009</v>
      </c>
    </row>
    <row r="548" spans="1:6" x14ac:dyDescent="0.3">
      <c r="A548" s="402">
        <v>548</v>
      </c>
      <c r="B548" s="402" t="s">
        <v>2140</v>
      </c>
      <c r="C548" s="402" t="s">
        <v>2836</v>
      </c>
      <c r="D548" s="402">
        <v>548</v>
      </c>
      <c r="E548" s="403">
        <v>1438.3906765995102</v>
      </c>
      <c r="F548" s="403">
        <v>119</v>
      </c>
    </row>
    <row r="549" spans="1:6" x14ac:dyDescent="0.3">
      <c r="A549" s="402">
        <v>549</v>
      </c>
      <c r="B549" s="402" t="s">
        <v>2141</v>
      </c>
      <c r="C549" s="402" t="s">
        <v>2837</v>
      </c>
      <c r="D549" s="402">
        <v>549</v>
      </c>
    </row>
    <row r="550" spans="1:6" x14ac:dyDescent="0.3">
      <c r="A550" s="402">
        <v>550</v>
      </c>
      <c r="B550" s="402" t="s">
        <v>2142</v>
      </c>
      <c r="C550" s="402" t="s">
        <v>2838</v>
      </c>
      <c r="D550" s="402">
        <v>550</v>
      </c>
      <c r="E550" s="402"/>
    </row>
    <row r="551" spans="1:6" x14ac:dyDescent="0.3">
      <c r="A551" s="402">
        <v>551</v>
      </c>
      <c r="B551" s="402" t="s">
        <v>2143</v>
      </c>
      <c r="C551" s="402" t="s">
        <v>2839</v>
      </c>
      <c r="D551" s="402">
        <v>551</v>
      </c>
    </row>
    <row r="552" spans="1:6" x14ac:dyDescent="0.3">
      <c r="A552" s="402">
        <v>552</v>
      </c>
      <c r="B552" s="402" t="s">
        <v>2257</v>
      </c>
      <c r="C552" s="402" t="s">
        <v>2840</v>
      </c>
      <c r="D552" s="402">
        <v>552</v>
      </c>
      <c r="E552" s="402"/>
    </row>
    <row r="553" spans="1:6" x14ac:dyDescent="0.3">
      <c r="A553" s="402">
        <v>553</v>
      </c>
      <c r="B553" s="402" t="s">
        <v>2258</v>
      </c>
      <c r="C553" s="402" t="s">
        <v>2841</v>
      </c>
      <c r="D553" s="402">
        <v>553</v>
      </c>
    </row>
    <row r="554" spans="1:6" x14ac:dyDescent="0.3">
      <c r="A554" s="402">
        <v>554</v>
      </c>
      <c r="B554" s="402" t="s">
        <v>2259</v>
      </c>
      <c r="C554" s="402" t="s">
        <v>2842</v>
      </c>
      <c r="D554" s="402">
        <v>554</v>
      </c>
      <c r="E554" s="403"/>
      <c r="F554" s="403"/>
    </row>
    <row r="555" spans="1:6" x14ac:dyDescent="0.3">
      <c r="A555" s="402">
        <v>555</v>
      </c>
      <c r="B555" s="402" t="s">
        <v>2260</v>
      </c>
      <c r="C555" s="402" t="s">
        <v>2843</v>
      </c>
      <c r="D555" s="402">
        <v>555</v>
      </c>
      <c r="E555" s="403"/>
      <c r="F555" s="403"/>
    </row>
    <row r="556" spans="1:6" x14ac:dyDescent="0.3">
      <c r="A556" s="402">
        <v>556</v>
      </c>
      <c r="B556" s="402" t="s">
        <v>2261</v>
      </c>
      <c r="C556" s="402" t="s">
        <v>2844</v>
      </c>
      <c r="D556" s="402">
        <v>556</v>
      </c>
      <c r="E556" s="403"/>
      <c r="F556" s="403"/>
    </row>
    <row r="557" spans="1:6" x14ac:dyDescent="0.3">
      <c r="A557" s="402">
        <v>557</v>
      </c>
      <c r="B557" s="402" t="s">
        <v>2262</v>
      </c>
      <c r="C557" s="402" t="s">
        <v>2845</v>
      </c>
      <c r="D557" s="402">
        <v>557</v>
      </c>
      <c r="E557" s="403"/>
      <c r="F557" s="403"/>
    </row>
    <row r="558" spans="1:6" x14ac:dyDescent="0.3">
      <c r="A558" s="402">
        <v>558</v>
      </c>
      <c r="B558" s="402" t="s">
        <v>2263</v>
      </c>
      <c r="C558" s="402" t="s">
        <v>2846</v>
      </c>
      <c r="D558" s="402">
        <v>558</v>
      </c>
      <c r="E558" s="403"/>
      <c r="F558" s="403"/>
    </row>
    <row r="559" spans="1:6" x14ac:dyDescent="0.3">
      <c r="A559" s="402">
        <v>559</v>
      </c>
      <c r="B559" s="402" t="s">
        <v>2264</v>
      </c>
      <c r="C559" s="402" t="s">
        <v>2847</v>
      </c>
      <c r="D559" s="402">
        <v>559</v>
      </c>
      <c r="E559" s="403"/>
      <c r="F559" s="403"/>
    </row>
    <row r="560" spans="1:6" x14ac:dyDescent="0.3">
      <c r="A560" s="402">
        <v>560</v>
      </c>
      <c r="B560" s="402" t="s">
        <v>2265</v>
      </c>
      <c r="C560" s="402" t="s">
        <v>2848</v>
      </c>
      <c r="D560" s="402">
        <v>560</v>
      </c>
      <c r="E560" s="403"/>
      <c r="F560" s="403"/>
    </row>
    <row r="561" spans="1:6" x14ac:dyDescent="0.3">
      <c r="A561" s="402">
        <v>561</v>
      </c>
      <c r="B561" s="402" t="s">
        <v>2266</v>
      </c>
      <c r="C561" s="402" t="s">
        <v>1678</v>
      </c>
      <c r="D561" s="402">
        <v>561</v>
      </c>
    </row>
    <row r="562" spans="1:6" x14ac:dyDescent="0.3">
      <c r="A562" s="402">
        <v>562</v>
      </c>
      <c r="B562" s="402" t="s">
        <v>2267</v>
      </c>
      <c r="C562" s="402" t="s">
        <v>1678</v>
      </c>
      <c r="D562" s="402">
        <v>562</v>
      </c>
    </row>
    <row r="563" spans="1:6" x14ac:dyDescent="0.3">
      <c r="A563" s="402">
        <v>563</v>
      </c>
      <c r="B563" s="402" t="s">
        <v>2268</v>
      </c>
      <c r="C563" s="402" t="s">
        <v>1678</v>
      </c>
      <c r="D563" s="402">
        <v>563</v>
      </c>
    </row>
    <row r="564" spans="1:6" x14ac:dyDescent="0.3">
      <c r="A564" s="402">
        <v>564</v>
      </c>
      <c r="B564" s="402" t="s">
        <v>2269</v>
      </c>
      <c r="C564" s="402" t="s">
        <v>2059</v>
      </c>
      <c r="D564" s="402">
        <v>564</v>
      </c>
      <c r="E564" s="403"/>
      <c r="F564" s="403"/>
    </row>
    <row r="565" spans="1:6" x14ac:dyDescent="0.3">
      <c r="A565" s="402">
        <v>565</v>
      </c>
      <c r="B565" s="402" t="s">
        <v>2270</v>
      </c>
      <c r="C565" s="402" t="s">
        <v>144</v>
      </c>
      <c r="D565" s="402">
        <v>565</v>
      </c>
    </row>
    <row r="566" spans="1:6" x14ac:dyDescent="0.3">
      <c r="A566" s="402">
        <v>566</v>
      </c>
      <c r="B566" s="402" t="s">
        <v>2440</v>
      </c>
      <c r="C566" s="402" t="s">
        <v>1678</v>
      </c>
      <c r="D566" s="402">
        <v>566</v>
      </c>
    </row>
    <row r="567" spans="1:6" x14ac:dyDescent="0.3">
      <c r="A567" s="402">
        <v>567</v>
      </c>
      <c r="B567" s="403" t="s">
        <v>2441</v>
      </c>
      <c r="C567" s="402" t="s">
        <v>1678</v>
      </c>
      <c r="D567" s="402">
        <v>567</v>
      </c>
    </row>
    <row r="568" spans="1:6" x14ac:dyDescent="0.3">
      <c r="A568" s="402">
        <v>568</v>
      </c>
      <c r="B568" s="402" t="s">
        <v>2442</v>
      </c>
      <c r="C568" s="402" t="s">
        <v>1678</v>
      </c>
      <c r="D568" s="402">
        <v>568</v>
      </c>
      <c r="E568" s="402"/>
      <c r="F568" s="402"/>
    </row>
    <row r="569" spans="1:6" x14ac:dyDescent="0.3">
      <c r="A569" s="402">
        <v>569</v>
      </c>
      <c r="B569" s="402" t="s">
        <v>1678</v>
      </c>
      <c r="C569" s="402" t="s">
        <v>2443</v>
      </c>
      <c r="D569" s="402">
        <v>569</v>
      </c>
      <c r="E569" s="402"/>
      <c r="F569" s="402"/>
    </row>
    <row r="570" spans="1:6" x14ac:dyDescent="0.3">
      <c r="A570" s="402">
        <v>570</v>
      </c>
      <c r="B570" s="402" t="s">
        <v>2271</v>
      </c>
      <c r="C570" s="402" t="s">
        <v>2849</v>
      </c>
      <c r="D570" s="402">
        <v>570</v>
      </c>
      <c r="E570" s="402">
        <v>6840.1959279301745</v>
      </c>
      <c r="F570" s="402">
        <v>232.00000000000009</v>
      </c>
    </row>
    <row r="571" spans="1:6" x14ac:dyDescent="0.3">
      <c r="A571" s="402">
        <v>571</v>
      </c>
      <c r="B571" s="402" t="s">
        <v>2272</v>
      </c>
      <c r="C571" s="402" t="s">
        <v>2850</v>
      </c>
      <c r="D571" s="402">
        <v>571</v>
      </c>
      <c r="E571" s="403">
        <v>1438.3906765995102</v>
      </c>
      <c r="F571" s="403">
        <v>119</v>
      </c>
    </row>
    <row r="572" spans="1:6" x14ac:dyDescent="0.3">
      <c r="A572" s="402">
        <v>572</v>
      </c>
      <c r="B572" s="402" t="s">
        <v>2273</v>
      </c>
      <c r="C572" s="402" t="s">
        <v>2851</v>
      </c>
      <c r="D572" s="402">
        <v>572</v>
      </c>
      <c r="E572" s="402"/>
      <c r="F572" s="402"/>
    </row>
    <row r="573" spans="1:6" x14ac:dyDescent="0.3">
      <c r="A573" s="402">
        <v>573</v>
      </c>
      <c r="B573" s="402" t="s">
        <v>2274</v>
      </c>
      <c r="C573" s="402" t="s">
        <v>2852</v>
      </c>
      <c r="D573" s="402">
        <v>573</v>
      </c>
    </row>
    <row r="574" spans="1:6" x14ac:dyDescent="0.3">
      <c r="A574" s="402">
        <v>574</v>
      </c>
      <c r="B574" s="402" t="s">
        <v>2275</v>
      </c>
      <c r="C574" s="402" t="s">
        <v>2853</v>
      </c>
      <c r="D574" s="402">
        <v>574</v>
      </c>
    </row>
    <row r="575" spans="1:6" x14ac:dyDescent="0.3">
      <c r="A575" s="402">
        <v>575</v>
      </c>
      <c r="B575" s="402" t="s">
        <v>2276</v>
      </c>
      <c r="C575" s="402" t="s">
        <v>2854</v>
      </c>
      <c r="D575" s="402">
        <v>575</v>
      </c>
    </row>
    <row r="576" spans="1:6" x14ac:dyDescent="0.3">
      <c r="A576" s="402">
        <v>576</v>
      </c>
      <c r="B576" s="402" t="s">
        <v>2277</v>
      </c>
      <c r="C576" s="402" t="s">
        <v>2855</v>
      </c>
      <c r="D576" s="402">
        <v>576</v>
      </c>
    </row>
    <row r="577" spans="1:6" x14ac:dyDescent="0.3">
      <c r="A577" s="402">
        <v>577</v>
      </c>
      <c r="B577" s="402" t="s">
        <v>2278</v>
      </c>
      <c r="C577" s="402" t="s">
        <v>2856</v>
      </c>
      <c r="D577" s="402">
        <v>577</v>
      </c>
      <c r="E577" s="403"/>
      <c r="F577" s="403"/>
    </row>
    <row r="578" spans="1:6" x14ac:dyDescent="0.3">
      <c r="A578" s="402">
        <v>578</v>
      </c>
      <c r="B578" s="402" t="s">
        <v>2279</v>
      </c>
      <c r="C578" s="402" t="s">
        <v>2857</v>
      </c>
      <c r="D578" s="402">
        <v>578</v>
      </c>
      <c r="E578" s="403"/>
      <c r="F578" s="403"/>
    </row>
    <row r="579" spans="1:6" x14ac:dyDescent="0.3">
      <c r="A579" s="402">
        <v>579</v>
      </c>
      <c r="B579" s="402" t="s">
        <v>2280</v>
      </c>
      <c r="C579" s="402" t="s">
        <v>2858</v>
      </c>
      <c r="D579" s="402">
        <v>579</v>
      </c>
      <c r="E579" s="403"/>
      <c r="F579" s="403"/>
    </row>
    <row r="580" spans="1:6" x14ac:dyDescent="0.3">
      <c r="A580" s="402">
        <v>580</v>
      </c>
      <c r="B580" s="402" t="s">
        <v>2281</v>
      </c>
      <c r="C580" s="402" t="s">
        <v>2859</v>
      </c>
      <c r="D580" s="402">
        <v>580</v>
      </c>
      <c r="E580" s="403"/>
      <c r="F580" s="403"/>
    </row>
    <row r="581" spans="1:6" x14ac:dyDescent="0.3">
      <c r="A581" s="402">
        <v>581</v>
      </c>
      <c r="B581" s="402" t="s">
        <v>2444</v>
      </c>
      <c r="C581" s="402" t="s">
        <v>2860</v>
      </c>
      <c r="D581" s="402">
        <v>581</v>
      </c>
      <c r="E581" s="402"/>
      <c r="F581" s="402"/>
    </row>
    <row r="582" spans="1:6" x14ac:dyDescent="0.3">
      <c r="A582" s="402">
        <v>582</v>
      </c>
      <c r="B582" s="402" t="s">
        <v>2445</v>
      </c>
      <c r="C582" s="402" t="s">
        <v>2861</v>
      </c>
      <c r="D582" s="402">
        <v>582</v>
      </c>
      <c r="E582" s="403"/>
      <c r="F582" s="403"/>
    </row>
    <row r="583" spans="1:6" x14ac:dyDescent="0.3">
      <c r="A583" s="402">
        <v>583</v>
      </c>
      <c r="B583" s="402" t="s">
        <v>2446</v>
      </c>
      <c r="C583" s="402" t="s">
        <v>2862</v>
      </c>
      <c r="D583" s="402">
        <v>583</v>
      </c>
      <c r="E583" s="402"/>
      <c r="F583" s="402"/>
    </row>
    <row r="584" spans="1:6" x14ac:dyDescent="0.3">
      <c r="A584" s="402">
        <v>584</v>
      </c>
      <c r="B584" s="402" t="s">
        <v>2447</v>
      </c>
      <c r="C584" s="402" t="s">
        <v>1678</v>
      </c>
      <c r="D584" s="402">
        <v>584</v>
      </c>
      <c r="E584" s="402"/>
      <c r="F584" s="402"/>
    </row>
    <row r="585" spans="1:6" x14ac:dyDescent="0.3">
      <c r="A585" s="402">
        <v>585</v>
      </c>
      <c r="B585" s="402" t="s">
        <v>2448</v>
      </c>
      <c r="C585" s="402" t="s">
        <v>1678</v>
      </c>
      <c r="D585" s="402">
        <v>585</v>
      </c>
      <c r="E585" s="402"/>
      <c r="F585" s="402"/>
    </row>
    <row r="586" spans="1:6" x14ac:dyDescent="0.3">
      <c r="A586" s="402">
        <v>586</v>
      </c>
      <c r="B586" s="402" t="s">
        <v>2449</v>
      </c>
      <c r="C586" s="402" t="s">
        <v>1678</v>
      </c>
      <c r="D586" s="402">
        <v>586</v>
      </c>
      <c r="E586" s="402"/>
      <c r="F586" s="402"/>
    </row>
    <row r="587" spans="1:6" x14ac:dyDescent="0.3">
      <c r="A587" s="402">
        <v>587</v>
      </c>
      <c r="B587" s="402" t="s">
        <v>2450</v>
      </c>
      <c r="C587" s="402" t="s">
        <v>2059</v>
      </c>
      <c r="D587" s="402">
        <v>587</v>
      </c>
      <c r="E587" s="402"/>
      <c r="F587" s="402"/>
    </row>
    <row r="588" spans="1:6" x14ac:dyDescent="0.3">
      <c r="A588" s="402">
        <v>588</v>
      </c>
      <c r="B588" s="402" t="s">
        <v>2451</v>
      </c>
      <c r="C588" s="402" t="s">
        <v>144</v>
      </c>
      <c r="D588" s="402">
        <v>588</v>
      </c>
      <c r="E588" s="402"/>
      <c r="F588" s="402"/>
    </row>
    <row r="589" spans="1:6" x14ac:dyDescent="0.3">
      <c r="A589" s="402">
        <v>589</v>
      </c>
      <c r="B589" s="402" t="s">
        <v>1678</v>
      </c>
      <c r="C589" s="402" t="s">
        <v>2464</v>
      </c>
      <c r="D589" s="402">
        <v>589</v>
      </c>
      <c r="E589" s="402"/>
      <c r="F589" s="402"/>
    </row>
    <row r="590" spans="1:6" x14ac:dyDescent="0.3">
      <c r="A590" s="402">
        <v>590</v>
      </c>
      <c r="B590" s="402" t="s">
        <v>2282</v>
      </c>
      <c r="C590" s="402" t="s">
        <v>1658</v>
      </c>
      <c r="D590" s="402">
        <v>590</v>
      </c>
      <c r="E590" s="402">
        <v>165.7637355099024</v>
      </c>
      <c r="F590" s="402">
        <v>42</v>
      </c>
    </row>
    <row r="591" spans="1:6" x14ac:dyDescent="0.3">
      <c r="A591" s="402">
        <v>591</v>
      </c>
      <c r="B591" s="402" t="s">
        <v>2283</v>
      </c>
      <c r="C591" s="402" t="s">
        <v>1659</v>
      </c>
      <c r="D591" s="402">
        <v>591</v>
      </c>
      <c r="E591" s="402">
        <v>380.13471654866464</v>
      </c>
      <c r="F591" s="402">
        <v>22</v>
      </c>
    </row>
    <row r="592" spans="1:6" x14ac:dyDescent="0.3">
      <c r="A592" s="402">
        <v>592</v>
      </c>
      <c r="B592" s="402" t="s">
        <v>2284</v>
      </c>
      <c r="C592" s="402" t="s">
        <v>2340</v>
      </c>
      <c r="D592" s="402">
        <v>592</v>
      </c>
      <c r="E592" s="402">
        <v>576.77855319439254</v>
      </c>
      <c r="F592" s="402">
        <v>10</v>
      </c>
    </row>
    <row r="593" spans="1:6" x14ac:dyDescent="0.3">
      <c r="A593" s="402">
        <v>593</v>
      </c>
      <c r="B593" s="402" t="s">
        <v>2285</v>
      </c>
      <c r="C593" s="402" t="s">
        <v>1660</v>
      </c>
      <c r="D593" s="402">
        <v>593</v>
      </c>
      <c r="E593" s="402">
        <v>115.14925637999997</v>
      </c>
      <c r="F593" s="402">
        <v>11</v>
      </c>
    </row>
    <row r="594" spans="1:6" x14ac:dyDescent="0.3">
      <c r="A594" s="402">
        <v>594</v>
      </c>
      <c r="B594" s="402" t="s">
        <v>2286</v>
      </c>
      <c r="C594" s="402" t="s">
        <v>1661</v>
      </c>
      <c r="D594" s="402">
        <v>594</v>
      </c>
      <c r="E594" s="402">
        <v>674.45703583038471</v>
      </c>
      <c r="F594" s="402">
        <v>18</v>
      </c>
    </row>
    <row r="595" spans="1:6" x14ac:dyDescent="0.3">
      <c r="A595" s="402">
        <v>595</v>
      </c>
      <c r="B595" s="402" t="s">
        <v>2452</v>
      </c>
      <c r="C595" s="402" t="s">
        <v>1662</v>
      </c>
      <c r="D595" s="402">
        <v>595</v>
      </c>
      <c r="E595" s="403">
        <v>261.4117321151229</v>
      </c>
      <c r="F595" s="403">
        <v>22</v>
      </c>
    </row>
    <row r="596" spans="1:6" x14ac:dyDescent="0.3">
      <c r="A596" s="402">
        <v>596</v>
      </c>
      <c r="B596" s="402" t="s">
        <v>2453</v>
      </c>
      <c r="C596" s="402" t="s">
        <v>1663</v>
      </c>
      <c r="D596" s="402">
        <v>596</v>
      </c>
      <c r="E596" s="402">
        <v>258.76518482973302</v>
      </c>
      <c r="F596" s="402">
        <v>16</v>
      </c>
    </row>
    <row r="597" spans="1:6" x14ac:dyDescent="0.3">
      <c r="A597" s="402">
        <v>597</v>
      </c>
      <c r="B597" s="402" t="s">
        <v>2454</v>
      </c>
      <c r="C597" s="402" t="s">
        <v>1664</v>
      </c>
      <c r="D597" s="402">
        <v>597</v>
      </c>
      <c r="E597" s="403">
        <v>169.62475087632001</v>
      </c>
      <c r="F597" s="403">
        <v>14</v>
      </c>
    </row>
    <row r="598" spans="1:6" x14ac:dyDescent="0.3">
      <c r="A598" s="402">
        <v>598</v>
      </c>
      <c r="B598" s="402" t="s">
        <v>2455</v>
      </c>
      <c r="C598" s="402" t="s">
        <v>2716</v>
      </c>
      <c r="D598" s="402">
        <v>598</v>
      </c>
      <c r="E598" s="403">
        <v>787.73763669977188</v>
      </c>
      <c r="F598" s="403">
        <v>38</v>
      </c>
    </row>
    <row r="599" spans="1:6" x14ac:dyDescent="0.3">
      <c r="A599" s="402">
        <v>599</v>
      </c>
      <c r="B599" s="402" t="s">
        <v>2456</v>
      </c>
      <c r="C599" s="402" t="s">
        <v>2719</v>
      </c>
      <c r="D599" s="402">
        <v>599</v>
      </c>
      <c r="E599" s="403">
        <v>408.70847647182717</v>
      </c>
      <c r="F599" s="403">
        <v>35</v>
      </c>
    </row>
    <row r="600" spans="1:6" x14ac:dyDescent="0.3">
      <c r="A600" s="402">
        <v>600</v>
      </c>
      <c r="B600" s="402" t="s">
        <v>2457</v>
      </c>
      <c r="C600" s="402" t="s">
        <v>2717</v>
      </c>
      <c r="D600" s="402">
        <v>600</v>
      </c>
      <c r="E600" s="403">
        <v>2665.6175910500283</v>
      </c>
      <c r="F600" s="403">
        <v>40</v>
      </c>
    </row>
    <row r="601" spans="1:6" x14ac:dyDescent="0.3">
      <c r="A601" s="402">
        <v>601</v>
      </c>
      <c r="B601" s="402" t="s">
        <v>2754</v>
      </c>
      <c r="C601" s="402" t="s">
        <v>2718</v>
      </c>
      <c r="D601" s="402">
        <v>601</v>
      </c>
      <c r="E601" s="402">
        <v>1804.0557631835379</v>
      </c>
      <c r="F601" s="402">
        <v>82</v>
      </c>
    </row>
    <row r="602" spans="1:6" x14ac:dyDescent="0.3">
      <c r="A602" s="402">
        <v>602</v>
      </c>
      <c r="B602" s="402" t="s">
        <v>2755</v>
      </c>
      <c r="C602" s="402" t="s">
        <v>2059</v>
      </c>
      <c r="D602" s="402">
        <v>602</v>
      </c>
      <c r="E602" s="403">
        <v>10.382171839999998</v>
      </c>
      <c r="F602" s="403">
        <v>1</v>
      </c>
    </row>
    <row r="603" spans="1:6" x14ac:dyDescent="0.3">
      <c r="A603" s="402">
        <v>603</v>
      </c>
      <c r="B603" s="402" t="s">
        <v>2756</v>
      </c>
      <c r="C603" s="402" t="s">
        <v>144</v>
      </c>
      <c r="D603" s="402">
        <v>603</v>
      </c>
    </row>
    <row r="604" spans="1:6" x14ac:dyDescent="0.3">
      <c r="A604" s="402">
        <v>604</v>
      </c>
      <c r="B604" s="402" t="s">
        <v>2757</v>
      </c>
      <c r="C604" t="s">
        <v>1678</v>
      </c>
      <c r="D604" s="402">
        <v>604</v>
      </c>
      <c r="E604" s="402"/>
      <c r="F604" s="402"/>
    </row>
    <row r="605" spans="1:6" x14ac:dyDescent="0.3">
      <c r="A605" s="402">
        <v>605</v>
      </c>
      <c r="B605" s="402" t="s">
        <v>2758</v>
      </c>
      <c r="C605" t="s">
        <v>1678</v>
      </c>
      <c r="D605" s="402">
        <v>605</v>
      </c>
    </row>
    <row r="606" spans="1:6" x14ac:dyDescent="0.3">
      <c r="A606" s="402">
        <v>606</v>
      </c>
      <c r="B606" s="402" t="s">
        <v>2759</v>
      </c>
      <c r="C606" t="s">
        <v>1678</v>
      </c>
      <c r="D606" s="402">
        <v>606</v>
      </c>
    </row>
    <row r="607" spans="1:6" x14ac:dyDescent="0.3">
      <c r="A607" s="402">
        <v>607</v>
      </c>
      <c r="B607" s="402" t="s">
        <v>2760</v>
      </c>
      <c r="C607" t="s">
        <v>1678</v>
      </c>
      <c r="D607" s="402">
        <v>607</v>
      </c>
    </row>
    <row r="608" spans="1:6" x14ac:dyDescent="0.3">
      <c r="A608" s="402">
        <v>608</v>
      </c>
      <c r="B608" s="402" t="s">
        <v>2761</v>
      </c>
      <c r="C608" t="s">
        <v>1678</v>
      </c>
      <c r="D608" s="402">
        <v>608</v>
      </c>
    </row>
    <row r="609" spans="1:8" x14ac:dyDescent="0.3">
      <c r="A609" s="402">
        <v>609</v>
      </c>
      <c r="B609" s="402" t="s">
        <v>2762</v>
      </c>
      <c r="C609" t="s">
        <v>1678</v>
      </c>
      <c r="D609" s="402">
        <v>609</v>
      </c>
    </row>
    <row r="610" spans="1:8" x14ac:dyDescent="0.3">
      <c r="A610" s="402">
        <v>610</v>
      </c>
      <c r="B610" s="403" t="s">
        <v>2763</v>
      </c>
      <c r="C610" s="402" t="s">
        <v>1678</v>
      </c>
      <c r="D610" s="402">
        <v>610</v>
      </c>
    </row>
    <row r="611" spans="1:8" x14ac:dyDescent="0.3">
      <c r="A611" s="402">
        <v>611</v>
      </c>
      <c r="B611" s="402" t="s">
        <v>2764</v>
      </c>
      <c r="C611" s="402" t="s">
        <v>1678</v>
      </c>
      <c r="D611" s="402">
        <v>611</v>
      </c>
    </row>
    <row r="612" spans="1:8" x14ac:dyDescent="0.3">
      <c r="A612" s="402">
        <v>612</v>
      </c>
      <c r="B612" s="402" t="s">
        <v>2765</v>
      </c>
      <c r="C612" s="402" t="s">
        <v>1678</v>
      </c>
      <c r="D612" s="402">
        <v>612</v>
      </c>
    </row>
    <row r="613" spans="1:8" x14ac:dyDescent="0.3">
      <c r="A613" s="402">
        <v>613</v>
      </c>
      <c r="B613" s="402" t="s">
        <v>2766</v>
      </c>
      <c r="C613" s="402" t="s">
        <v>1678</v>
      </c>
      <c r="D613" s="402">
        <v>613</v>
      </c>
    </row>
    <row r="614" spans="1:8" x14ac:dyDescent="0.3">
      <c r="A614" s="402">
        <v>614</v>
      </c>
      <c r="B614" s="402" t="s">
        <v>1678</v>
      </c>
      <c r="C614" s="402" t="s">
        <v>2463</v>
      </c>
      <c r="D614" s="402">
        <v>614</v>
      </c>
    </row>
    <row r="615" spans="1:8" x14ac:dyDescent="0.3">
      <c r="A615" s="402">
        <v>615</v>
      </c>
      <c r="B615" s="402" t="s">
        <v>2458</v>
      </c>
      <c r="C615" s="402" t="s">
        <v>2289</v>
      </c>
      <c r="D615" s="402">
        <v>615</v>
      </c>
      <c r="E615" s="403">
        <v>4469.6733542335651</v>
      </c>
      <c r="F615" s="403">
        <v>122</v>
      </c>
    </row>
    <row r="616" spans="1:8" x14ac:dyDescent="0.3">
      <c r="A616" s="402">
        <v>616</v>
      </c>
      <c r="B616" s="402" t="s">
        <v>2459</v>
      </c>
      <c r="C616" s="402" t="s">
        <v>2288</v>
      </c>
      <c r="D616" s="402">
        <v>616</v>
      </c>
      <c r="E616" s="403">
        <v>3798.5310784561188</v>
      </c>
      <c r="F616" s="403">
        <v>228</v>
      </c>
    </row>
    <row r="617" spans="1:8" x14ac:dyDescent="0.3">
      <c r="A617" s="402">
        <v>617</v>
      </c>
      <c r="B617" s="402" t="s">
        <v>2460</v>
      </c>
      <c r="C617" s="402" t="s">
        <v>1666</v>
      </c>
      <c r="D617" s="402">
        <v>617</v>
      </c>
    </row>
    <row r="618" spans="1:8" x14ac:dyDescent="0.3">
      <c r="A618" s="402">
        <v>618</v>
      </c>
      <c r="B618" s="402" t="s">
        <v>2461</v>
      </c>
      <c r="C618" s="402" t="s">
        <v>2059</v>
      </c>
      <c r="D618" s="402">
        <v>618</v>
      </c>
      <c r="E618" s="403">
        <v>10.382171839999998</v>
      </c>
      <c r="F618" s="403">
        <v>1</v>
      </c>
    </row>
    <row r="619" spans="1:8" x14ac:dyDescent="0.3">
      <c r="A619" s="402">
        <v>619</v>
      </c>
      <c r="B619" s="402" t="s">
        <v>2462</v>
      </c>
      <c r="C619" s="402" t="s">
        <v>144</v>
      </c>
      <c r="D619" s="402">
        <v>619</v>
      </c>
    </row>
    <row r="620" spans="1:8" x14ac:dyDescent="0.3">
      <c r="A620" s="402">
        <v>620</v>
      </c>
      <c r="B620" s="402" t="s">
        <v>1678</v>
      </c>
      <c r="C620" s="402" t="s">
        <v>1678</v>
      </c>
      <c r="D620" s="402">
        <v>620</v>
      </c>
    </row>
    <row r="621" spans="1:8" x14ac:dyDescent="0.3">
      <c r="A621" s="402">
        <v>621</v>
      </c>
      <c r="B621" s="402" t="s">
        <v>1678</v>
      </c>
      <c r="C621" s="402" t="s">
        <v>2880</v>
      </c>
      <c r="D621" s="402">
        <v>621</v>
      </c>
    </row>
    <row r="622" spans="1:8" x14ac:dyDescent="0.3">
      <c r="A622" s="402">
        <v>622</v>
      </c>
      <c r="B622" s="402" t="s">
        <v>2465</v>
      </c>
      <c r="C622" s="402" t="s">
        <v>775</v>
      </c>
      <c r="D622" s="402">
        <v>622</v>
      </c>
    </row>
    <row r="623" spans="1:8" x14ac:dyDescent="0.3">
      <c r="A623" s="402">
        <v>623</v>
      </c>
      <c r="B623" s="402" t="s">
        <v>2466</v>
      </c>
      <c r="C623" s="402" t="s">
        <v>776</v>
      </c>
      <c r="D623" s="402">
        <v>623</v>
      </c>
      <c r="E623" s="403">
        <v>6164.4607977170353</v>
      </c>
      <c r="F623" s="403">
        <v>2538.5221644430412</v>
      </c>
      <c r="H623" s="403">
        <v>4.8655980955346534</v>
      </c>
    </row>
    <row r="624" spans="1:8" x14ac:dyDescent="0.3">
      <c r="A624" s="402">
        <v>624</v>
      </c>
      <c r="B624" s="402" t="s">
        <v>2467</v>
      </c>
      <c r="C624" s="402" t="s">
        <v>777</v>
      </c>
      <c r="D624" s="402">
        <v>624</v>
      </c>
    </row>
    <row r="625" spans="1:8" x14ac:dyDescent="0.3">
      <c r="A625" s="402">
        <v>625</v>
      </c>
      <c r="B625" s="402" t="s">
        <v>2468</v>
      </c>
      <c r="C625" s="402" t="s">
        <v>778</v>
      </c>
      <c r="D625" s="402">
        <v>625</v>
      </c>
    </row>
    <row r="626" spans="1:8" x14ac:dyDescent="0.3">
      <c r="A626" s="402">
        <v>626</v>
      </c>
      <c r="B626" s="402" t="s">
        <v>2469</v>
      </c>
      <c r="C626" s="402" t="s">
        <v>779</v>
      </c>
      <c r="D626" s="402">
        <v>626</v>
      </c>
      <c r="E626" s="403"/>
      <c r="F626" s="403"/>
      <c r="H626" s="403"/>
    </row>
    <row r="627" spans="1:8" x14ac:dyDescent="0.3">
      <c r="A627" s="402">
        <v>627</v>
      </c>
      <c r="B627" s="402" t="s">
        <v>2470</v>
      </c>
      <c r="C627" s="402" t="s">
        <v>780</v>
      </c>
      <c r="D627" s="402">
        <v>627</v>
      </c>
      <c r="E627" s="403"/>
      <c r="F627" s="403"/>
      <c r="H627" s="403"/>
    </row>
    <row r="628" spans="1:8" x14ac:dyDescent="0.3">
      <c r="A628" s="402">
        <v>628</v>
      </c>
      <c r="B628" s="402" t="s">
        <v>2471</v>
      </c>
      <c r="C628" s="402" t="s">
        <v>781</v>
      </c>
      <c r="D628" s="402">
        <v>628</v>
      </c>
    </row>
    <row r="629" spans="1:8" x14ac:dyDescent="0.3">
      <c r="A629" s="402">
        <v>629</v>
      </c>
      <c r="B629" s="402" t="s">
        <v>2472</v>
      </c>
      <c r="C629" s="402" t="s">
        <v>2878</v>
      </c>
      <c r="D629" s="402">
        <v>629</v>
      </c>
    </row>
    <row r="630" spans="1:8" x14ac:dyDescent="0.3">
      <c r="A630" s="402">
        <v>630</v>
      </c>
      <c r="B630" s="403" t="s">
        <v>2473</v>
      </c>
      <c r="C630" s="402" t="s">
        <v>2879</v>
      </c>
      <c r="D630" s="402">
        <v>630</v>
      </c>
    </row>
    <row r="631" spans="1:8" x14ac:dyDescent="0.3">
      <c r="A631" s="402">
        <v>631</v>
      </c>
      <c r="B631" s="402" t="s">
        <v>2474</v>
      </c>
      <c r="C631" s="402" t="s">
        <v>2236</v>
      </c>
      <c r="D631" s="402">
        <v>631</v>
      </c>
      <c r="E631" s="402"/>
      <c r="F631" s="402"/>
      <c r="H631" s="403"/>
    </row>
    <row r="632" spans="1:8" x14ac:dyDescent="0.3">
      <c r="A632" s="402">
        <v>632</v>
      </c>
      <c r="B632" s="402" t="s">
        <v>2475</v>
      </c>
      <c r="C632" s="402" t="s">
        <v>782</v>
      </c>
      <c r="D632" s="402">
        <v>632</v>
      </c>
      <c r="E632" s="402"/>
      <c r="F632" s="402"/>
      <c r="H632" s="403"/>
    </row>
    <row r="633" spans="1:8" x14ac:dyDescent="0.3">
      <c r="A633" s="402">
        <v>633</v>
      </c>
      <c r="B633" s="402" t="s">
        <v>2476</v>
      </c>
      <c r="C633" s="402" t="s">
        <v>783</v>
      </c>
      <c r="D633" s="402">
        <v>633</v>
      </c>
      <c r="E633" s="402"/>
      <c r="F633" s="402"/>
    </row>
    <row r="634" spans="1:8" x14ac:dyDescent="0.3">
      <c r="A634" s="402">
        <v>634</v>
      </c>
      <c r="B634" s="402" t="s">
        <v>2477</v>
      </c>
      <c r="C634" s="402" t="s">
        <v>142</v>
      </c>
      <c r="D634" s="402">
        <v>634</v>
      </c>
      <c r="E634" s="402"/>
      <c r="F634" s="402"/>
    </row>
    <row r="635" spans="1:8" x14ac:dyDescent="0.3">
      <c r="A635" s="402">
        <v>635</v>
      </c>
      <c r="B635" s="402" t="s">
        <v>2478</v>
      </c>
      <c r="C635" s="402" t="s">
        <v>2059</v>
      </c>
      <c r="D635" s="402">
        <v>635</v>
      </c>
      <c r="E635" s="402"/>
      <c r="F635" s="402"/>
    </row>
    <row r="636" spans="1:8" x14ac:dyDescent="0.3">
      <c r="A636" s="402">
        <v>636</v>
      </c>
      <c r="B636" s="402" t="s">
        <v>2479</v>
      </c>
      <c r="C636" s="402" t="s">
        <v>144</v>
      </c>
      <c r="D636" s="402">
        <v>636</v>
      </c>
      <c r="E636" s="402"/>
      <c r="F636" s="402"/>
    </row>
    <row r="637" spans="1:8" x14ac:dyDescent="0.3">
      <c r="A637" s="402">
        <v>637</v>
      </c>
      <c r="B637" s="402" t="s">
        <v>2480</v>
      </c>
      <c r="C637" s="402" t="s">
        <v>2703</v>
      </c>
      <c r="D637" s="402">
        <v>637</v>
      </c>
      <c r="E637" s="402"/>
      <c r="F637" s="402"/>
      <c r="H637" s="407">
        <v>4.9108762647201027</v>
      </c>
    </row>
    <row r="638" spans="1:8" x14ac:dyDescent="0.3">
      <c r="A638" s="402">
        <v>638</v>
      </c>
      <c r="B638" s="402" t="s">
        <v>2481</v>
      </c>
      <c r="C638" s="402" t="s">
        <v>1678</v>
      </c>
      <c r="D638" s="402">
        <v>638</v>
      </c>
      <c r="E638" s="402"/>
      <c r="F638" s="402"/>
    </row>
    <row r="639" spans="1:8" x14ac:dyDescent="0.3">
      <c r="A639" s="402">
        <v>639</v>
      </c>
      <c r="B639" s="402" t="s">
        <v>2482</v>
      </c>
      <c r="C639" s="402" t="s">
        <v>1678</v>
      </c>
      <c r="D639" s="402">
        <v>639</v>
      </c>
      <c r="E639" s="402"/>
      <c r="F639" s="402"/>
    </row>
    <row r="640" spans="1:8" x14ac:dyDescent="0.3">
      <c r="A640" s="402">
        <v>640</v>
      </c>
      <c r="B640" s="402" t="s">
        <v>2483</v>
      </c>
      <c r="C640" s="402" t="s">
        <v>1678</v>
      </c>
      <c r="D640" s="402">
        <v>640</v>
      </c>
      <c r="E640" s="402"/>
      <c r="F640" s="402"/>
    </row>
    <row r="641" spans="1:6" x14ac:dyDescent="0.3">
      <c r="A641" s="402"/>
      <c r="B641" s="402"/>
      <c r="C641" s="402"/>
      <c r="D641" s="402"/>
      <c r="E641" s="402"/>
      <c r="F641" s="402"/>
    </row>
    <row r="642" spans="1:6" x14ac:dyDescent="0.3">
      <c r="A642" s="402"/>
      <c r="B642" s="402"/>
      <c r="C642" s="402"/>
      <c r="D642" s="402"/>
      <c r="E642" s="402"/>
      <c r="F642" s="402"/>
    </row>
    <row r="643" spans="1:6" x14ac:dyDescent="0.3">
      <c r="A643" s="402"/>
      <c r="B643" s="402"/>
      <c r="C643" s="402"/>
      <c r="D643" s="402"/>
      <c r="E643" s="402"/>
      <c r="F643" s="402"/>
    </row>
    <row r="644" spans="1:6" x14ac:dyDescent="0.3">
      <c r="A644" s="402"/>
      <c r="B644" s="402"/>
      <c r="C644" s="402"/>
      <c r="D644" s="402"/>
    </row>
    <row r="645" spans="1:6" x14ac:dyDescent="0.3">
      <c r="A645" s="402"/>
      <c r="B645" s="402"/>
      <c r="D645" s="402"/>
    </row>
    <row r="646" spans="1:6" x14ac:dyDescent="0.3">
      <c r="A646" s="402"/>
      <c r="B646" s="402"/>
      <c r="D646" s="402"/>
    </row>
    <row r="647" spans="1:6" x14ac:dyDescent="0.3">
      <c r="A647" s="402"/>
      <c r="B647" s="402"/>
      <c r="D647" s="402"/>
    </row>
    <row r="648" spans="1:6" x14ac:dyDescent="0.3">
      <c r="A648" s="402"/>
      <c r="B648" s="402"/>
      <c r="D648" s="402"/>
    </row>
    <row r="649" spans="1:6" x14ac:dyDescent="0.3">
      <c r="A649" s="402"/>
      <c r="B649" s="402"/>
      <c r="D649" s="402"/>
    </row>
    <row r="650" spans="1:6" x14ac:dyDescent="0.3">
      <c r="A650" s="402"/>
      <c r="B650" s="402"/>
      <c r="D650" s="402"/>
    </row>
    <row r="651" spans="1:6" x14ac:dyDescent="0.3">
      <c r="A651" s="402"/>
      <c r="B651" s="402"/>
      <c r="D651" s="402"/>
    </row>
    <row r="652" spans="1:6" x14ac:dyDescent="0.3">
      <c r="A652" s="402"/>
      <c r="B652" s="402"/>
      <c r="D652" s="402"/>
    </row>
    <row r="653" spans="1:6" x14ac:dyDescent="0.3">
      <c r="A653" s="402"/>
      <c r="B653" s="402"/>
      <c r="D653" s="402"/>
    </row>
    <row r="654" spans="1:6" x14ac:dyDescent="0.3">
      <c r="A654" s="402"/>
      <c r="B654" s="402"/>
      <c r="D654" s="402"/>
    </row>
    <row r="655" spans="1:6" x14ac:dyDescent="0.3">
      <c r="A655" s="402"/>
      <c r="C655" s="402"/>
      <c r="D655" s="402"/>
    </row>
    <row r="656" spans="1:6" x14ac:dyDescent="0.3">
      <c r="A656" s="402"/>
      <c r="B656" s="402"/>
      <c r="C656" s="402"/>
      <c r="D656" s="402"/>
      <c r="E656" s="402"/>
      <c r="F656" s="402"/>
    </row>
    <row r="657" spans="1:8" x14ac:dyDescent="0.3">
      <c r="A657" s="402"/>
      <c r="B657" s="402"/>
      <c r="C657" s="402"/>
      <c r="D657" s="402"/>
      <c r="E657" s="402"/>
      <c r="F657" s="402"/>
    </row>
    <row r="658" spans="1:8" x14ac:dyDescent="0.3">
      <c r="A658" s="402"/>
      <c r="B658" s="402"/>
      <c r="C658" s="402"/>
      <c r="D658" s="402"/>
    </row>
    <row r="659" spans="1:8" x14ac:dyDescent="0.3">
      <c r="A659" s="402"/>
      <c r="B659" s="402"/>
      <c r="C659" s="402"/>
      <c r="D659" s="402"/>
      <c r="E659" s="402"/>
      <c r="F659" s="402"/>
    </row>
    <row r="660" spans="1:8" x14ac:dyDescent="0.3">
      <c r="A660" s="402"/>
      <c r="B660" s="402"/>
      <c r="C660" s="402"/>
      <c r="D660" s="402"/>
    </row>
    <row r="661" spans="1:8" x14ac:dyDescent="0.3">
      <c r="A661" s="402"/>
      <c r="D661" s="402"/>
    </row>
    <row r="662" spans="1:8" x14ac:dyDescent="0.3">
      <c r="A662" s="402"/>
      <c r="C662" s="402"/>
      <c r="D662" s="402"/>
    </row>
    <row r="663" spans="1:8" x14ac:dyDescent="0.3">
      <c r="A663" s="402"/>
      <c r="B663" s="402"/>
      <c r="C663" s="402"/>
      <c r="D663" s="402"/>
    </row>
    <row r="664" spans="1:8" x14ac:dyDescent="0.3">
      <c r="A664" s="402"/>
      <c r="B664" s="402"/>
      <c r="C664" s="402"/>
      <c r="D664" s="402"/>
      <c r="E664" s="402"/>
      <c r="F664" s="402"/>
      <c r="H664" s="402"/>
    </row>
    <row r="665" spans="1:8" x14ac:dyDescent="0.3">
      <c r="A665" s="402"/>
      <c r="B665" s="402"/>
      <c r="C665" s="402"/>
      <c r="D665" s="402"/>
    </row>
    <row r="666" spans="1:8" x14ac:dyDescent="0.3">
      <c r="A666" s="402"/>
      <c r="B666" s="402"/>
      <c r="C666" s="402"/>
      <c r="D666" s="402"/>
    </row>
    <row r="667" spans="1:8" x14ac:dyDescent="0.3">
      <c r="A667" s="402"/>
      <c r="B667" s="402"/>
      <c r="C667" s="402"/>
      <c r="D667" s="402"/>
      <c r="E667" s="402"/>
      <c r="F667" s="402"/>
      <c r="H667" s="402"/>
    </row>
    <row r="668" spans="1:8" x14ac:dyDescent="0.3">
      <c r="A668" s="402"/>
      <c r="B668" s="402"/>
      <c r="C668" s="402"/>
      <c r="D668" s="402"/>
      <c r="E668" s="402"/>
      <c r="F668" s="402"/>
      <c r="H668" s="402"/>
    </row>
    <row r="669" spans="1:8" x14ac:dyDescent="0.3">
      <c r="A669" s="402"/>
      <c r="B669" s="402"/>
      <c r="C669" s="402"/>
      <c r="D669" s="402"/>
    </row>
    <row r="670" spans="1:8" x14ac:dyDescent="0.3">
      <c r="A670" s="402"/>
      <c r="B670" s="402"/>
      <c r="C670" s="402"/>
      <c r="D670" s="402"/>
    </row>
    <row r="671" spans="1:8" x14ac:dyDescent="0.3">
      <c r="A671" s="402"/>
      <c r="B671" s="402"/>
      <c r="C671" s="402"/>
      <c r="D671" s="402"/>
    </row>
    <row r="672" spans="1:8" x14ac:dyDescent="0.3">
      <c r="A672" s="402"/>
      <c r="B672" s="402"/>
      <c r="C672" s="402"/>
      <c r="D672" s="402"/>
      <c r="E672" s="402"/>
      <c r="F672" s="402"/>
      <c r="H672" s="402"/>
    </row>
    <row r="673" spans="1:8" x14ac:dyDescent="0.3">
      <c r="A673" s="402"/>
      <c r="B673" s="402"/>
      <c r="C673" s="402"/>
      <c r="D673" s="402"/>
      <c r="E673" s="402"/>
      <c r="F673" s="402"/>
      <c r="H673" s="402"/>
    </row>
    <row r="674" spans="1:8" x14ac:dyDescent="0.3">
      <c r="A674" s="402"/>
      <c r="B674" s="402"/>
      <c r="C674" s="402"/>
      <c r="D674" s="402"/>
    </row>
    <row r="675" spans="1:8" x14ac:dyDescent="0.3">
      <c r="A675" s="402"/>
      <c r="B675" s="402"/>
      <c r="C675" s="402"/>
      <c r="D675" s="402"/>
    </row>
    <row r="676" spans="1:8" x14ac:dyDescent="0.3">
      <c r="A676" s="402"/>
      <c r="B676" s="402"/>
      <c r="C676" s="402"/>
      <c r="D676" s="402"/>
    </row>
    <row r="677" spans="1:8" x14ac:dyDescent="0.3">
      <c r="A677" s="402"/>
      <c r="B677" s="402"/>
      <c r="C677" s="402"/>
      <c r="D677" s="402"/>
    </row>
    <row r="678" spans="1:8" x14ac:dyDescent="0.3">
      <c r="A678" s="402"/>
      <c r="B678" s="402"/>
      <c r="C678" s="402"/>
      <c r="D678" s="402"/>
    </row>
    <row r="679" spans="1:8" x14ac:dyDescent="0.3">
      <c r="A679" s="402"/>
      <c r="B679" s="402"/>
      <c r="D679" s="402"/>
    </row>
    <row r="680" spans="1:8" x14ac:dyDescent="0.3">
      <c r="A680" s="402"/>
      <c r="B680" s="402"/>
      <c r="D680" s="402"/>
    </row>
    <row r="681" spans="1:8" x14ac:dyDescent="0.3">
      <c r="A681" s="402"/>
      <c r="B681" s="402"/>
      <c r="D681" s="402"/>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421A-3564-40DC-B586-73227EFC3C89}">
  <sheetPr>
    <pageSetUpPr fitToPage="1"/>
  </sheetPr>
  <dimension ref="B1:D37"/>
  <sheetViews>
    <sheetView zoomScale="55" zoomScaleNormal="55" zoomScaleSheetLayoutView="90" workbookViewId="0"/>
  </sheetViews>
  <sheetFormatPr defaultColWidth="15.88671875" defaultRowHeight="14.4" x14ac:dyDescent="0.3"/>
  <cols>
    <col min="1" max="1" width="3.44140625" style="409" customWidth="1"/>
    <col min="2" max="2" width="18.6640625" style="409" customWidth="1"/>
    <col min="3" max="3" width="95.5546875" style="409" customWidth="1"/>
    <col min="4" max="4" width="15.109375" style="409" customWidth="1"/>
    <col min="5" max="5" width="2.88671875" style="409" customWidth="1"/>
    <col min="6" max="6" width="1.88671875" style="409" customWidth="1"/>
    <col min="7" max="256" width="15.88671875" style="409"/>
    <col min="257" max="257" width="3.44140625" style="409" customWidth="1"/>
    <col min="258" max="258" width="18.6640625" style="409" customWidth="1"/>
    <col min="259" max="259" width="95.5546875" style="409" customWidth="1"/>
    <col min="260" max="260" width="15.109375" style="409" customWidth="1"/>
    <col min="261" max="261" width="2.88671875" style="409" customWidth="1"/>
    <col min="262" max="262" width="1.88671875" style="409" customWidth="1"/>
    <col min="263" max="512" width="15.88671875" style="409"/>
    <col min="513" max="513" width="3.44140625" style="409" customWidth="1"/>
    <col min="514" max="514" width="18.6640625" style="409" customWidth="1"/>
    <col min="515" max="515" width="95.5546875" style="409" customWidth="1"/>
    <col min="516" max="516" width="15.109375" style="409" customWidth="1"/>
    <col min="517" max="517" width="2.88671875" style="409" customWidth="1"/>
    <col min="518" max="518" width="1.88671875" style="409" customWidth="1"/>
    <col min="519" max="768" width="15.88671875" style="409"/>
    <col min="769" max="769" width="3.44140625" style="409" customWidth="1"/>
    <col min="770" max="770" width="18.6640625" style="409" customWidth="1"/>
    <col min="771" max="771" width="95.5546875" style="409" customWidth="1"/>
    <col min="772" max="772" width="15.109375" style="409" customWidth="1"/>
    <col min="773" max="773" width="2.88671875" style="409" customWidth="1"/>
    <col min="774" max="774" width="1.88671875" style="409" customWidth="1"/>
    <col min="775" max="1024" width="15.88671875" style="409"/>
    <col min="1025" max="1025" width="3.44140625" style="409" customWidth="1"/>
    <col min="1026" max="1026" width="18.6640625" style="409" customWidth="1"/>
    <col min="1027" max="1027" width="95.5546875" style="409" customWidth="1"/>
    <col min="1028" max="1028" width="15.109375" style="409" customWidth="1"/>
    <col min="1029" max="1029" width="2.88671875" style="409" customWidth="1"/>
    <col min="1030" max="1030" width="1.88671875" style="409" customWidth="1"/>
    <col min="1031" max="1280" width="15.88671875" style="409"/>
    <col min="1281" max="1281" width="3.44140625" style="409" customWidth="1"/>
    <col min="1282" max="1282" width="18.6640625" style="409" customWidth="1"/>
    <col min="1283" max="1283" width="95.5546875" style="409" customWidth="1"/>
    <col min="1284" max="1284" width="15.109375" style="409" customWidth="1"/>
    <col min="1285" max="1285" width="2.88671875" style="409" customWidth="1"/>
    <col min="1286" max="1286" width="1.88671875" style="409" customWidth="1"/>
    <col min="1287" max="1536" width="15.88671875" style="409"/>
    <col min="1537" max="1537" width="3.44140625" style="409" customWidth="1"/>
    <col min="1538" max="1538" width="18.6640625" style="409" customWidth="1"/>
    <col min="1539" max="1539" width="95.5546875" style="409" customWidth="1"/>
    <col min="1540" max="1540" width="15.109375" style="409" customWidth="1"/>
    <col min="1541" max="1541" width="2.88671875" style="409" customWidth="1"/>
    <col min="1542" max="1542" width="1.88671875" style="409" customWidth="1"/>
    <col min="1543" max="1792" width="15.88671875" style="409"/>
    <col min="1793" max="1793" width="3.44140625" style="409" customWidth="1"/>
    <col min="1794" max="1794" width="18.6640625" style="409" customWidth="1"/>
    <col min="1795" max="1795" width="95.5546875" style="409" customWidth="1"/>
    <col min="1796" max="1796" width="15.109375" style="409" customWidth="1"/>
    <col min="1797" max="1797" width="2.88671875" style="409" customWidth="1"/>
    <col min="1798" max="1798" width="1.88671875" style="409" customWidth="1"/>
    <col min="1799" max="2048" width="15.88671875" style="409"/>
    <col min="2049" max="2049" width="3.44140625" style="409" customWidth="1"/>
    <col min="2050" max="2050" width="18.6640625" style="409" customWidth="1"/>
    <col min="2051" max="2051" width="95.5546875" style="409" customWidth="1"/>
    <col min="2052" max="2052" width="15.109375" style="409" customWidth="1"/>
    <col min="2053" max="2053" width="2.88671875" style="409" customWidth="1"/>
    <col min="2054" max="2054" width="1.88671875" style="409" customWidth="1"/>
    <col min="2055" max="2304" width="15.88671875" style="409"/>
    <col min="2305" max="2305" width="3.44140625" style="409" customWidth="1"/>
    <col min="2306" max="2306" width="18.6640625" style="409" customWidth="1"/>
    <col min="2307" max="2307" width="95.5546875" style="409" customWidth="1"/>
    <col min="2308" max="2308" width="15.109375" style="409" customWidth="1"/>
    <col min="2309" max="2309" width="2.88671875" style="409" customWidth="1"/>
    <col min="2310" max="2310" width="1.88671875" style="409" customWidth="1"/>
    <col min="2311" max="2560" width="15.88671875" style="409"/>
    <col min="2561" max="2561" width="3.44140625" style="409" customWidth="1"/>
    <col min="2562" max="2562" width="18.6640625" style="409" customWidth="1"/>
    <col min="2563" max="2563" width="95.5546875" style="409" customWidth="1"/>
    <col min="2564" max="2564" width="15.109375" style="409" customWidth="1"/>
    <col min="2565" max="2565" width="2.88671875" style="409" customWidth="1"/>
    <col min="2566" max="2566" width="1.88671875" style="409" customWidth="1"/>
    <col min="2567" max="2816" width="15.88671875" style="409"/>
    <col min="2817" max="2817" width="3.44140625" style="409" customWidth="1"/>
    <col min="2818" max="2818" width="18.6640625" style="409" customWidth="1"/>
    <col min="2819" max="2819" width="95.5546875" style="409" customWidth="1"/>
    <col min="2820" max="2820" width="15.109375" style="409" customWidth="1"/>
    <col min="2821" max="2821" width="2.88671875" style="409" customWidth="1"/>
    <col min="2822" max="2822" width="1.88671875" style="409" customWidth="1"/>
    <col min="2823" max="3072" width="15.88671875" style="409"/>
    <col min="3073" max="3073" width="3.44140625" style="409" customWidth="1"/>
    <col min="3074" max="3074" width="18.6640625" style="409" customWidth="1"/>
    <col min="3075" max="3075" width="95.5546875" style="409" customWidth="1"/>
    <col min="3076" max="3076" width="15.109375" style="409" customWidth="1"/>
    <col min="3077" max="3077" width="2.88671875" style="409" customWidth="1"/>
    <col min="3078" max="3078" width="1.88671875" style="409" customWidth="1"/>
    <col min="3079" max="3328" width="15.88671875" style="409"/>
    <col min="3329" max="3329" width="3.44140625" style="409" customWidth="1"/>
    <col min="3330" max="3330" width="18.6640625" style="409" customWidth="1"/>
    <col min="3331" max="3331" width="95.5546875" style="409" customWidth="1"/>
    <col min="3332" max="3332" width="15.109375" style="409" customWidth="1"/>
    <col min="3333" max="3333" width="2.88671875" style="409" customWidth="1"/>
    <col min="3334" max="3334" width="1.88671875" style="409" customWidth="1"/>
    <col min="3335" max="3584" width="15.88671875" style="409"/>
    <col min="3585" max="3585" width="3.44140625" style="409" customWidth="1"/>
    <col min="3586" max="3586" width="18.6640625" style="409" customWidth="1"/>
    <col min="3587" max="3587" width="95.5546875" style="409" customWidth="1"/>
    <col min="3588" max="3588" width="15.109375" style="409" customWidth="1"/>
    <col min="3589" max="3589" width="2.88671875" style="409" customWidth="1"/>
    <col min="3590" max="3590" width="1.88671875" style="409" customWidth="1"/>
    <col min="3591" max="3840" width="15.88671875" style="409"/>
    <col min="3841" max="3841" width="3.44140625" style="409" customWidth="1"/>
    <col min="3842" max="3842" width="18.6640625" style="409" customWidth="1"/>
    <col min="3843" max="3843" width="95.5546875" style="409" customWidth="1"/>
    <col min="3844" max="3844" width="15.109375" style="409" customWidth="1"/>
    <col min="3845" max="3845" width="2.88671875" style="409" customWidth="1"/>
    <col min="3846" max="3846" width="1.88671875" style="409" customWidth="1"/>
    <col min="3847" max="4096" width="15.88671875" style="409"/>
    <col min="4097" max="4097" width="3.44140625" style="409" customWidth="1"/>
    <col min="4098" max="4098" width="18.6640625" style="409" customWidth="1"/>
    <col min="4099" max="4099" width="95.5546875" style="409" customWidth="1"/>
    <col min="4100" max="4100" width="15.109375" style="409" customWidth="1"/>
    <col min="4101" max="4101" width="2.88671875" style="409" customWidth="1"/>
    <col min="4102" max="4102" width="1.88671875" style="409" customWidth="1"/>
    <col min="4103" max="4352" width="15.88671875" style="409"/>
    <col min="4353" max="4353" width="3.44140625" style="409" customWidth="1"/>
    <col min="4354" max="4354" width="18.6640625" style="409" customWidth="1"/>
    <col min="4355" max="4355" width="95.5546875" style="409" customWidth="1"/>
    <col min="4356" max="4356" width="15.109375" style="409" customWidth="1"/>
    <col min="4357" max="4357" width="2.88671875" style="409" customWidth="1"/>
    <col min="4358" max="4358" width="1.88671875" style="409" customWidth="1"/>
    <col min="4359" max="4608" width="15.88671875" style="409"/>
    <col min="4609" max="4609" width="3.44140625" style="409" customWidth="1"/>
    <col min="4610" max="4610" width="18.6640625" style="409" customWidth="1"/>
    <col min="4611" max="4611" width="95.5546875" style="409" customWidth="1"/>
    <col min="4612" max="4612" width="15.109375" style="409" customWidth="1"/>
    <col min="4613" max="4613" width="2.88671875" style="409" customWidth="1"/>
    <col min="4614" max="4614" width="1.88671875" style="409" customWidth="1"/>
    <col min="4615" max="4864" width="15.88671875" style="409"/>
    <col min="4865" max="4865" width="3.44140625" style="409" customWidth="1"/>
    <col min="4866" max="4866" width="18.6640625" style="409" customWidth="1"/>
    <col min="4867" max="4867" width="95.5546875" style="409" customWidth="1"/>
    <col min="4868" max="4868" width="15.109375" style="409" customWidth="1"/>
    <col min="4869" max="4869" width="2.88671875" style="409" customWidth="1"/>
    <col min="4870" max="4870" width="1.88671875" style="409" customWidth="1"/>
    <col min="4871" max="5120" width="15.88671875" style="409"/>
    <col min="5121" max="5121" width="3.44140625" style="409" customWidth="1"/>
    <col min="5122" max="5122" width="18.6640625" style="409" customWidth="1"/>
    <col min="5123" max="5123" width="95.5546875" style="409" customWidth="1"/>
    <col min="5124" max="5124" width="15.109375" style="409" customWidth="1"/>
    <col min="5125" max="5125" width="2.88671875" style="409" customWidth="1"/>
    <col min="5126" max="5126" width="1.88671875" style="409" customWidth="1"/>
    <col min="5127" max="5376" width="15.88671875" style="409"/>
    <col min="5377" max="5377" width="3.44140625" style="409" customWidth="1"/>
    <col min="5378" max="5378" width="18.6640625" style="409" customWidth="1"/>
    <col min="5379" max="5379" width="95.5546875" style="409" customWidth="1"/>
    <col min="5380" max="5380" width="15.109375" style="409" customWidth="1"/>
    <col min="5381" max="5381" width="2.88671875" style="409" customWidth="1"/>
    <col min="5382" max="5382" width="1.88671875" style="409" customWidth="1"/>
    <col min="5383" max="5632" width="15.88671875" style="409"/>
    <col min="5633" max="5633" width="3.44140625" style="409" customWidth="1"/>
    <col min="5634" max="5634" width="18.6640625" style="409" customWidth="1"/>
    <col min="5635" max="5635" width="95.5546875" style="409" customWidth="1"/>
    <col min="5636" max="5636" width="15.109375" style="409" customWidth="1"/>
    <col min="5637" max="5637" width="2.88671875" style="409" customWidth="1"/>
    <col min="5638" max="5638" width="1.88671875" style="409" customWidth="1"/>
    <col min="5639" max="5888" width="15.88671875" style="409"/>
    <col min="5889" max="5889" width="3.44140625" style="409" customWidth="1"/>
    <col min="5890" max="5890" width="18.6640625" style="409" customWidth="1"/>
    <col min="5891" max="5891" width="95.5546875" style="409" customWidth="1"/>
    <col min="5892" max="5892" width="15.109375" style="409" customWidth="1"/>
    <col min="5893" max="5893" width="2.88671875" style="409" customWidth="1"/>
    <col min="5894" max="5894" width="1.88671875" style="409" customWidth="1"/>
    <col min="5895" max="6144" width="15.88671875" style="409"/>
    <col min="6145" max="6145" width="3.44140625" style="409" customWidth="1"/>
    <col min="6146" max="6146" width="18.6640625" style="409" customWidth="1"/>
    <col min="6147" max="6147" width="95.5546875" style="409" customWidth="1"/>
    <col min="6148" max="6148" width="15.109375" style="409" customWidth="1"/>
    <col min="6149" max="6149" width="2.88671875" style="409" customWidth="1"/>
    <col min="6150" max="6150" width="1.88671875" style="409" customWidth="1"/>
    <col min="6151" max="6400" width="15.88671875" style="409"/>
    <col min="6401" max="6401" width="3.44140625" style="409" customWidth="1"/>
    <col min="6402" max="6402" width="18.6640625" style="409" customWidth="1"/>
    <col min="6403" max="6403" width="95.5546875" style="409" customWidth="1"/>
    <col min="6404" max="6404" width="15.109375" style="409" customWidth="1"/>
    <col min="6405" max="6405" width="2.88671875" style="409" customWidth="1"/>
    <col min="6406" max="6406" width="1.88671875" style="409" customWidth="1"/>
    <col min="6407" max="6656" width="15.88671875" style="409"/>
    <col min="6657" max="6657" width="3.44140625" style="409" customWidth="1"/>
    <col min="6658" max="6658" width="18.6640625" style="409" customWidth="1"/>
    <col min="6659" max="6659" width="95.5546875" style="409" customWidth="1"/>
    <col min="6660" max="6660" width="15.109375" style="409" customWidth="1"/>
    <col min="6661" max="6661" width="2.88671875" style="409" customWidth="1"/>
    <col min="6662" max="6662" width="1.88671875" style="409" customWidth="1"/>
    <col min="6663" max="6912" width="15.88671875" style="409"/>
    <col min="6913" max="6913" width="3.44140625" style="409" customWidth="1"/>
    <col min="6914" max="6914" width="18.6640625" style="409" customWidth="1"/>
    <col min="6915" max="6915" width="95.5546875" style="409" customWidth="1"/>
    <col min="6916" max="6916" width="15.109375" style="409" customWidth="1"/>
    <col min="6917" max="6917" width="2.88671875" style="409" customWidth="1"/>
    <col min="6918" max="6918" width="1.88671875" style="409" customWidth="1"/>
    <col min="6919" max="7168" width="15.88671875" style="409"/>
    <col min="7169" max="7169" width="3.44140625" style="409" customWidth="1"/>
    <col min="7170" max="7170" width="18.6640625" style="409" customWidth="1"/>
    <col min="7171" max="7171" width="95.5546875" style="409" customWidth="1"/>
    <col min="7172" max="7172" width="15.109375" style="409" customWidth="1"/>
    <col min="7173" max="7173" width="2.88671875" style="409" customWidth="1"/>
    <col min="7174" max="7174" width="1.88671875" style="409" customWidth="1"/>
    <col min="7175" max="7424" width="15.88671875" style="409"/>
    <col min="7425" max="7425" width="3.44140625" style="409" customWidth="1"/>
    <col min="7426" max="7426" width="18.6640625" style="409" customWidth="1"/>
    <col min="7427" max="7427" width="95.5546875" style="409" customWidth="1"/>
    <col min="7428" max="7428" width="15.109375" style="409" customWidth="1"/>
    <col min="7429" max="7429" width="2.88671875" style="409" customWidth="1"/>
    <col min="7430" max="7430" width="1.88671875" style="409" customWidth="1"/>
    <col min="7431" max="7680" width="15.88671875" style="409"/>
    <col min="7681" max="7681" width="3.44140625" style="409" customWidth="1"/>
    <col min="7682" max="7682" width="18.6640625" style="409" customWidth="1"/>
    <col min="7683" max="7683" width="95.5546875" style="409" customWidth="1"/>
    <col min="7684" max="7684" width="15.109375" style="409" customWidth="1"/>
    <col min="7685" max="7685" width="2.88671875" style="409" customWidth="1"/>
    <col min="7686" max="7686" width="1.88671875" style="409" customWidth="1"/>
    <col min="7687" max="7936" width="15.88671875" style="409"/>
    <col min="7937" max="7937" width="3.44140625" style="409" customWidth="1"/>
    <col min="7938" max="7938" width="18.6640625" style="409" customWidth="1"/>
    <col min="7939" max="7939" width="95.5546875" style="409" customWidth="1"/>
    <col min="7940" max="7940" width="15.109375" style="409" customWidth="1"/>
    <col min="7941" max="7941" width="2.88671875" style="409" customWidth="1"/>
    <col min="7942" max="7942" width="1.88671875" style="409" customWidth="1"/>
    <col min="7943" max="8192" width="15.88671875" style="409"/>
    <col min="8193" max="8193" width="3.44140625" style="409" customWidth="1"/>
    <col min="8194" max="8194" width="18.6640625" style="409" customWidth="1"/>
    <col min="8195" max="8195" width="95.5546875" style="409" customWidth="1"/>
    <col min="8196" max="8196" width="15.109375" style="409" customWidth="1"/>
    <col min="8197" max="8197" width="2.88671875" style="409" customWidth="1"/>
    <col min="8198" max="8198" width="1.88671875" style="409" customWidth="1"/>
    <col min="8199" max="8448" width="15.88671875" style="409"/>
    <col min="8449" max="8449" width="3.44140625" style="409" customWidth="1"/>
    <col min="8450" max="8450" width="18.6640625" style="409" customWidth="1"/>
    <col min="8451" max="8451" width="95.5546875" style="409" customWidth="1"/>
    <col min="8452" max="8452" width="15.109375" style="409" customWidth="1"/>
    <col min="8453" max="8453" width="2.88671875" style="409" customWidth="1"/>
    <col min="8454" max="8454" width="1.88671875" style="409" customWidth="1"/>
    <col min="8455" max="8704" width="15.88671875" style="409"/>
    <col min="8705" max="8705" width="3.44140625" style="409" customWidth="1"/>
    <col min="8706" max="8706" width="18.6640625" style="409" customWidth="1"/>
    <col min="8707" max="8707" width="95.5546875" style="409" customWidth="1"/>
    <col min="8708" max="8708" width="15.109375" style="409" customWidth="1"/>
    <col min="8709" max="8709" width="2.88671875" style="409" customWidth="1"/>
    <col min="8710" max="8710" width="1.88671875" style="409" customWidth="1"/>
    <col min="8711" max="8960" width="15.88671875" style="409"/>
    <col min="8961" max="8961" width="3.44140625" style="409" customWidth="1"/>
    <col min="8962" max="8962" width="18.6640625" style="409" customWidth="1"/>
    <col min="8963" max="8963" width="95.5546875" style="409" customWidth="1"/>
    <col min="8964" max="8964" width="15.109375" style="409" customWidth="1"/>
    <col min="8965" max="8965" width="2.88671875" style="409" customWidth="1"/>
    <col min="8966" max="8966" width="1.88671875" style="409" customWidth="1"/>
    <col min="8967" max="9216" width="15.88671875" style="409"/>
    <col min="9217" max="9217" width="3.44140625" style="409" customWidth="1"/>
    <col min="9218" max="9218" width="18.6640625" style="409" customWidth="1"/>
    <col min="9219" max="9219" width="95.5546875" style="409" customWidth="1"/>
    <col min="9220" max="9220" width="15.109375" style="409" customWidth="1"/>
    <col min="9221" max="9221" width="2.88671875" style="409" customWidth="1"/>
    <col min="9222" max="9222" width="1.88671875" style="409" customWidth="1"/>
    <col min="9223" max="9472" width="15.88671875" style="409"/>
    <col min="9473" max="9473" width="3.44140625" style="409" customWidth="1"/>
    <col min="9474" max="9474" width="18.6640625" style="409" customWidth="1"/>
    <col min="9475" max="9475" width="95.5546875" style="409" customWidth="1"/>
    <col min="9476" max="9476" width="15.109375" style="409" customWidth="1"/>
    <col min="9477" max="9477" width="2.88671875" style="409" customWidth="1"/>
    <col min="9478" max="9478" width="1.88671875" style="409" customWidth="1"/>
    <col min="9479" max="9728" width="15.88671875" style="409"/>
    <col min="9729" max="9729" width="3.44140625" style="409" customWidth="1"/>
    <col min="9730" max="9730" width="18.6640625" style="409" customWidth="1"/>
    <col min="9731" max="9731" width="95.5546875" style="409" customWidth="1"/>
    <col min="9732" max="9732" width="15.109375" style="409" customWidth="1"/>
    <col min="9733" max="9733" width="2.88671875" style="409" customWidth="1"/>
    <col min="9734" max="9734" width="1.88671875" style="409" customWidth="1"/>
    <col min="9735" max="9984" width="15.88671875" style="409"/>
    <col min="9985" max="9985" width="3.44140625" style="409" customWidth="1"/>
    <col min="9986" max="9986" width="18.6640625" style="409" customWidth="1"/>
    <col min="9987" max="9987" width="95.5546875" style="409" customWidth="1"/>
    <col min="9988" max="9988" width="15.109375" style="409" customWidth="1"/>
    <col min="9989" max="9989" width="2.88671875" style="409" customWidth="1"/>
    <col min="9990" max="9990" width="1.88671875" style="409" customWidth="1"/>
    <col min="9991" max="10240" width="15.88671875" style="409"/>
    <col min="10241" max="10241" width="3.44140625" style="409" customWidth="1"/>
    <col min="10242" max="10242" width="18.6640625" style="409" customWidth="1"/>
    <col min="10243" max="10243" width="95.5546875" style="409" customWidth="1"/>
    <col min="10244" max="10244" width="15.109375" style="409" customWidth="1"/>
    <col min="10245" max="10245" width="2.88671875" style="409" customWidth="1"/>
    <col min="10246" max="10246" width="1.88671875" style="409" customWidth="1"/>
    <col min="10247" max="10496" width="15.88671875" style="409"/>
    <col min="10497" max="10497" width="3.44140625" style="409" customWidth="1"/>
    <col min="10498" max="10498" width="18.6640625" style="409" customWidth="1"/>
    <col min="10499" max="10499" width="95.5546875" style="409" customWidth="1"/>
    <col min="10500" max="10500" width="15.109375" style="409" customWidth="1"/>
    <col min="10501" max="10501" width="2.88671875" style="409" customWidth="1"/>
    <col min="10502" max="10502" width="1.88671875" style="409" customWidth="1"/>
    <col min="10503" max="10752" width="15.88671875" style="409"/>
    <col min="10753" max="10753" width="3.44140625" style="409" customWidth="1"/>
    <col min="10754" max="10754" width="18.6640625" style="409" customWidth="1"/>
    <col min="10755" max="10755" width="95.5546875" style="409" customWidth="1"/>
    <col min="10756" max="10756" width="15.109375" style="409" customWidth="1"/>
    <col min="10757" max="10757" width="2.88671875" style="409" customWidth="1"/>
    <col min="10758" max="10758" width="1.88671875" style="409" customWidth="1"/>
    <col min="10759" max="11008" width="15.88671875" style="409"/>
    <col min="11009" max="11009" width="3.44140625" style="409" customWidth="1"/>
    <col min="11010" max="11010" width="18.6640625" style="409" customWidth="1"/>
    <col min="11011" max="11011" width="95.5546875" style="409" customWidth="1"/>
    <col min="11012" max="11012" width="15.109375" style="409" customWidth="1"/>
    <col min="11013" max="11013" width="2.88671875" style="409" customWidth="1"/>
    <col min="11014" max="11014" width="1.88671875" style="409" customWidth="1"/>
    <col min="11015" max="11264" width="15.88671875" style="409"/>
    <col min="11265" max="11265" width="3.44140625" style="409" customWidth="1"/>
    <col min="11266" max="11266" width="18.6640625" style="409" customWidth="1"/>
    <col min="11267" max="11267" width="95.5546875" style="409" customWidth="1"/>
    <col min="11268" max="11268" width="15.109375" style="409" customWidth="1"/>
    <col min="11269" max="11269" width="2.88671875" style="409" customWidth="1"/>
    <col min="11270" max="11270" width="1.88671875" style="409" customWidth="1"/>
    <col min="11271" max="11520" width="15.88671875" style="409"/>
    <col min="11521" max="11521" width="3.44140625" style="409" customWidth="1"/>
    <col min="11522" max="11522" width="18.6640625" style="409" customWidth="1"/>
    <col min="11523" max="11523" width="95.5546875" style="409" customWidth="1"/>
    <col min="11524" max="11524" width="15.109375" style="409" customWidth="1"/>
    <col min="11525" max="11525" width="2.88671875" style="409" customWidth="1"/>
    <col min="11526" max="11526" width="1.88671875" style="409" customWidth="1"/>
    <col min="11527" max="11776" width="15.88671875" style="409"/>
    <col min="11777" max="11777" width="3.44140625" style="409" customWidth="1"/>
    <col min="11778" max="11778" width="18.6640625" style="409" customWidth="1"/>
    <col min="11779" max="11779" width="95.5546875" style="409" customWidth="1"/>
    <col min="11780" max="11780" width="15.109375" style="409" customWidth="1"/>
    <col min="11781" max="11781" width="2.88671875" style="409" customWidth="1"/>
    <col min="11782" max="11782" width="1.88671875" style="409" customWidth="1"/>
    <col min="11783" max="12032" width="15.88671875" style="409"/>
    <col min="12033" max="12033" width="3.44140625" style="409" customWidth="1"/>
    <col min="12034" max="12034" width="18.6640625" style="409" customWidth="1"/>
    <col min="12035" max="12035" width="95.5546875" style="409" customWidth="1"/>
    <col min="12036" max="12036" width="15.109375" style="409" customWidth="1"/>
    <col min="12037" max="12037" width="2.88671875" style="409" customWidth="1"/>
    <col min="12038" max="12038" width="1.88671875" style="409" customWidth="1"/>
    <col min="12039" max="12288" width="15.88671875" style="409"/>
    <col min="12289" max="12289" width="3.44140625" style="409" customWidth="1"/>
    <col min="12290" max="12290" width="18.6640625" style="409" customWidth="1"/>
    <col min="12291" max="12291" width="95.5546875" style="409" customWidth="1"/>
    <col min="12292" max="12292" width="15.109375" style="409" customWidth="1"/>
    <col min="12293" max="12293" width="2.88671875" style="409" customWidth="1"/>
    <col min="12294" max="12294" width="1.88671875" style="409" customWidth="1"/>
    <col min="12295" max="12544" width="15.88671875" style="409"/>
    <col min="12545" max="12545" width="3.44140625" style="409" customWidth="1"/>
    <col min="12546" max="12546" width="18.6640625" style="409" customWidth="1"/>
    <col min="12547" max="12547" width="95.5546875" style="409" customWidth="1"/>
    <col min="12548" max="12548" width="15.109375" style="409" customWidth="1"/>
    <col min="12549" max="12549" width="2.88671875" style="409" customWidth="1"/>
    <col min="12550" max="12550" width="1.88671875" style="409" customWidth="1"/>
    <col min="12551" max="12800" width="15.88671875" style="409"/>
    <col min="12801" max="12801" width="3.44140625" style="409" customWidth="1"/>
    <col min="12802" max="12802" width="18.6640625" style="409" customWidth="1"/>
    <col min="12803" max="12803" width="95.5546875" style="409" customWidth="1"/>
    <col min="12804" max="12804" width="15.109375" style="409" customWidth="1"/>
    <col min="12805" max="12805" width="2.88671875" style="409" customWidth="1"/>
    <col min="12806" max="12806" width="1.88671875" style="409" customWidth="1"/>
    <col min="12807" max="13056" width="15.88671875" style="409"/>
    <col min="13057" max="13057" width="3.44140625" style="409" customWidth="1"/>
    <col min="13058" max="13058" width="18.6640625" style="409" customWidth="1"/>
    <col min="13059" max="13059" width="95.5546875" style="409" customWidth="1"/>
    <col min="13060" max="13060" width="15.109375" style="409" customWidth="1"/>
    <col min="13061" max="13061" width="2.88671875" style="409" customWidth="1"/>
    <col min="13062" max="13062" width="1.88671875" style="409" customWidth="1"/>
    <col min="13063" max="13312" width="15.88671875" style="409"/>
    <col min="13313" max="13313" width="3.44140625" style="409" customWidth="1"/>
    <col min="13314" max="13314" width="18.6640625" style="409" customWidth="1"/>
    <col min="13315" max="13315" width="95.5546875" style="409" customWidth="1"/>
    <col min="13316" max="13316" width="15.109375" style="409" customWidth="1"/>
    <col min="13317" max="13317" width="2.88671875" style="409" customWidth="1"/>
    <col min="13318" max="13318" width="1.88671875" style="409" customWidth="1"/>
    <col min="13319" max="13568" width="15.88671875" style="409"/>
    <col min="13569" max="13569" width="3.44140625" style="409" customWidth="1"/>
    <col min="13570" max="13570" width="18.6640625" style="409" customWidth="1"/>
    <col min="13571" max="13571" width="95.5546875" style="409" customWidth="1"/>
    <col min="13572" max="13572" width="15.109375" style="409" customWidth="1"/>
    <col min="13573" max="13573" width="2.88671875" style="409" customWidth="1"/>
    <col min="13574" max="13574" width="1.88671875" style="409" customWidth="1"/>
    <col min="13575" max="13824" width="15.88671875" style="409"/>
    <col min="13825" max="13825" width="3.44140625" style="409" customWidth="1"/>
    <col min="13826" max="13826" width="18.6640625" style="409" customWidth="1"/>
    <col min="13827" max="13827" width="95.5546875" style="409" customWidth="1"/>
    <col min="13828" max="13828" width="15.109375" style="409" customWidth="1"/>
    <col min="13829" max="13829" width="2.88671875" style="409" customWidth="1"/>
    <col min="13830" max="13830" width="1.88671875" style="409" customWidth="1"/>
    <col min="13831" max="14080" width="15.88671875" style="409"/>
    <col min="14081" max="14081" width="3.44140625" style="409" customWidth="1"/>
    <col min="14082" max="14082" width="18.6640625" style="409" customWidth="1"/>
    <col min="14083" max="14083" width="95.5546875" style="409" customWidth="1"/>
    <col min="14084" max="14084" width="15.109375" style="409" customWidth="1"/>
    <col min="14085" max="14085" width="2.88671875" style="409" customWidth="1"/>
    <col min="14086" max="14086" width="1.88671875" style="409" customWidth="1"/>
    <col min="14087" max="14336" width="15.88671875" style="409"/>
    <col min="14337" max="14337" width="3.44140625" style="409" customWidth="1"/>
    <col min="14338" max="14338" width="18.6640625" style="409" customWidth="1"/>
    <col min="14339" max="14339" width="95.5546875" style="409" customWidth="1"/>
    <col min="14340" max="14340" width="15.109375" style="409" customWidth="1"/>
    <col min="14341" max="14341" width="2.88671875" style="409" customWidth="1"/>
    <col min="14342" max="14342" width="1.88671875" style="409" customWidth="1"/>
    <col min="14343" max="14592" width="15.88671875" style="409"/>
    <col min="14593" max="14593" width="3.44140625" style="409" customWidth="1"/>
    <col min="14594" max="14594" width="18.6640625" style="409" customWidth="1"/>
    <col min="14595" max="14595" width="95.5546875" style="409" customWidth="1"/>
    <col min="14596" max="14596" width="15.109375" style="409" customWidth="1"/>
    <col min="14597" max="14597" width="2.88671875" style="409" customWidth="1"/>
    <col min="14598" max="14598" width="1.88671875" style="409" customWidth="1"/>
    <col min="14599" max="14848" width="15.88671875" style="409"/>
    <col min="14849" max="14849" width="3.44140625" style="409" customWidth="1"/>
    <col min="14850" max="14850" width="18.6640625" style="409" customWidth="1"/>
    <col min="14851" max="14851" width="95.5546875" style="409" customWidth="1"/>
    <col min="14852" max="14852" width="15.109375" style="409" customWidth="1"/>
    <col min="14853" max="14853" width="2.88671875" style="409" customWidth="1"/>
    <col min="14854" max="14854" width="1.88671875" style="409" customWidth="1"/>
    <col min="14855" max="15104" width="15.88671875" style="409"/>
    <col min="15105" max="15105" width="3.44140625" style="409" customWidth="1"/>
    <col min="15106" max="15106" width="18.6640625" style="409" customWidth="1"/>
    <col min="15107" max="15107" width="95.5546875" style="409" customWidth="1"/>
    <col min="15108" max="15108" width="15.109375" style="409" customWidth="1"/>
    <col min="15109" max="15109" width="2.88671875" style="409" customWidth="1"/>
    <col min="15110" max="15110" width="1.88671875" style="409" customWidth="1"/>
    <col min="15111" max="15360" width="15.88671875" style="409"/>
    <col min="15361" max="15361" width="3.44140625" style="409" customWidth="1"/>
    <col min="15362" max="15362" width="18.6640625" style="409" customWidth="1"/>
    <col min="15363" max="15363" width="95.5546875" style="409" customWidth="1"/>
    <col min="15364" max="15364" width="15.109375" style="409" customWidth="1"/>
    <col min="15365" max="15365" width="2.88671875" style="409" customWidth="1"/>
    <col min="15366" max="15366" width="1.88671875" style="409" customWidth="1"/>
    <col min="15367" max="15616" width="15.88671875" style="409"/>
    <col min="15617" max="15617" width="3.44140625" style="409" customWidth="1"/>
    <col min="15618" max="15618" width="18.6640625" style="409" customWidth="1"/>
    <col min="15619" max="15619" width="95.5546875" style="409" customWidth="1"/>
    <col min="15620" max="15620" width="15.109375" style="409" customWidth="1"/>
    <col min="15621" max="15621" width="2.88671875" style="409" customWidth="1"/>
    <col min="15622" max="15622" width="1.88671875" style="409" customWidth="1"/>
    <col min="15623" max="15872" width="15.88671875" style="409"/>
    <col min="15873" max="15873" width="3.44140625" style="409" customWidth="1"/>
    <col min="15874" max="15874" width="18.6640625" style="409" customWidth="1"/>
    <col min="15875" max="15875" width="95.5546875" style="409" customWidth="1"/>
    <col min="15876" max="15876" width="15.109375" style="409" customWidth="1"/>
    <col min="15877" max="15877" width="2.88671875" style="409" customWidth="1"/>
    <col min="15878" max="15878" width="1.88671875" style="409" customWidth="1"/>
    <col min="15879" max="16128" width="15.88671875" style="409"/>
    <col min="16129" max="16129" width="3.44140625" style="409" customWidth="1"/>
    <col min="16130" max="16130" width="18.6640625" style="409" customWidth="1"/>
    <col min="16131" max="16131" width="95.5546875" style="409" customWidth="1"/>
    <col min="16132" max="16132" width="15.109375" style="409" customWidth="1"/>
    <col min="16133" max="16133" width="2.88671875" style="409" customWidth="1"/>
    <col min="16134" max="16134" width="1.88671875" style="409" customWidth="1"/>
    <col min="16135" max="16384" width="15.88671875" style="409"/>
  </cols>
  <sheetData>
    <row r="1" spans="2:4" ht="12" customHeight="1" x14ac:dyDescent="0.3"/>
    <row r="2" spans="2:4" ht="12" customHeight="1" x14ac:dyDescent="0.3"/>
    <row r="3" spans="2:4" ht="12" customHeight="1" x14ac:dyDescent="0.3"/>
    <row r="4" spans="2:4" ht="15.75" customHeight="1" x14ac:dyDescent="0.3">
      <c r="B4" s="410"/>
      <c r="C4" s="411"/>
    </row>
    <row r="5" spans="2:4" ht="191.25" customHeight="1" x14ac:dyDescent="0.3">
      <c r="B5" s="412"/>
      <c r="C5" s="707"/>
      <c r="D5" s="707"/>
    </row>
    <row r="6" spans="2:4" ht="191.25" customHeight="1" x14ac:dyDescent="0.3">
      <c r="B6" s="412"/>
      <c r="C6" s="413"/>
      <c r="D6" s="413"/>
    </row>
    <row r="7" spans="2:4" ht="124.5" customHeight="1" x14ac:dyDescent="0.3">
      <c r="C7" s="414"/>
    </row>
    <row r="8" spans="2:4" ht="27.75" customHeight="1" x14ac:dyDescent="0.3">
      <c r="B8" s="415"/>
      <c r="C8" s="416"/>
    </row>
    <row r="9" spans="2:4" ht="27.75" customHeight="1" x14ac:dyDescent="0.3">
      <c r="C9" s="416"/>
    </row>
    <row r="37" ht="2.25" customHeight="1" x14ac:dyDescent="0.3"/>
  </sheetData>
  <mergeCells count="1">
    <mergeCell ref="C5:D5"/>
  </mergeCells>
  <pageMargins left="0.19685039370078741" right="0" top="0.78740157480314965" bottom="0.19685039370078741" header="0" footer="0"/>
  <pageSetup paperSize="9" scale="7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AB34-D7FD-42CE-973D-0ED8FC480A95}">
  <sheetPr>
    <pageSetUpPr fitToPage="1"/>
  </sheetPr>
  <dimension ref="A1:E46"/>
  <sheetViews>
    <sheetView zoomScale="85" zoomScaleNormal="85" zoomScaleSheetLayoutView="85" workbookViewId="0"/>
  </sheetViews>
  <sheetFormatPr defaultColWidth="15.88671875" defaultRowHeight="15.6" x14ac:dyDescent="0.3"/>
  <cols>
    <col min="1" max="1" width="3.44140625" style="409" customWidth="1"/>
    <col min="2" max="2" width="33.6640625" style="421" bestFit="1" customWidth="1"/>
    <col min="3" max="3" width="1.5546875" style="422" customWidth="1"/>
    <col min="4" max="4" width="71" style="421" customWidth="1"/>
    <col min="5" max="6" width="23.5546875" style="421" customWidth="1"/>
    <col min="7" max="7" width="1.88671875" style="421" customWidth="1"/>
    <col min="8" max="8" width="15.88671875" style="421"/>
    <col min="9" max="9" width="6.109375" style="421" customWidth="1"/>
    <col min="10" max="16384" width="15.88671875" style="421"/>
  </cols>
  <sheetData>
    <row r="1" spans="2:4" s="409" customFormat="1" ht="12" customHeight="1" x14ac:dyDescent="0.3">
      <c r="C1" s="417"/>
    </row>
    <row r="2" spans="2:4" s="409" customFormat="1" ht="12" customHeight="1" x14ac:dyDescent="0.3">
      <c r="C2" s="417"/>
    </row>
    <row r="3" spans="2:4" s="409" customFormat="1" ht="12" customHeight="1" x14ac:dyDescent="0.3">
      <c r="C3" s="417"/>
    </row>
    <row r="4" spans="2:4" s="409" customFormat="1" ht="15.75" customHeight="1" x14ac:dyDescent="0.3">
      <c r="C4" s="417"/>
    </row>
    <row r="5" spans="2:4" s="409" customFormat="1" ht="24" customHeight="1" x14ac:dyDescent="0.4">
      <c r="B5" s="708" t="s">
        <v>2892</v>
      </c>
      <c r="C5" s="708"/>
      <c r="D5" s="708"/>
    </row>
    <row r="6" spans="2:4" s="409" customFormat="1" ht="6" customHeight="1" x14ac:dyDescent="0.3">
      <c r="C6" s="417"/>
    </row>
    <row r="7" spans="2:4" s="409" customFormat="1" ht="15.75" customHeight="1" x14ac:dyDescent="0.3">
      <c r="B7" s="418" t="s">
        <v>2893</v>
      </c>
      <c r="C7" s="419"/>
      <c r="D7" s="420" t="s">
        <v>2894</v>
      </c>
    </row>
    <row r="8" spans="2:4" ht="11.25" customHeight="1" x14ac:dyDescent="0.3"/>
    <row r="10" spans="2:4" x14ac:dyDescent="0.3">
      <c r="B10" s="423" t="s">
        <v>2895</v>
      </c>
    </row>
    <row r="11" spans="2:4" x14ac:dyDescent="0.3">
      <c r="B11" s="422" t="s">
        <v>2896</v>
      </c>
      <c r="D11" s="422"/>
    </row>
    <row r="12" spans="2:4" x14ac:dyDescent="0.3">
      <c r="B12" s="424" t="s">
        <v>2835</v>
      </c>
      <c r="D12" s="425" t="s">
        <v>2896</v>
      </c>
    </row>
    <row r="13" spans="2:4" x14ac:dyDescent="0.3">
      <c r="B13" s="424"/>
    </row>
    <row r="14" spans="2:4" x14ac:dyDescent="0.3">
      <c r="B14" s="422" t="s">
        <v>2897</v>
      </c>
    </row>
    <row r="15" spans="2:4" x14ac:dyDescent="0.3">
      <c r="B15" s="424" t="s">
        <v>2898</v>
      </c>
      <c r="D15" s="425" t="s">
        <v>2899</v>
      </c>
    </row>
    <row r="16" spans="2:4" x14ac:dyDescent="0.3">
      <c r="B16" s="424" t="s">
        <v>2900</v>
      </c>
      <c r="D16" s="425" t="s">
        <v>2901</v>
      </c>
    </row>
    <row r="17" spans="2:4" x14ac:dyDescent="0.3">
      <c r="B17" s="424" t="s">
        <v>2902</v>
      </c>
      <c r="D17" s="425" t="s">
        <v>2903</v>
      </c>
    </row>
    <row r="18" spans="2:4" x14ac:dyDescent="0.3">
      <c r="B18" s="424" t="s">
        <v>2904</v>
      </c>
      <c r="D18" s="425" t="s">
        <v>2905</v>
      </c>
    </row>
    <row r="19" spans="2:4" x14ac:dyDescent="0.3">
      <c r="B19" s="424" t="s">
        <v>2906</v>
      </c>
      <c r="D19" s="425" t="s">
        <v>2907</v>
      </c>
    </row>
    <row r="20" spans="2:4" x14ac:dyDescent="0.3">
      <c r="B20" s="424" t="s">
        <v>2908</v>
      </c>
      <c r="D20" s="425" t="s">
        <v>2909</v>
      </c>
    </row>
    <row r="21" spans="2:4" x14ac:dyDescent="0.3">
      <c r="B21" s="424"/>
    </row>
    <row r="22" spans="2:4" x14ac:dyDescent="0.3">
      <c r="B22" s="424" t="s">
        <v>2910</v>
      </c>
      <c r="D22" s="425" t="s">
        <v>2911</v>
      </c>
    </row>
    <row r="23" spans="2:4" x14ac:dyDescent="0.3">
      <c r="B23" s="424" t="s">
        <v>2912</v>
      </c>
      <c r="D23" s="425" t="s">
        <v>2913</v>
      </c>
    </row>
    <row r="24" spans="2:4" x14ac:dyDescent="0.3">
      <c r="B24" s="424" t="s">
        <v>2914</v>
      </c>
      <c r="D24" s="425" t="s">
        <v>2915</v>
      </c>
    </row>
    <row r="25" spans="2:4" x14ac:dyDescent="0.3">
      <c r="B25" s="424" t="s">
        <v>2916</v>
      </c>
      <c r="D25" s="425" t="s">
        <v>2917</v>
      </c>
    </row>
    <row r="26" spans="2:4" x14ac:dyDescent="0.3">
      <c r="B26" s="424" t="s">
        <v>2918</v>
      </c>
      <c r="D26" s="425" t="s">
        <v>2919</v>
      </c>
    </row>
    <row r="27" spans="2:4" x14ac:dyDescent="0.3">
      <c r="B27" s="424" t="s">
        <v>2920</v>
      </c>
      <c r="D27" s="425" t="s">
        <v>2921</v>
      </c>
    </row>
    <row r="28" spans="2:4" x14ac:dyDescent="0.3">
      <c r="B28" s="424" t="s">
        <v>2922</v>
      </c>
      <c r="D28" s="425" t="s">
        <v>2923</v>
      </c>
    </row>
    <row r="29" spans="2:4" x14ac:dyDescent="0.3">
      <c r="B29" s="424" t="s">
        <v>2924</v>
      </c>
      <c r="D29" s="425" t="s">
        <v>2925</v>
      </c>
    </row>
    <row r="30" spans="2:4" x14ac:dyDescent="0.3">
      <c r="B30" s="424" t="s">
        <v>2926</v>
      </c>
      <c r="D30" s="425" t="s">
        <v>2927</v>
      </c>
    </row>
    <row r="31" spans="2:4" x14ac:dyDescent="0.3">
      <c r="B31" s="424" t="s">
        <v>2928</v>
      </c>
      <c r="D31" s="425" t="s">
        <v>2929</v>
      </c>
    </row>
    <row r="32" spans="2:4" x14ac:dyDescent="0.3">
      <c r="B32" s="424" t="s">
        <v>2930</v>
      </c>
      <c r="D32" s="425" t="s">
        <v>2931</v>
      </c>
    </row>
    <row r="33" spans="2:5" x14ac:dyDescent="0.3">
      <c r="B33" s="424" t="s">
        <v>2932</v>
      </c>
      <c r="D33" s="425" t="s">
        <v>2933</v>
      </c>
    </row>
    <row r="34" spans="2:5" x14ac:dyDescent="0.3">
      <c r="B34" s="424" t="s">
        <v>2934</v>
      </c>
      <c r="D34" s="425" t="s">
        <v>2935</v>
      </c>
    </row>
    <row r="35" spans="2:5" x14ac:dyDescent="0.3">
      <c r="B35" s="424" t="s">
        <v>2936</v>
      </c>
      <c r="D35" s="425" t="s">
        <v>2937</v>
      </c>
    </row>
    <row r="36" spans="2:5" x14ac:dyDescent="0.3">
      <c r="B36" s="424" t="s">
        <v>2938</v>
      </c>
      <c r="D36" s="425" t="s">
        <v>2939</v>
      </c>
    </row>
    <row r="37" spans="2:5" x14ac:dyDescent="0.3">
      <c r="B37" s="424" t="s">
        <v>2940</v>
      </c>
      <c r="D37" s="425" t="s">
        <v>2941</v>
      </c>
    </row>
    <row r="38" spans="2:5" x14ac:dyDescent="0.3">
      <c r="B38" s="424" t="s">
        <v>2942</v>
      </c>
      <c r="D38" s="425" t="s">
        <v>2943</v>
      </c>
    </row>
    <row r="39" spans="2:5" x14ac:dyDescent="0.3">
      <c r="B39" s="424" t="s">
        <v>2944</v>
      </c>
      <c r="D39" s="425" t="s">
        <v>2945</v>
      </c>
    </row>
    <row r="40" spans="2:5" x14ac:dyDescent="0.3">
      <c r="B40" s="424"/>
      <c r="D40" s="425"/>
    </row>
    <row r="41" spans="2:5" x14ac:dyDescent="0.3">
      <c r="B41" s="424"/>
      <c r="D41" s="426"/>
    </row>
    <row r="42" spans="2:5" x14ac:dyDescent="0.3">
      <c r="E42" s="422"/>
    </row>
    <row r="43" spans="2:5" x14ac:dyDescent="0.3">
      <c r="B43" s="423" t="s">
        <v>2946</v>
      </c>
      <c r="E43" s="422"/>
    </row>
    <row r="44" spans="2:5" x14ac:dyDescent="0.3">
      <c r="B44" s="424" t="s">
        <v>2947</v>
      </c>
      <c r="D44" s="425" t="s">
        <v>2948</v>
      </c>
      <c r="E44" s="422"/>
    </row>
    <row r="45" spans="2:5" x14ac:dyDescent="0.3">
      <c r="B45" s="424" t="s">
        <v>2949</v>
      </c>
      <c r="D45" s="425" t="s">
        <v>2948</v>
      </c>
      <c r="E45" s="422"/>
    </row>
    <row r="46" spans="2:5" x14ac:dyDescent="0.3">
      <c r="B46" s="424" t="s">
        <v>2950</v>
      </c>
      <c r="D46" s="425" t="s">
        <v>2951</v>
      </c>
    </row>
  </sheetData>
  <mergeCells count="1">
    <mergeCell ref="B5:D5"/>
  </mergeCells>
  <hyperlinks>
    <hyperlink ref="D12" location="'Tabel A - General Issuer Detail'!A1" display="General Issuer Detail" xr:uid="{8CFEED97-AFE8-4B54-B493-1370E6DB9F25}"/>
    <hyperlink ref="D15" location="'G1-G4 - Cover pool inform.'!A1" display="General cover pool information " xr:uid="{27D38248-8D9D-42DC-BD6D-4258CAE9CA8A}"/>
    <hyperlink ref="D16" location="'G1-G4 - Cover pool inform.'!B25" display="Outstanding CBs" xr:uid="{81D5D273-CE64-4B2B-8150-9AE7415A8350}"/>
    <hyperlink ref="D19" location="'G1-G4 - Cover pool inform.'!B61" display="Legal ALM (balance principle) adherence" xr:uid="{59A16337-8726-41FC-8CF7-FFDFB100AC04}"/>
    <hyperlink ref="D20" location="'G1-G4 - Cover pool inform.'!B70" display="Additional characteristics of ALM business model for issued CBs" xr:uid="{B8F808AC-618B-4911-B792-02FC627FEB05}"/>
    <hyperlink ref="D22" location="'Table 1-3 - Lending'!B7" display="Number of loans by property category" xr:uid="{472EF444-74ED-4524-9396-5688818AB2D6}"/>
    <hyperlink ref="D23" location="'Table 1-3 - Lending'!B16" display="Lending by property category, DKKbn" xr:uid="{68D18F8A-FE93-4393-8E87-433D9D793D72}"/>
    <hyperlink ref="D24" location="'Table 1-3 - Lending'!B23" display="Lending, by loan size, DKKbn" xr:uid="{D8D0C553-5FAB-4956-9DE0-C6F0CB31CB08}"/>
    <hyperlink ref="D25" location="'Table 4 - LTV'!B7" display="Lending, by-loan to-value (LTV), current property value, DKKbn" xr:uid="{89B943EA-7636-4E70-AA0B-CA80D31B3DE0}"/>
    <hyperlink ref="D26" location="'Table 4 - LTV'!B29" display="Lending, by-loan to-value (LTV), current property value, Per cent" xr:uid="{60E6FED2-1771-4C3B-A94B-CA7BF2229754}"/>
    <hyperlink ref="D27" location="'Table 4 - LTV'!B51" display="Lending, by-loan to-value (LTV), current property value, DKKbn (&quot;Sidste krone&quot;)" xr:uid="{D53D5C11-B3D6-4C93-9627-6DE73D6EE4EE}"/>
    <hyperlink ref="D28" location="'Table 4 - LTV'!B73" display="Lending, by-loan to-value (LTV), current property value, Per cent (&quot;Sidste krone&quot;)" xr:uid="{FC35C189-60C4-4E4B-BF35-21DAA5D387EB}"/>
    <hyperlink ref="D29" location="'Table 5 - Lending by region'!B7" display="Lending by region, DKKbn" xr:uid="{06E7D367-5064-4C87-BCC7-0BBB85DA446A}"/>
    <hyperlink ref="D30" location="'Table 6-8 - Lending by loantype'!B6" display="Lending by loan type - IO Loans, DKKbn" xr:uid="{C772A8DE-F0E8-4F41-BFCC-EF3F954C1098}"/>
    <hyperlink ref="D31" location="'Table 6-8 - Lending by loantype'!B23" display="Lending by loan type - Repayment Loans / Amortizing Loans, DKKbn" xr:uid="{1DF72E9A-21C9-48CB-BBEE-D83F47E9397D}"/>
    <hyperlink ref="D32" location="'Table 6-8 - Lending by loantype'!B40" display="Lending by loan type - All loans, DKKbn" xr:uid="{AF47B42F-880D-4804-A298-FE462A7A9F35}"/>
    <hyperlink ref="D34" location="'Table 9-12 - Lending'!B20" display="Lending by remaining maturity, DKKbn" xr:uid="{EC92A0B5-6D01-4C97-B813-0D1485B9720E}"/>
    <hyperlink ref="D35" location="'Table 9-12 - Lending'!B35" display="90 day Non-performing loans by property type, as percentage of instalments payments, %" xr:uid="{F3A64891-FA86-4371-9F73-E839050DF6F9}"/>
    <hyperlink ref="D36" location="'Table 9-12 - Lending'!B45" display="90 day Non-performing loans by property type, as percentage of lending, %" xr:uid="{49BA3F32-C42B-42D4-8A8F-9241E355CC9B}"/>
    <hyperlink ref="D37" location="'Table 9-12 - Lending'!B55" display="90 day Non-performing loans by property type, as percentage of lending, by continous LTV bracket, %" xr:uid="{E37FFFAB-7BA4-405D-A0F3-93240A3E2EFC}"/>
    <hyperlink ref="D38" location="'Table 9-12 - Lending'!B69" display="Realised losses (DKKm)" xr:uid="{AE624ABF-A9C5-4DCE-B009-F49022FF5ED4}"/>
    <hyperlink ref="D39" location="'Table 9-12 - Lending'!B78" display="Realised losses (%)" xr:uid="{30F9481B-C894-4A4C-B1E9-168186E43BD1}"/>
    <hyperlink ref="D44" location="'X1 Key Concepts'!B8" display="Key Concepts Explanation" xr:uid="{31BEA1EB-B1E1-4A87-A178-3CF0231EF949}"/>
    <hyperlink ref="D46" location="'X3 - General explanation'!B7" display="General explanation" xr:uid="{6C340F57-ED10-4E46-B65E-285283BBF667}"/>
    <hyperlink ref="D17" location="'G1-G4 - Cover pool inform.'!A1" display="Cover assets and maturity structure" xr:uid="{23FE1B00-F517-4E31-B95E-7B4D653D1FAE}"/>
    <hyperlink ref="D45" location="'X2 Key Concepts'!A1" display="Key Concepts Explanation" xr:uid="{6F1BB7C2-C04E-45D6-87C5-847B6976EDD6}"/>
    <hyperlink ref="D18" location="'G1-G4 - Cover pool inform.'!A1" display="Interest and currency risk" xr:uid="{484A6349-B8F1-4AAB-8241-6D840E69B93C}"/>
    <hyperlink ref="D33" location="'Table 9-12 - Lending'!B6" display="Lending by Seasoning, DKKbn (Seasoning defined by duration of customer relationship)" xr:uid="{5491D388-9F5A-42A1-B1A1-A4D377E0438F}"/>
  </hyperlinks>
  <pageMargins left="0.78740157480314965" right="0.59055118110236227" top="0.78740157480314965" bottom="0.78740157480314965" header="0" footer="0"/>
  <pageSetup paperSize="9" scale="5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509A4-0B46-4184-B7F8-325CEBD0A067}">
  <sheetPr>
    <pageSetUpPr fitToPage="1"/>
  </sheetPr>
  <dimension ref="B1:F46"/>
  <sheetViews>
    <sheetView view="pageBreakPreview" zoomScale="60" zoomScaleNormal="85" workbookViewId="0"/>
  </sheetViews>
  <sheetFormatPr defaultColWidth="15.88671875" defaultRowHeight="14.4" x14ac:dyDescent="0.3"/>
  <cols>
    <col min="1" max="1" width="3.44140625" style="409" customWidth="1"/>
    <col min="2" max="2" width="68.44140625" style="409" bestFit="1" customWidth="1"/>
    <col min="3" max="6" width="15.6640625" style="409" bestFit="1" customWidth="1"/>
    <col min="7" max="7" width="5.109375" style="409" customWidth="1"/>
    <col min="8" max="16384" width="15.88671875" style="409"/>
  </cols>
  <sheetData>
    <row r="1" spans="2:6" ht="12" customHeight="1" x14ac:dyDescent="0.3"/>
    <row r="2" spans="2:6" ht="12" customHeight="1" x14ac:dyDescent="0.3"/>
    <row r="3" spans="2:6" ht="12" customHeight="1" x14ac:dyDescent="0.3"/>
    <row r="4" spans="2:6" ht="36" customHeight="1" x14ac:dyDescent="0.3">
      <c r="B4" s="427" t="s">
        <v>2952</v>
      </c>
      <c r="C4" s="709"/>
      <c r="D4" s="709"/>
    </row>
    <row r="5" spans="2:6" ht="15.6" x14ac:dyDescent="0.3">
      <c r="B5" s="428" t="s">
        <v>2953</v>
      </c>
      <c r="C5" s="429"/>
      <c r="D5" s="429"/>
      <c r="E5" s="429"/>
      <c r="F5" s="429"/>
    </row>
    <row r="6" spans="2:6" ht="3.75" customHeight="1" x14ac:dyDescent="0.3">
      <c r="B6" s="430"/>
      <c r="C6" s="431"/>
      <c r="D6" s="431"/>
      <c r="E6" s="431"/>
      <c r="F6" s="431"/>
    </row>
    <row r="7" spans="2:6" ht="3" customHeight="1" x14ac:dyDescent="0.3">
      <c r="B7" s="430"/>
    </row>
    <row r="8" spans="2:6" ht="3.75" customHeight="1" x14ac:dyDescent="0.3"/>
    <row r="9" spans="2:6" x14ac:dyDescent="0.3">
      <c r="B9" s="432" t="s">
        <v>2954</v>
      </c>
      <c r="C9" s="433" t="s">
        <v>2955</v>
      </c>
      <c r="D9" s="433" t="s">
        <v>2956</v>
      </c>
      <c r="E9" s="433" t="s">
        <v>2957</v>
      </c>
      <c r="F9" s="433" t="s">
        <v>2958</v>
      </c>
    </row>
    <row r="10" spans="2:6" x14ac:dyDescent="0.3">
      <c r="B10" s="434" t="s">
        <v>2959</v>
      </c>
      <c r="C10" s="435">
        <v>426.8</v>
      </c>
      <c r="D10" s="435">
        <v>428.6</v>
      </c>
      <c r="E10" s="435">
        <v>425.5</v>
      </c>
      <c r="F10" s="435">
        <v>428.2</v>
      </c>
    </row>
    <row r="11" spans="2:6" x14ac:dyDescent="0.3">
      <c r="B11" s="434" t="s">
        <v>2960</v>
      </c>
      <c r="C11" s="435">
        <v>382.22500000000002</v>
      </c>
      <c r="D11" s="435">
        <v>385.96</v>
      </c>
      <c r="E11" s="435">
        <v>386.10599999999999</v>
      </c>
      <c r="F11" s="435">
        <v>378.32</v>
      </c>
    </row>
    <row r="12" spans="2:6" x14ac:dyDescent="0.3">
      <c r="B12" s="436" t="s">
        <v>2961</v>
      </c>
      <c r="C12" s="437">
        <v>382.22500000000002</v>
      </c>
      <c r="D12" s="437">
        <v>385.96</v>
      </c>
      <c r="E12" s="437">
        <v>386.10599999999999</v>
      </c>
      <c r="F12" s="437">
        <v>378.32</v>
      </c>
    </row>
    <row r="13" spans="2:6" x14ac:dyDescent="0.3">
      <c r="B13" s="438" t="s">
        <v>2962</v>
      </c>
      <c r="C13" s="439">
        <v>0.28699999999999998</v>
      </c>
      <c r="D13" s="439">
        <v>0.28299999999999997</v>
      </c>
      <c r="E13" s="439">
        <v>0.28399999999999997</v>
      </c>
      <c r="F13" s="439">
        <v>0.28310000000000002</v>
      </c>
    </row>
    <row r="14" spans="2:6" x14ac:dyDescent="0.3">
      <c r="B14" s="434" t="s">
        <v>2963</v>
      </c>
      <c r="C14" s="440">
        <v>0.308</v>
      </c>
      <c r="D14" s="440">
        <v>0.30399999999999999</v>
      </c>
      <c r="E14" s="440">
        <v>0.30499999999999999</v>
      </c>
      <c r="F14" s="440">
        <v>0.3044</v>
      </c>
    </row>
    <row r="15" spans="2:6" x14ac:dyDescent="0.3">
      <c r="B15" s="434" t="s">
        <v>2964</v>
      </c>
      <c r="C15" s="435">
        <v>407.29300000000001</v>
      </c>
      <c r="D15" s="435">
        <v>395.96</v>
      </c>
      <c r="E15" s="435">
        <v>392.79899999999998</v>
      </c>
      <c r="F15" s="435">
        <v>394.553</v>
      </c>
    </row>
    <row r="16" spans="2:6" x14ac:dyDescent="0.3">
      <c r="B16" s="434" t="s">
        <v>2965</v>
      </c>
      <c r="C16" s="435">
        <v>6.3</v>
      </c>
      <c r="D16" s="435">
        <v>6</v>
      </c>
      <c r="E16" s="435">
        <v>6</v>
      </c>
      <c r="F16" s="435">
        <v>6.5</v>
      </c>
    </row>
    <row r="17" spans="2:6" x14ac:dyDescent="0.3">
      <c r="B17" s="441" t="s">
        <v>2966</v>
      </c>
      <c r="C17" s="435"/>
      <c r="D17" s="435"/>
      <c r="E17" s="435"/>
      <c r="F17" s="435"/>
    </row>
    <row r="18" spans="2:6" x14ac:dyDescent="0.3">
      <c r="B18" s="442" t="s">
        <v>2967</v>
      </c>
      <c r="C18" s="443">
        <v>125.813</v>
      </c>
      <c r="D18" s="443">
        <v>125.955</v>
      </c>
      <c r="E18" s="443">
        <v>128.267</v>
      </c>
      <c r="F18" s="443">
        <v>131.892</v>
      </c>
    </row>
    <row r="19" spans="2:6" x14ac:dyDescent="0.3">
      <c r="B19" s="444" t="s">
        <v>2968</v>
      </c>
      <c r="C19" s="443">
        <v>0</v>
      </c>
      <c r="D19" s="443">
        <v>0</v>
      </c>
      <c r="E19" s="443">
        <v>0</v>
      </c>
      <c r="F19" s="443">
        <v>0</v>
      </c>
    </row>
    <row r="20" spans="2:6" x14ac:dyDescent="0.3">
      <c r="B20" s="434" t="s">
        <v>2969</v>
      </c>
      <c r="C20" s="435">
        <v>0</v>
      </c>
      <c r="D20" s="435">
        <v>0</v>
      </c>
      <c r="E20" s="435">
        <v>0</v>
      </c>
      <c r="F20" s="435">
        <v>0</v>
      </c>
    </row>
    <row r="21" spans="2:6" ht="9.75" customHeight="1" x14ac:dyDescent="0.3">
      <c r="B21" s="430"/>
      <c r="C21" s="431"/>
      <c r="D21" s="431"/>
      <c r="E21" s="431"/>
      <c r="F21" s="431"/>
    </row>
    <row r="22" spans="2:6" ht="15.6" x14ac:dyDescent="0.3">
      <c r="B22" s="445"/>
      <c r="C22" s="431"/>
      <c r="D22" s="431"/>
      <c r="E22" s="431"/>
      <c r="F22" s="431"/>
    </row>
    <row r="23" spans="2:6" x14ac:dyDescent="0.3">
      <c r="B23" s="446" t="s">
        <v>2970</v>
      </c>
      <c r="C23" s="447"/>
      <c r="D23" s="447"/>
      <c r="E23" s="447"/>
      <c r="F23" s="447"/>
    </row>
    <row r="24" spans="2:6" x14ac:dyDescent="0.3">
      <c r="B24" s="448" t="s">
        <v>2971</v>
      </c>
      <c r="C24" s="449">
        <v>382.22500000000002</v>
      </c>
      <c r="D24" s="449">
        <v>385.96</v>
      </c>
      <c r="E24" s="449">
        <v>386.10599999999999</v>
      </c>
      <c r="F24" s="449">
        <v>378.32</v>
      </c>
    </row>
    <row r="25" spans="2:6" x14ac:dyDescent="0.3">
      <c r="B25" s="446" t="s">
        <v>2972</v>
      </c>
      <c r="C25" s="447"/>
      <c r="D25" s="447"/>
      <c r="E25" s="447"/>
      <c r="F25" s="447"/>
    </row>
    <row r="26" spans="2:6" ht="3" customHeight="1" x14ac:dyDescent="0.3">
      <c r="B26" s="450"/>
      <c r="C26" s="447"/>
      <c r="D26" s="447"/>
      <c r="E26" s="447"/>
      <c r="F26" s="447"/>
    </row>
    <row r="27" spans="2:6" x14ac:dyDescent="0.3">
      <c r="B27" s="436" t="s">
        <v>2973</v>
      </c>
      <c r="C27" s="441"/>
      <c r="D27" s="441"/>
      <c r="E27" s="441"/>
      <c r="F27" s="441"/>
    </row>
    <row r="28" spans="2:6" x14ac:dyDescent="0.3">
      <c r="B28" s="451" t="s">
        <v>2974</v>
      </c>
      <c r="C28" s="452">
        <v>0.48799999999999999</v>
      </c>
      <c r="D28" s="453">
        <v>0.51100000000000001</v>
      </c>
      <c r="E28" s="453">
        <v>0.13400000000000001</v>
      </c>
      <c r="F28" s="452">
        <v>0.189</v>
      </c>
    </row>
    <row r="29" spans="2:6" x14ac:dyDescent="0.3">
      <c r="B29" s="451" t="s">
        <v>2975</v>
      </c>
      <c r="C29" s="452">
        <v>5.7089999999999996</v>
      </c>
      <c r="D29" s="452">
        <v>5.95</v>
      </c>
      <c r="E29" s="452">
        <v>4.7329999999999997</v>
      </c>
      <c r="F29" s="452">
        <v>4.7380000000000004</v>
      </c>
    </row>
    <row r="30" spans="2:6" x14ac:dyDescent="0.3">
      <c r="B30" s="451" t="s">
        <v>2976</v>
      </c>
      <c r="C30" s="452">
        <v>376.02800000000002</v>
      </c>
      <c r="D30" s="452">
        <v>379.49799999999999</v>
      </c>
      <c r="E30" s="452">
        <v>381.23899999999998</v>
      </c>
      <c r="F30" s="452">
        <v>373.39299999999997</v>
      </c>
    </row>
    <row r="31" spans="2:6" x14ac:dyDescent="0.3">
      <c r="B31" s="436" t="s">
        <v>2977</v>
      </c>
      <c r="C31" s="454"/>
      <c r="D31" s="454"/>
      <c r="E31" s="454"/>
      <c r="F31" s="454"/>
    </row>
    <row r="32" spans="2:6" x14ac:dyDescent="0.3">
      <c r="B32" s="451" t="s">
        <v>2978</v>
      </c>
      <c r="C32" s="452">
        <v>379.29199999999997</v>
      </c>
      <c r="D32" s="452">
        <v>382.88900000000001</v>
      </c>
      <c r="E32" s="452">
        <v>382.892</v>
      </c>
      <c r="F32" s="452">
        <v>374.95299999999997</v>
      </c>
    </row>
    <row r="33" spans="2:6" x14ac:dyDescent="0.3">
      <c r="B33" s="451" t="s">
        <v>2979</v>
      </c>
      <c r="C33" s="452">
        <v>2.9329999999999998</v>
      </c>
      <c r="D33" s="452">
        <v>3.0710000000000002</v>
      </c>
      <c r="E33" s="452">
        <v>3.214</v>
      </c>
      <c r="F33" s="452">
        <v>3.367</v>
      </c>
    </row>
    <row r="34" spans="2:6" x14ac:dyDescent="0.3">
      <c r="B34" s="451" t="s">
        <v>2980</v>
      </c>
      <c r="C34" s="455">
        <v>0</v>
      </c>
      <c r="D34" s="455">
        <v>0</v>
      </c>
      <c r="E34" s="455">
        <v>0</v>
      </c>
      <c r="F34" s="455">
        <v>0</v>
      </c>
    </row>
    <row r="35" spans="2:6" x14ac:dyDescent="0.3">
      <c r="B35" s="451" t="s">
        <v>2981</v>
      </c>
      <c r="C35" s="455">
        <v>0</v>
      </c>
      <c r="D35" s="455">
        <v>0</v>
      </c>
      <c r="E35" s="455">
        <v>0</v>
      </c>
      <c r="F35" s="455">
        <v>0</v>
      </c>
    </row>
    <row r="36" spans="2:6" x14ac:dyDescent="0.3">
      <c r="B36" s="436" t="s">
        <v>2982</v>
      </c>
      <c r="C36" s="454"/>
      <c r="D36" s="454"/>
      <c r="E36" s="454"/>
      <c r="F36" s="454"/>
    </row>
    <row r="37" spans="2:6" ht="28.8" x14ac:dyDescent="0.3">
      <c r="B37" s="451" t="s">
        <v>2983</v>
      </c>
      <c r="C37" s="452">
        <v>306.87700000000001</v>
      </c>
      <c r="D37" s="452">
        <v>309.94600000000003</v>
      </c>
      <c r="E37" s="452">
        <v>309.75400000000002</v>
      </c>
      <c r="F37" s="452">
        <v>302.62</v>
      </c>
    </row>
    <row r="38" spans="2:6" ht="28.8" x14ac:dyDescent="0.3">
      <c r="B38" s="451" t="s">
        <v>2984</v>
      </c>
      <c r="C38" s="452">
        <v>75.25</v>
      </c>
      <c r="D38" s="452">
        <v>75.912000000000006</v>
      </c>
      <c r="E38" s="452">
        <v>76.25</v>
      </c>
      <c r="F38" s="452">
        <v>75.599999999999994</v>
      </c>
    </row>
    <row r="39" spans="2:6" x14ac:dyDescent="0.3">
      <c r="B39" s="451" t="s">
        <v>2985</v>
      </c>
      <c r="C39" s="452">
        <v>9.8000000000000004E-2</v>
      </c>
      <c r="D39" s="452">
        <v>0.10100000000000001</v>
      </c>
      <c r="E39" s="452">
        <v>0.10199999999999999</v>
      </c>
      <c r="F39" s="452">
        <v>0.1</v>
      </c>
    </row>
    <row r="40" spans="2:6" x14ac:dyDescent="0.3">
      <c r="B40" s="436" t="s">
        <v>2986</v>
      </c>
      <c r="C40" s="456"/>
      <c r="D40" s="456"/>
      <c r="E40" s="456"/>
      <c r="F40" s="456"/>
    </row>
    <row r="41" spans="2:6" x14ac:dyDescent="0.3">
      <c r="B41" s="434" t="s">
        <v>2987</v>
      </c>
      <c r="C41" s="457">
        <v>0.14000000000000001</v>
      </c>
      <c r="D41" s="457">
        <v>0.11</v>
      </c>
      <c r="E41" s="457">
        <v>0.11</v>
      </c>
      <c r="F41" s="458">
        <v>0.1</v>
      </c>
    </row>
    <row r="42" spans="2:6" ht="28.8" x14ac:dyDescent="0.3">
      <c r="B42" s="441" t="s">
        <v>2988</v>
      </c>
      <c r="C42" s="459">
        <v>0.51</v>
      </c>
      <c r="D42" s="459">
        <v>0.51</v>
      </c>
      <c r="E42" s="459">
        <v>0.52</v>
      </c>
      <c r="F42" s="459">
        <v>0.43</v>
      </c>
    </row>
    <row r="46" spans="2:6" x14ac:dyDescent="0.3">
      <c r="F46" s="460" t="s">
        <v>2989</v>
      </c>
    </row>
  </sheetData>
  <mergeCells count="1">
    <mergeCell ref="C4:D4"/>
  </mergeCells>
  <hyperlinks>
    <hyperlink ref="F46" location="Contents!A1" display="To Contents" xr:uid="{A41F83F2-5FC6-44D9-A877-FFD309CB4E9E}"/>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C10C3-ACAE-48D8-9773-93D740518470}">
  <sheetPr>
    <pageSetUpPr fitToPage="1"/>
  </sheetPr>
  <dimension ref="A3:K131"/>
  <sheetViews>
    <sheetView zoomScale="85" zoomScaleNormal="85" workbookViewId="0"/>
  </sheetViews>
  <sheetFormatPr defaultColWidth="9.109375" defaultRowHeight="14.4" x14ac:dyDescent="0.3"/>
  <cols>
    <col min="1" max="1" width="3.33203125" style="409" customWidth="1"/>
    <col min="2" max="2" width="60.88671875" style="409" customWidth="1"/>
    <col min="3" max="3" width="21.5546875" style="409" customWidth="1"/>
    <col min="4" max="4" width="19.44140625" style="409" customWidth="1"/>
    <col min="5" max="5" width="17.6640625" style="409" customWidth="1"/>
    <col min="6" max="6" width="22.21875" style="409" customWidth="1"/>
    <col min="7" max="8" width="10.6640625" style="409" customWidth="1"/>
    <col min="9" max="9" width="10.88671875" style="409" customWidth="1"/>
    <col min="10" max="10" width="4.33203125" style="409" bestFit="1" customWidth="1"/>
    <col min="11" max="11" width="22.33203125" style="409" customWidth="1"/>
    <col min="12" max="12" width="8.88671875" style="409" customWidth="1"/>
    <col min="13" max="16384" width="9.109375" style="409"/>
  </cols>
  <sheetData>
    <row r="3" spans="2:9" ht="12" customHeight="1" x14ac:dyDescent="0.3"/>
    <row r="4" spans="2:9" ht="17.399999999999999" x14ac:dyDescent="0.3">
      <c r="B4" s="427" t="s">
        <v>2990</v>
      </c>
      <c r="C4" s="427"/>
      <c r="D4" s="427"/>
      <c r="E4" s="427"/>
      <c r="F4" s="427"/>
      <c r="G4" s="427"/>
      <c r="H4" s="427"/>
      <c r="I4" s="427"/>
    </row>
    <row r="5" spans="2:9" ht="4.5" customHeight="1" x14ac:dyDescent="0.3">
      <c r="B5" s="715"/>
      <c r="C5" s="715"/>
      <c r="D5" s="715"/>
      <c r="E5" s="715"/>
      <c r="F5" s="715"/>
      <c r="G5" s="715"/>
      <c r="H5" s="715"/>
      <c r="I5" s="715"/>
    </row>
    <row r="6" spans="2:9" ht="5.25" customHeight="1" x14ac:dyDescent="0.3">
      <c r="B6" s="461"/>
      <c r="C6" s="461"/>
      <c r="D6" s="461"/>
      <c r="E6" s="461"/>
      <c r="F6" s="461"/>
      <c r="G6" s="461"/>
      <c r="H6" s="461"/>
      <c r="I6" s="461"/>
    </row>
    <row r="7" spans="2:9" x14ac:dyDescent="0.3">
      <c r="B7" s="462" t="s">
        <v>2991</v>
      </c>
      <c r="C7" s="463"/>
      <c r="D7" s="463"/>
      <c r="E7" s="463"/>
      <c r="F7" s="463" t="s">
        <v>2955</v>
      </c>
      <c r="G7" s="463" t="s">
        <v>2956</v>
      </c>
      <c r="H7" s="463" t="s">
        <v>2957</v>
      </c>
      <c r="I7" s="463" t="s">
        <v>2958</v>
      </c>
    </row>
    <row r="8" spans="2:9" x14ac:dyDescent="0.3">
      <c r="B8" s="464" t="s">
        <v>2992</v>
      </c>
      <c r="F8" s="465">
        <v>485</v>
      </c>
      <c r="G8" s="435">
        <v>470.91324168380004</v>
      </c>
      <c r="H8" s="435">
        <v>471.30454417825001</v>
      </c>
      <c r="I8" s="465">
        <v>488.48745826028011</v>
      </c>
    </row>
    <row r="9" spans="2:9" x14ac:dyDescent="0.3">
      <c r="B9" s="464" t="s">
        <v>2993</v>
      </c>
      <c r="F9" s="465">
        <v>29.7</v>
      </c>
      <c r="G9" s="465">
        <v>12.4</v>
      </c>
      <c r="H9" s="465">
        <v>6</v>
      </c>
      <c r="I9" s="435">
        <v>17.100000000000001</v>
      </c>
    </row>
    <row r="10" spans="2:9" x14ac:dyDescent="0.3">
      <c r="B10" s="464" t="s">
        <v>2994</v>
      </c>
      <c r="F10" s="465">
        <v>33.405479076479736</v>
      </c>
      <c r="G10" s="466">
        <v>31.968695076640074</v>
      </c>
      <c r="H10" s="466">
        <v>31.128815857620179</v>
      </c>
      <c r="I10" s="467">
        <v>33.85632807278003</v>
      </c>
    </row>
    <row r="11" spans="2:9" x14ac:dyDescent="0.3">
      <c r="B11" s="464" t="s">
        <v>2995</v>
      </c>
      <c r="C11" s="464" t="s">
        <v>144</v>
      </c>
      <c r="D11" s="464"/>
      <c r="E11" s="464"/>
      <c r="F11" s="467">
        <v>7.4</v>
      </c>
      <c r="G11" s="467">
        <v>7.3</v>
      </c>
      <c r="H11" s="467">
        <v>7.0719064807102532</v>
      </c>
      <c r="I11" s="467">
        <v>7.4469885198615682</v>
      </c>
    </row>
    <row r="12" spans="2:9" x14ac:dyDescent="0.3">
      <c r="B12" s="468"/>
      <c r="C12" s="469" t="s">
        <v>2996</v>
      </c>
      <c r="D12" s="469"/>
      <c r="E12" s="469"/>
      <c r="F12" s="470">
        <v>0.08</v>
      </c>
      <c r="G12" s="470">
        <v>0.08</v>
      </c>
      <c r="H12" s="471">
        <v>0.08</v>
      </c>
      <c r="I12" s="471">
        <v>0.08</v>
      </c>
    </row>
    <row r="13" spans="2:9" x14ac:dyDescent="0.3">
      <c r="B13" s="464" t="s">
        <v>2997</v>
      </c>
      <c r="F13" s="465">
        <v>451.59100000000001</v>
      </c>
      <c r="G13" s="465">
        <v>438.94499999999999</v>
      </c>
      <c r="H13" s="465">
        <v>440.17599999999999</v>
      </c>
      <c r="I13" s="465">
        <v>454.63099999999997</v>
      </c>
    </row>
    <row r="14" spans="2:9" x14ac:dyDescent="0.3">
      <c r="C14" s="464" t="s">
        <v>2998</v>
      </c>
      <c r="D14" s="464"/>
      <c r="E14" s="464"/>
      <c r="F14" s="472">
        <v>28.189</v>
      </c>
      <c r="G14" s="465">
        <v>10.712</v>
      </c>
      <c r="H14" s="465">
        <v>4.1440000000000001</v>
      </c>
      <c r="I14" s="465">
        <v>15.092000000000001</v>
      </c>
    </row>
    <row r="15" spans="2:9" x14ac:dyDescent="0.3">
      <c r="B15" s="464" t="s">
        <v>2999</v>
      </c>
      <c r="F15" s="465"/>
      <c r="G15" s="465"/>
      <c r="H15" s="465"/>
      <c r="I15" s="465"/>
    </row>
    <row r="16" spans="2:9" x14ac:dyDescent="0.3">
      <c r="B16" s="464" t="s">
        <v>3000</v>
      </c>
      <c r="F16" s="465">
        <v>3.8</v>
      </c>
      <c r="G16" s="465">
        <v>3.8</v>
      </c>
      <c r="H16" s="465">
        <v>3.8</v>
      </c>
      <c r="I16" s="465">
        <v>3.8</v>
      </c>
    </row>
    <row r="17" spans="1:9" x14ac:dyDescent="0.3">
      <c r="A17" s="473"/>
      <c r="B17" s="474" t="s">
        <v>3001</v>
      </c>
      <c r="C17" s="473"/>
      <c r="F17" s="465">
        <v>1.6</v>
      </c>
      <c r="G17" s="465">
        <v>1.6</v>
      </c>
      <c r="H17" s="465">
        <v>1.55</v>
      </c>
      <c r="I17" s="465">
        <v>1.55</v>
      </c>
    </row>
    <row r="18" spans="1:9" x14ac:dyDescent="0.3">
      <c r="A18" s="473"/>
      <c r="B18" s="474" t="s">
        <v>3002</v>
      </c>
      <c r="C18" s="473"/>
      <c r="D18" s="475"/>
      <c r="E18" s="475"/>
      <c r="F18" s="476"/>
      <c r="G18" s="476"/>
      <c r="H18" s="476"/>
      <c r="I18" s="476"/>
    </row>
    <row r="19" spans="1:9" x14ac:dyDescent="0.3">
      <c r="A19" s="473"/>
      <c r="B19" s="474" t="s">
        <v>3003</v>
      </c>
      <c r="C19" s="473"/>
      <c r="D19" s="475"/>
      <c r="E19" s="475"/>
      <c r="F19" s="668">
        <v>19.899999999999999</v>
      </c>
      <c r="G19" s="668">
        <v>19.3</v>
      </c>
      <c r="H19" s="668">
        <v>19.3</v>
      </c>
      <c r="I19" s="668">
        <v>19.3</v>
      </c>
    </row>
    <row r="20" spans="1:9" x14ac:dyDescent="0.3">
      <c r="A20" s="473"/>
      <c r="B20" s="474" t="s">
        <v>3004</v>
      </c>
      <c r="C20" s="473"/>
      <c r="D20" s="475"/>
      <c r="E20" s="475"/>
      <c r="F20" s="668">
        <v>22.2</v>
      </c>
      <c r="G20" s="668">
        <v>22.2</v>
      </c>
      <c r="H20" s="668">
        <v>20.9</v>
      </c>
      <c r="I20" s="668">
        <v>20.9</v>
      </c>
    </row>
    <row r="21" spans="1:9" x14ac:dyDescent="0.3">
      <c r="A21" s="473"/>
      <c r="B21" s="477"/>
      <c r="C21" s="473"/>
      <c r="D21" s="475"/>
      <c r="E21" s="475"/>
      <c r="F21" s="476"/>
      <c r="G21" s="476"/>
      <c r="H21" s="476"/>
      <c r="I21" s="476"/>
    </row>
    <row r="22" spans="1:9" x14ac:dyDescent="0.3">
      <c r="A22" s="473"/>
      <c r="B22" s="478" t="s">
        <v>3005</v>
      </c>
      <c r="C22" s="479"/>
      <c r="D22" s="480"/>
      <c r="E22" s="480"/>
      <c r="F22" s="481"/>
      <c r="G22" s="481"/>
      <c r="H22" s="481"/>
      <c r="I22" s="481"/>
    </row>
    <row r="23" spans="1:9" ht="7.5" customHeight="1" x14ac:dyDescent="0.3"/>
    <row r="24" spans="1:9" ht="17.399999999999999" x14ac:dyDescent="0.3">
      <c r="B24" s="427" t="s">
        <v>3006</v>
      </c>
      <c r="C24" s="427"/>
      <c r="D24" s="427"/>
      <c r="E24" s="427"/>
      <c r="F24" s="427"/>
      <c r="G24" s="427"/>
      <c r="H24" s="427"/>
      <c r="I24" s="427"/>
    </row>
    <row r="25" spans="1:9" ht="5.25" customHeight="1" x14ac:dyDescent="0.3">
      <c r="B25" s="461"/>
      <c r="C25" s="461"/>
      <c r="D25" s="461"/>
      <c r="E25" s="461"/>
      <c r="F25" s="461"/>
      <c r="G25" s="461"/>
      <c r="H25" s="461"/>
      <c r="I25" s="461"/>
    </row>
    <row r="26" spans="1:9" x14ac:dyDescent="0.3">
      <c r="B26" s="462" t="s">
        <v>2991</v>
      </c>
      <c r="C26" s="463"/>
      <c r="D26" s="463"/>
      <c r="E26" s="463"/>
      <c r="F26" s="463" t="str">
        <f>+F7</f>
        <v>Q2 2023</v>
      </c>
      <c r="G26" s="463" t="s">
        <v>2956</v>
      </c>
      <c r="H26" s="463" t="s">
        <v>2957</v>
      </c>
      <c r="I26" s="463" t="s">
        <v>2958</v>
      </c>
    </row>
    <row r="27" spans="1:9" x14ac:dyDescent="0.3">
      <c r="B27" s="464" t="s">
        <v>2997</v>
      </c>
      <c r="F27" s="474">
        <v>451.59100000000001</v>
      </c>
      <c r="G27" s="482">
        <v>438.94499999999999</v>
      </c>
      <c r="H27" s="482">
        <v>440.17599999999999</v>
      </c>
      <c r="I27" s="474">
        <v>454.63099999999997</v>
      </c>
    </row>
    <row r="28" spans="1:9" x14ac:dyDescent="0.3">
      <c r="B28" s="464" t="s">
        <v>3007</v>
      </c>
      <c r="F28" s="474">
        <v>405.892</v>
      </c>
      <c r="G28" s="482">
        <v>394.74</v>
      </c>
      <c r="H28" s="482">
        <v>391.50799999999998</v>
      </c>
      <c r="I28" s="474">
        <v>393.18299999999999</v>
      </c>
    </row>
    <row r="29" spans="1:9" x14ac:dyDescent="0.3">
      <c r="B29" s="474" t="s">
        <v>3008</v>
      </c>
      <c r="C29" s="474" t="s">
        <v>3009</v>
      </c>
      <c r="D29" s="474"/>
      <c r="E29" s="474"/>
      <c r="F29" s="483">
        <v>28.189</v>
      </c>
      <c r="G29" s="483">
        <v>10.712</v>
      </c>
      <c r="H29" s="483">
        <v>4.1440000000000001</v>
      </c>
      <c r="I29" s="484">
        <v>15.092000000000001</v>
      </c>
    </row>
    <row r="30" spans="1:9" x14ac:dyDescent="0.3">
      <c r="B30" s="473"/>
      <c r="C30" s="474" t="s">
        <v>3010</v>
      </c>
      <c r="D30" s="474"/>
      <c r="E30" s="474"/>
      <c r="F30" s="485">
        <v>34.514000000000003</v>
      </c>
      <c r="G30" s="485">
        <v>48.792999999999999</v>
      </c>
      <c r="H30" s="485">
        <v>56.25</v>
      </c>
      <c r="I30" s="485">
        <v>45.963999999999999</v>
      </c>
    </row>
    <row r="31" spans="1:9" x14ac:dyDescent="0.3">
      <c r="B31" s="473"/>
      <c r="C31" s="474" t="s">
        <v>3011</v>
      </c>
      <c r="D31" s="474"/>
      <c r="E31" s="474"/>
      <c r="F31" s="486">
        <v>28.033999999999999</v>
      </c>
      <c r="G31" s="486">
        <v>13.474</v>
      </c>
      <c r="H31" s="486">
        <v>4.4349999999999996</v>
      </c>
      <c r="I31" s="486">
        <v>16.148</v>
      </c>
    </row>
    <row r="32" spans="1:9" x14ac:dyDescent="0.3">
      <c r="B32" s="473"/>
      <c r="C32" s="474" t="s">
        <v>3012</v>
      </c>
      <c r="D32" s="474"/>
      <c r="E32" s="474"/>
      <c r="F32" s="486">
        <v>49.746000000000002</v>
      </c>
      <c r="G32" s="486">
        <v>61.890999999999998</v>
      </c>
      <c r="H32" s="486">
        <v>60.606999999999999</v>
      </c>
      <c r="I32" s="486">
        <v>57.170999999999999</v>
      </c>
    </row>
    <row r="33" spans="2:9" x14ac:dyDescent="0.3">
      <c r="B33" s="473"/>
      <c r="C33" s="474" t="s">
        <v>3013</v>
      </c>
      <c r="D33" s="474"/>
      <c r="E33" s="474"/>
      <c r="F33" s="486">
        <v>64.997</v>
      </c>
      <c r="G33" s="486">
        <v>71.213999999999999</v>
      </c>
      <c r="H33" s="486">
        <v>67.715999999999994</v>
      </c>
      <c r="I33" s="486">
        <v>46.19</v>
      </c>
    </row>
    <row r="34" spans="2:9" x14ac:dyDescent="0.3">
      <c r="B34" s="473"/>
      <c r="C34" s="474" t="s">
        <v>3014</v>
      </c>
      <c r="D34" s="474"/>
      <c r="E34" s="474"/>
      <c r="F34" s="486">
        <v>54.74</v>
      </c>
      <c r="G34" s="486">
        <v>40.142000000000003</v>
      </c>
      <c r="H34" s="486">
        <v>39.35</v>
      </c>
      <c r="I34" s="486">
        <v>58.954999999999998</v>
      </c>
    </row>
    <row r="35" spans="2:9" x14ac:dyDescent="0.3">
      <c r="B35" s="473"/>
      <c r="C35" s="474" t="s">
        <v>3015</v>
      </c>
      <c r="D35" s="474"/>
      <c r="E35" s="474"/>
      <c r="F35" s="486">
        <v>11.333</v>
      </c>
      <c r="G35" s="486">
        <v>10.801</v>
      </c>
      <c r="H35" s="486">
        <v>21.559000000000001</v>
      </c>
      <c r="I35" s="486">
        <v>18.3</v>
      </c>
    </row>
    <row r="36" spans="2:9" x14ac:dyDescent="0.3">
      <c r="B36" s="473"/>
      <c r="C36" s="474" t="s">
        <v>3016</v>
      </c>
      <c r="D36" s="474"/>
      <c r="E36" s="474"/>
      <c r="F36" s="485">
        <v>2.246</v>
      </c>
      <c r="G36" s="485">
        <v>2.3849999999999998</v>
      </c>
      <c r="H36" s="485">
        <v>2.5310000000000001</v>
      </c>
      <c r="I36" s="485">
        <v>2.8290000000000002</v>
      </c>
    </row>
    <row r="37" spans="2:9" x14ac:dyDescent="0.3">
      <c r="B37" s="473"/>
      <c r="C37" s="474" t="s">
        <v>3017</v>
      </c>
      <c r="D37" s="474"/>
      <c r="E37" s="474"/>
      <c r="F37" s="485">
        <v>19.367000000000001</v>
      </c>
      <c r="G37" s="485">
        <v>20.212</v>
      </c>
      <c r="H37" s="485">
        <v>21.242000000000001</v>
      </c>
      <c r="I37" s="485">
        <v>22.965</v>
      </c>
    </row>
    <row r="38" spans="2:9" x14ac:dyDescent="0.3">
      <c r="B38" s="473"/>
      <c r="C38" s="474" t="s">
        <v>3018</v>
      </c>
      <c r="D38" s="474"/>
      <c r="E38" s="474"/>
      <c r="F38" s="485">
        <v>158.42500000000001</v>
      </c>
      <c r="G38" s="485">
        <v>159.32</v>
      </c>
      <c r="H38" s="485">
        <v>162.34299999999999</v>
      </c>
      <c r="I38" s="485">
        <v>171.018</v>
      </c>
    </row>
    <row r="39" spans="2:9" x14ac:dyDescent="0.3">
      <c r="B39" s="474" t="s">
        <v>3019</v>
      </c>
      <c r="C39" s="474" t="s">
        <v>3020</v>
      </c>
      <c r="D39" s="474"/>
      <c r="E39" s="474"/>
      <c r="F39" s="487">
        <v>0.31958999999999999</v>
      </c>
      <c r="G39" s="487">
        <v>0.34672999999999998</v>
      </c>
      <c r="H39" s="487">
        <v>0.34089000000000003</v>
      </c>
      <c r="I39" s="487">
        <v>0.35006999999999999</v>
      </c>
    </row>
    <row r="40" spans="2:9" x14ac:dyDescent="0.3">
      <c r="B40" s="473"/>
      <c r="C40" s="474" t="s">
        <v>3021</v>
      </c>
      <c r="D40" s="474"/>
      <c r="E40" s="474"/>
      <c r="F40" s="487">
        <v>0.68040999999999996</v>
      </c>
      <c r="G40" s="487">
        <v>0.65327000000000002</v>
      </c>
      <c r="H40" s="487">
        <v>0.65910999999999997</v>
      </c>
      <c r="I40" s="487">
        <v>0.64993000000000001</v>
      </c>
    </row>
    <row r="41" spans="2:9" x14ac:dyDescent="0.3">
      <c r="B41" s="473"/>
      <c r="C41" s="474" t="s">
        <v>3022</v>
      </c>
      <c r="D41" s="474"/>
      <c r="E41" s="474"/>
      <c r="F41" s="488">
        <v>0</v>
      </c>
      <c r="G41" s="488">
        <v>0</v>
      </c>
      <c r="H41" s="488">
        <v>0</v>
      </c>
      <c r="I41" s="488">
        <v>0</v>
      </c>
    </row>
    <row r="42" spans="2:9" x14ac:dyDescent="0.3">
      <c r="B42" s="474" t="s">
        <v>3023</v>
      </c>
      <c r="C42" s="474" t="s">
        <v>3024</v>
      </c>
      <c r="D42" s="474"/>
      <c r="E42" s="474"/>
      <c r="F42" s="487">
        <v>0.71760999999999997</v>
      </c>
      <c r="G42" s="487">
        <v>0.76053000000000004</v>
      </c>
      <c r="H42" s="487">
        <v>0.7631</v>
      </c>
      <c r="I42" s="487">
        <v>0.78215999999999997</v>
      </c>
    </row>
    <row r="43" spans="2:9" x14ac:dyDescent="0.3">
      <c r="B43" s="473"/>
      <c r="C43" s="474" t="s">
        <v>3025</v>
      </c>
      <c r="D43" s="474"/>
      <c r="E43" s="474"/>
      <c r="F43" s="487">
        <v>0.28116000000000002</v>
      </c>
      <c r="G43" s="487">
        <v>0.23816999999999999</v>
      </c>
      <c r="H43" s="487">
        <v>0.23555000000000001</v>
      </c>
      <c r="I43" s="487">
        <v>0.21648000000000001</v>
      </c>
    </row>
    <row r="44" spans="2:9" x14ac:dyDescent="0.3">
      <c r="B44" s="473"/>
      <c r="C44" s="474" t="s">
        <v>3026</v>
      </c>
      <c r="D44" s="474"/>
      <c r="E44" s="474"/>
      <c r="F44" s="489">
        <v>1.23E-3</v>
      </c>
      <c r="G44" s="489">
        <v>1.2999999999999999E-3</v>
      </c>
      <c r="H44" s="489">
        <v>1.3500000000000001E-3</v>
      </c>
      <c r="I44" s="489">
        <v>1.3600000000000001E-3</v>
      </c>
    </row>
    <row r="45" spans="2:9" x14ac:dyDescent="0.3">
      <c r="B45" s="474" t="s">
        <v>3027</v>
      </c>
      <c r="C45" s="474" t="s">
        <v>222</v>
      </c>
      <c r="D45" s="474"/>
      <c r="E45" s="474"/>
      <c r="F45" s="490">
        <v>448.58800000000002</v>
      </c>
      <c r="G45" s="490">
        <v>435.80099999999999</v>
      </c>
      <c r="H45" s="490">
        <v>436.36099999999999</v>
      </c>
      <c r="I45" s="490">
        <v>450.90899999999999</v>
      </c>
    </row>
    <row r="46" spans="2:9" x14ac:dyDescent="0.3">
      <c r="B46" s="473"/>
      <c r="C46" s="474" t="s">
        <v>209</v>
      </c>
      <c r="D46" s="474"/>
      <c r="E46" s="474"/>
      <c r="F46" s="490">
        <v>3.0030000000000001</v>
      </c>
      <c r="G46" s="490">
        <v>3.1440000000000001</v>
      </c>
      <c r="H46" s="490">
        <v>3.8149999999999999</v>
      </c>
      <c r="I46" s="490">
        <v>3.722</v>
      </c>
    </row>
    <row r="47" spans="2:9" x14ac:dyDescent="0.3">
      <c r="B47" s="473"/>
      <c r="C47" s="474" t="s">
        <v>228</v>
      </c>
      <c r="D47" s="474"/>
      <c r="E47" s="474"/>
      <c r="F47" s="491">
        <v>0</v>
      </c>
      <c r="G47" s="491"/>
      <c r="H47" s="491"/>
      <c r="I47" s="491"/>
    </row>
    <row r="48" spans="2:9" x14ac:dyDescent="0.3">
      <c r="B48" s="473"/>
      <c r="C48" s="474" t="s">
        <v>1567</v>
      </c>
      <c r="D48" s="474"/>
      <c r="E48" s="474"/>
      <c r="F48" s="491">
        <v>0</v>
      </c>
      <c r="G48" s="491"/>
      <c r="H48" s="491"/>
      <c r="I48" s="491"/>
    </row>
    <row r="49" spans="2:11" x14ac:dyDescent="0.3">
      <c r="B49" s="473"/>
      <c r="C49" s="474" t="s">
        <v>213</v>
      </c>
      <c r="D49" s="474"/>
      <c r="E49" s="474"/>
      <c r="F49" s="491">
        <v>0</v>
      </c>
      <c r="G49" s="491"/>
      <c r="H49" s="491"/>
      <c r="I49" s="491"/>
    </row>
    <row r="50" spans="2:11" x14ac:dyDescent="0.3">
      <c r="B50" s="473"/>
      <c r="C50" s="474" t="s">
        <v>1569</v>
      </c>
      <c r="D50" s="474"/>
      <c r="E50" s="474"/>
      <c r="F50" s="491">
        <v>0</v>
      </c>
      <c r="G50" s="491"/>
      <c r="H50" s="491"/>
      <c r="I50" s="491"/>
    </row>
    <row r="51" spans="2:11" x14ac:dyDescent="0.3">
      <c r="B51" s="473"/>
      <c r="C51" s="474" t="s">
        <v>142</v>
      </c>
      <c r="D51" s="474"/>
      <c r="E51" s="474"/>
      <c r="F51" s="491">
        <v>0</v>
      </c>
      <c r="G51" s="491"/>
      <c r="H51" s="491"/>
      <c r="I51" s="491"/>
    </row>
    <row r="52" spans="2:11" x14ac:dyDescent="0.3">
      <c r="B52" s="474" t="s">
        <v>3028</v>
      </c>
      <c r="C52" s="473"/>
      <c r="D52" s="473"/>
      <c r="E52" s="473"/>
      <c r="F52" s="492" t="s">
        <v>3029</v>
      </c>
      <c r="G52" s="492" t="s">
        <v>3029</v>
      </c>
      <c r="H52" s="492" t="s">
        <v>3029</v>
      </c>
      <c r="I52" s="492" t="s">
        <v>3029</v>
      </c>
    </row>
    <row r="53" spans="2:11" x14ac:dyDescent="0.3">
      <c r="B53" s="474" t="s">
        <v>3030</v>
      </c>
      <c r="C53" s="473"/>
      <c r="D53" s="473"/>
      <c r="E53" s="473"/>
      <c r="F53" s="492" t="s">
        <v>3029</v>
      </c>
      <c r="G53" s="492" t="s">
        <v>3029</v>
      </c>
      <c r="H53" s="492" t="s">
        <v>3029</v>
      </c>
      <c r="I53" s="492" t="s">
        <v>3029</v>
      </c>
    </row>
    <row r="54" spans="2:11" x14ac:dyDescent="0.3">
      <c r="B54" s="474" t="s">
        <v>3031</v>
      </c>
      <c r="C54" s="473"/>
      <c r="D54" s="473"/>
      <c r="E54" s="473"/>
      <c r="F54" s="492" t="s">
        <v>3029</v>
      </c>
      <c r="G54" s="492" t="s">
        <v>3029</v>
      </c>
      <c r="H54" s="492" t="s">
        <v>3029</v>
      </c>
      <c r="I54" s="492" t="s">
        <v>3029</v>
      </c>
    </row>
    <row r="55" spans="2:11" x14ac:dyDescent="0.3">
      <c r="B55" s="474" t="s">
        <v>3032</v>
      </c>
      <c r="C55" s="474" t="s">
        <v>3033</v>
      </c>
      <c r="D55" s="474"/>
      <c r="E55" s="474"/>
      <c r="F55" s="493"/>
      <c r="G55" s="493"/>
      <c r="H55" s="493"/>
      <c r="I55" s="493"/>
    </row>
    <row r="56" spans="2:11" x14ac:dyDescent="0.3">
      <c r="B56" s="473"/>
      <c r="C56" s="474" t="s">
        <v>3034</v>
      </c>
      <c r="D56" s="474"/>
      <c r="E56" s="474"/>
      <c r="F56" s="493" t="s">
        <v>3035</v>
      </c>
      <c r="G56" s="493" t="s">
        <v>3035</v>
      </c>
      <c r="H56" s="493" t="s">
        <v>3035</v>
      </c>
      <c r="I56" s="493" t="s">
        <v>3035</v>
      </c>
    </row>
    <row r="57" spans="2:11" x14ac:dyDescent="0.3">
      <c r="C57" s="464" t="s">
        <v>3036</v>
      </c>
      <c r="D57" s="464"/>
      <c r="E57" s="464"/>
      <c r="F57" s="493"/>
      <c r="G57" s="494"/>
      <c r="H57" s="494"/>
      <c r="I57" s="493"/>
    </row>
    <row r="58" spans="2:11" x14ac:dyDescent="0.3">
      <c r="C58" s="464"/>
      <c r="D58" s="464"/>
      <c r="E58" s="464"/>
      <c r="F58" s="493"/>
      <c r="G58" s="494"/>
      <c r="H58" s="494"/>
      <c r="I58" s="493"/>
    </row>
    <row r="59" spans="2:11" ht="27" customHeight="1" x14ac:dyDescent="0.3">
      <c r="B59" s="716" t="s">
        <v>3037</v>
      </c>
      <c r="C59" s="716"/>
      <c r="D59" s="716"/>
      <c r="E59" s="464"/>
      <c r="F59" s="493"/>
      <c r="G59" s="494"/>
      <c r="H59" s="494"/>
      <c r="I59" s="493"/>
      <c r="J59" s="359"/>
    </row>
    <row r="60" spans="2:11" ht="17.25" customHeight="1" x14ac:dyDescent="0.3">
      <c r="B60" s="495"/>
      <c r="C60" s="495"/>
      <c r="D60" s="495"/>
      <c r="E60" s="495"/>
      <c r="F60" s="495"/>
      <c r="G60" s="495"/>
      <c r="H60" s="495"/>
      <c r="I60" s="495"/>
      <c r="J60" s="495"/>
      <c r="K60" s="495"/>
    </row>
    <row r="61" spans="2:11" x14ac:dyDescent="0.3">
      <c r="B61" s="417" t="s">
        <v>3038</v>
      </c>
      <c r="K61" s="359"/>
    </row>
    <row r="62" spans="2:11" x14ac:dyDescent="0.3">
      <c r="B62" s="496" t="s">
        <v>3039</v>
      </c>
      <c r="C62" s="497" t="s">
        <v>3035</v>
      </c>
      <c r="D62" s="497" t="s">
        <v>3040</v>
      </c>
      <c r="E62" s="497" t="s">
        <v>3041</v>
      </c>
      <c r="F62" s="497" t="s">
        <v>3042</v>
      </c>
      <c r="G62" s="497" t="s">
        <v>3043</v>
      </c>
      <c r="H62" s="497" t="s">
        <v>3044</v>
      </c>
      <c r="I62" s="497" t="s">
        <v>3045</v>
      </c>
      <c r="J62" s="497" t="s">
        <v>3046</v>
      </c>
      <c r="K62" s="497" t="s">
        <v>3047</v>
      </c>
    </row>
    <row r="63" spans="2:11" x14ac:dyDescent="0.3">
      <c r="B63" s="497" t="s">
        <v>3048</v>
      </c>
      <c r="C63" s="498"/>
      <c r="D63" s="498"/>
      <c r="E63" s="498"/>
      <c r="F63" s="498"/>
      <c r="G63" s="498"/>
      <c r="H63" s="498"/>
      <c r="I63" s="498"/>
      <c r="J63" s="498"/>
      <c r="K63" s="498"/>
    </row>
    <row r="64" spans="2:11" x14ac:dyDescent="0.3">
      <c r="B64" s="497" t="s">
        <v>3049</v>
      </c>
      <c r="C64" s="498">
        <v>21467536.059999999</v>
      </c>
      <c r="D64" s="498"/>
      <c r="E64" s="498"/>
      <c r="F64" s="498"/>
      <c r="G64" s="498"/>
      <c r="H64" s="498"/>
      <c r="I64" s="498"/>
      <c r="J64" s="498"/>
      <c r="K64" s="498">
        <v>389062252.94</v>
      </c>
    </row>
    <row r="65" spans="2:11" x14ac:dyDescent="0.3">
      <c r="B65" s="497" t="s">
        <v>3050</v>
      </c>
      <c r="C65" s="498">
        <v>20956482470.040001</v>
      </c>
      <c r="D65" s="498"/>
      <c r="E65" s="498"/>
      <c r="F65" s="498"/>
      <c r="G65" s="498"/>
      <c r="H65" s="498"/>
      <c r="I65" s="498"/>
      <c r="J65" s="498"/>
      <c r="K65" s="498">
        <v>33974669592.709999</v>
      </c>
    </row>
    <row r="66" spans="2:11" x14ac:dyDescent="0.3">
      <c r="B66" s="497" t="s">
        <v>3051</v>
      </c>
      <c r="C66" s="498">
        <v>235682106.49000004</v>
      </c>
      <c r="D66" s="498"/>
      <c r="E66" s="498"/>
      <c r="F66" s="498"/>
      <c r="G66" s="498"/>
      <c r="H66" s="498"/>
      <c r="I66" s="498"/>
      <c r="J66" s="498"/>
      <c r="K66" s="498"/>
    </row>
    <row r="67" spans="2:11" x14ac:dyDescent="0.3">
      <c r="B67" s="497" t="s">
        <v>144</v>
      </c>
      <c r="C67" s="498">
        <f>SUM(C64:C66)</f>
        <v>21213632112.590004</v>
      </c>
      <c r="D67" s="498">
        <f t="shared" ref="D67:K67" si="0">SUM(D64:D66)</f>
        <v>0</v>
      </c>
      <c r="E67" s="498">
        <f t="shared" si="0"/>
        <v>0</v>
      </c>
      <c r="F67" s="498">
        <f t="shared" si="0"/>
        <v>0</v>
      </c>
      <c r="G67" s="498">
        <f t="shared" si="0"/>
        <v>0</v>
      </c>
      <c r="H67" s="498">
        <f t="shared" si="0"/>
        <v>0</v>
      </c>
      <c r="I67" s="498">
        <f t="shared" si="0"/>
        <v>0</v>
      </c>
      <c r="J67" s="498"/>
      <c r="K67" s="498">
        <f t="shared" si="0"/>
        <v>34363731845.650002</v>
      </c>
    </row>
    <row r="68" spans="2:11" x14ac:dyDescent="0.3">
      <c r="C68" s="499"/>
    </row>
    <row r="69" spans="2:11" x14ac:dyDescent="0.3">
      <c r="B69" s="417" t="s">
        <v>3052</v>
      </c>
    </row>
    <row r="70" spans="2:11" x14ac:dyDescent="0.3">
      <c r="B70" s="496" t="s">
        <v>3053</v>
      </c>
      <c r="C70" s="497" t="s">
        <v>3035</v>
      </c>
      <c r="D70" s="497" t="s">
        <v>3040</v>
      </c>
      <c r="E70" s="497" t="s">
        <v>3041</v>
      </c>
      <c r="F70" s="497" t="s">
        <v>3042</v>
      </c>
      <c r="G70" s="497" t="s">
        <v>3043</v>
      </c>
      <c r="H70" s="497" t="s">
        <v>3044</v>
      </c>
      <c r="I70" s="497" t="s">
        <v>3045</v>
      </c>
      <c r="J70" s="497" t="s">
        <v>3046</v>
      </c>
      <c r="K70" s="497" t="s">
        <v>3047</v>
      </c>
    </row>
    <row r="71" spans="2:11" x14ac:dyDescent="0.3">
      <c r="B71" s="497" t="s">
        <v>3054</v>
      </c>
      <c r="C71" s="498"/>
      <c r="D71" s="498"/>
      <c r="E71" s="498"/>
      <c r="F71" s="498"/>
      <c r="G71" s="498"/>
      <c r="H71" s="498"/>
      <c r="I71" s="498"/>
      <c r="J71" s="498"/>
      <c r="K71" s="498">
        <v>7283780821.9200001</v>
      </c>
    </row>
    <row r="72" spans="2:11" x14ac:dyDescent="0.3">
      <c r="B72" s="497" t="s">
        <v>3055</v>
      </c>
      <c r="C72" s="498"/>
      <c r="D72" s="498"/>
      <c r="E72" s="498"/>
      <c r="F72" s="498"/>
      <c r="G72" s="498"/>
      <c r="H72" s="498"/>
      <c r="I72" s="498"/>
      <c r="J72" s="498"/>
      <c r="K72" s="498"/>
    </row>
    <row r="73" spans="2:11" x14ac:dyDescent="0.3">
      <c r="B73" s="497" t="s">
        <v>2689</v>
      </c>
      <c r="C73" s="498">
        <v>21213632112.59</v>
      </c>
      <c r="D73" s="498"/>
      <c r="E73" s="498"/>
      <c r="F73" s="498"/>
      <c r="G73" s="498"/>
      <c r="H73" s="498"/>
      <c r="I73" s="498"/>
      <c r="J73" s="498"/>
      <c r="K73" s="498">
        <v>389062252.94</v>
      </c>
    </row>
    <row r="74" spans="2:11" x14ac:dyDescent="0.3">
      <c r="B74" s="500" t="s">
        <v>2690</v>
      </c>
      <c r="C74" s="498"/>
      <c r="D74" s="498"/>
      <c r="E74" s="498"/>
      <c r="F74" s="498"/>
      <c r="G74" s="498"/>
      <c r="H74" s="498"/>
      <c r="I74" s="498"/>
      <c r="J74" s="498"/>
      <c r="K74" s="498">
        <v>26690888770.789997</v>
      </c>
    </row>
    <row r="75" spans="2:11" x14ac:dyDescent="0.3">
      <c r="B75" s="497" t="s">
        <v>144</v>
      </c>
      <c r="C75" s="498">
        <f>SUM(C71:C74)</f>
        <v>21213632112.59</v>
      </c>
      <c r="D75" s="498">
        <f t="shared" ref="D75:K75" si="1">SUM(D71:D74)</f>
        <v>0</v>
      </c>
      <c r="E75" s="498">
        <f t="shared" si="1"/>
        <v>0</v>
      </c>
      <c r="F75" s="498">
        <f t="shared" si="1"/>
        <v>0</v>
      </c>
      <c r="G75" s="498">
        <f t="shared" si="1"/>
        <v>0</v>
      </c>
      <c r="H75" s="498">
        <f t="shared" si="1"/>
        <v>0</v>
      </c>
      <c r="I75" s="498">
        <f t="shared" si="1"/>
        <v>0</v>
      </c>
      <c r="J75" s="498"/>
      <c r="K75" s="498">
        <f t="shared" si="1"/>
        <v>34363731845.649994</v>
      </c>
    </row>
    <row r="76" spans="2:11" x14ac:dyDescent="0.3">
      <c r="C76" s="501"/>
    </row>
    <row r="77" spans="2:11" x14ac:dyDescent="0.3">
      <c r="B77" s="417" t="s">
        <v>3056</v>
      </c>
    </row>
    <row r="78" spans="2:11" x14ac:dyDescent="0.3">
      <c r="B78" s="496" t="s">
        <v>3057</v>
      </c>
      <c r="C78" s="497" t="s">
        <v>3049</v>
      </c>
      <c r="D78" s="497" t="s">
        <v>3050</v>
      </c>
      <c r="E78" s="497" t="s">
        <v>3051</v>
      </c>
      <c r="F78" s="497" t="s">
        <v>144</v>
      </c>
    </row>
    <row r="79" spans="2:11" x14ac:dyDescent="0.3">
      <c r="B79" s="497" t="s">
        <v>3054</v>
      </c>
      <c r="C79" s="498"/>
      <c r="D79" s="498">
        <v>7283780821.9200001</v>
      </c>
      <c r="E79" s="498"/>
      <c r="F79" s="498">
        <f>SUM(C79:E79)</f>
        <v>7283780821.9200001</v>
      </c>
    </row>
    <row r="80" spans="2:11" x14ac:dyDescent="0.3">
      <c r="B80" s="497" t="s">
        <v>3055</v>
      </c>
      <c r="C80" s="498"/>
      <c r="D80" s="498"/>
      <c r="E80" s="498"/>
      <c r="F80" s="498">
        <f t="shared" ref="F80:F82" si="2">SUM(C80:E80)</f>
        <v>0</v>
      </c>
    </row>
    <row r="81" spans="2:11" x14ac:dyDescent="0.3">
      <c r="B81" s="497" t="s">
        <v>2689</v>
      </c>
      <c r="C81" s="498">
        <v>410529789</v>
      </c>
      <c r="D81" s="498">
        <v>20956482470.040001</v>
      </c>
      <c r="E81" s="498">
        <v>235682106.49000004</v>
      </c>
      <c r="F81" s="498">
        <f t="shared" si="2"/>
        <v>21602694365.530003</v>
      </c>
    </row>
    <row r="82" spans="2:11" ht="15" customHeight="1" x14ac:dyDescent="0.3">
      <c r="B82" s="500" t="s">
        <v>2690</v>
      </c>
      <c r="C82" s="498"/>
      <c r="D82" s="498">
        <v>26690888770.789997</v>
      </c>
      <c r="E82" s="498"/>
      <c r="F82" s="498">
        <f t="shared" si="2"/>
        <v>26690888770.789997</v>
      </c>
    </row>
    <row r="83" spans="2:11" x14ac:dyDescent="0.3">
      <c r="B83" s="497" t="s">
        <v>144</v>
      </c>
      <c r="C83" s="498">
        <f>SUM(C79:C82)</f>
        <v>410529789</v>
      </c>
      <c r="D83" s="498">
        <f t="shared" ref="D83:F83" si="3">SUM(D79:D82)</f>
        <v>54931152062.75</v>
      </c>
      <c r="E83" s="498">
        <f t="shared" si="3"/>
        <v>235682106.49000004</v>
      </c>
      <c r="F83" s="498">
        <f t="shared" si="3"/>
        <v>55577363958.240005</v>
      </c>
    </row>
    <row r="84" spans="2:11" x14ac:dyDescent="0.3">
      <c r="C84" s="501"/>
    </row>
    <row r="85" spans="2:11" s="502" customFormat="1" x14ac:dyDescent="0.3">
      <c r="B85" s="417" t="s">
        <v>3058</v>
      </c>
      <c r="C85" s="409"/>
      <c r="D85" s="409"/>
      <c r="E85" s="409"/>
      <c r="F85" s="409"/>
      <c r="G85" s="409"/>
      <c r="H85" s="409"/>
      <c r="I85" s="409"/>
      <c r="J85" s="409"/>
      <c r="K85" s="409"/>
    </row>
    <row r="86" spans="2:11" x14ac:dyDescent="0.3">
      <c r="B86" s="717" t="s">
        <v>3059</v>
      </c>
      <c r="C86" s="718"/>
      <c r="D86" s="718"/>
      <c r="E86" s="719"/>
      <c r="F86" s="498"/>
    </row>
    <row r="87" spans="2:11" x14ac:dyDescent="0.3">
      <c r="B87" s="503"/>
      <c r="C87" s="503"/>
      <c r="D87" s="503"/>
      <c r="E87" s="503"/>
      <c r="F87" s="501"/>
    </row>
    <row r="88" spans="2:11" x14ac:dyDescent="0.3">
      <c r="B88" s="473"/>
      <c r="C88" s="473"/>
      <c r="D88" s="473"/>
    </row>
    <row r="89" spans="2:11" x14ac:dyDescent="0.3">
      <c r="B89" s="504" t="s">
        <v>3060</v>
      </c>
      <c r="C89" s="505"/>
      <c r="D89" s="473"/>
    </row>
    <row r="90" spans="2:11" x14ac:dyDescent="0.3">
      <c r="B90" s="500" t="s">
        <v>3061</v>
      </c>
      <c r="C90" s="506"/>
      <c r="D90" s="473"/>
    </row>
    <row r="91" spans="2:11" x14ac:dyDescent="0.3">
      <c r="B91" s="500" t="s">
        <v>3062</v>
      </c>
      <c r="C91" s="506"/>
      <c r="D91" s="473"/>
    </row>
    <row r="92" spans="2:11" x14ac:dyDescent="0.3">
      <c r="B92" s="500" t="s">
        <v>3051</v>
      </c>
      <c r="C92" s="506"/>
      <c r="D92" s="473"/>
    </row>
    <row r="93" spans="2:11" x14ac:dyDescent="0.3">
      <c r="B93" s="500" t="s">
        <v>144</v>
      </c>
      <c r="C93" s="506"/>
      <c r="D93" s="473"/>
    </row>
    <row r="94" spans="2:11" x14ac:dyDescent="0.3">
      <c r="B94" s="473"/>
      <c r="C94" s="473"/>
      <c r="D94" s="473"/>
    </row>
    <row r="95" spans="2:11" x14ac:dyDescent="0.3">
      <c r="B95" s="504" t="s">
        <v>3063</v>
      </c>
      <c r="C95" s="505"/>
      <c r="D95" s="473"/>
    </row>
    <row r="96" spans="2:11" x14ac:dyDescent="0.3">
      <c r="B96" s="500" t="s">
        <v>3061</v>
      </c>
      <c r="C96" s="506"/>
      <c r="D96" s="473"/>
    </row>
    <row r="97" spans="2:6" x14ac:dyDescent="0.3">
      <c r="B97" s="500" t="s">
        <v>3062</v>
      </c>
      <c r="C97" s="506"/>
      <c r="D97" s="473"/>
    </row>
    <row r="98" spans="2:6" x14ac:dyDescent="0.3">
      <c r="B98" s="500" t="s">
        <v>3051</v>
      </c>
      <c r="C98" s="506"/>
      <c r="D98" s="473"/>
    </row>
    <row r="99" spans="2:6" x14ac:dyDescent="0.3">
      <c r="B99" s="500" t="s">
        <v>144</v>
      </c>
      <c r="C99" s="506"/>
      <c r="D99" s="473"/>
    </row>
    <row r="100" spans="2:6" x14ac:dyDescent="0.3">
      <c r="B100" s="473"/>
      <c r="C100" s="507"/>
      <c r="D100" s="473"/>
    </row>
    <row r="101" spans="2:6" x14ac:dyDescent="0.3">
      <c r="B101" s="473"/>
      <c r="C101" s="507"/>
      <c r="D101" s="473"/>
    </row>
    <row r="102" spans="2:6" x14ac:dyDescent="0.3">
      <c r="B102" s="473"/>
      <c r="C102" s="507"/>
      <c r="D102" s="473"/>
    </row>
    <row r="103" spans="2:6" ht="17.399999999999999" x14ac:dyDescent="0.3">
      <c r="B103" s="712" t="s">
        <v>3064</v>
      </c>
      <c r="C103" s="712"/>
      <c r="D103" s="712"/>
      <c r="E103" s="712"/>
      <c r="F103" s="712"/>
    </row>
    <row r="104" spans="2:6" ht="17.399999999999999" x14ac:dyDescent="0.3">
      <c r="B104" s="495"/>
      <c r="C104" s="508"/>
      <c r="D104" s="509"/>
      <c r="E104" s="509"/>
      <c r="F104" s="509"/>
    </row>
    <row r="105" spans="2:6" x14ac:dyDescent="0.3">
      <c r="B105" s="510" t="s">
        <v>3065</v>
      </c>
      <c r="C105" s="511" t="str">
        <f>TEXT(ROUND('Table 1-3 - Lending'!M18,1),"#,0")  &amp; " bn.DKK."</f>
        <v>381,1 bn.DKK.</v>
      </c>
    </row>
    <row r="106" spans="2:6" x14ac:dyDescent="0.3">
      <c r="B106" s="512" t="s">
        <v>3066</v>
      </c>
      <c r="C106" s="511" t="str">
        <f>"100%"</f>
        <v>100%</v>
      </c>
      <c r="D106" s="359"/>
    </row>
    <row r="107" spans="2:6" x14ac:dyDescent="0.3">
      <c r="B107" s="512" t="s">
        <v>3067</v>
      </c>
      <c r="C107" s="511" t="s">
        <v>3068</v>
      </c>
    </row>
    <row r="108" spans="2:6" x14ac:dyDescent="0.3">
      <c r="B108" s="512" t="s">
        <v>3069</v>
      </c>
      <c r="C108" s="511" t="s">
        <v>3068</v>
      </c>
    </row>
    <row r="109" spans="2:6" x14ac:dyDescent="0.3">
      <c r="B109" s="512" t="s">
        <v>3070</v>
      </c>
      <c r="C109" s="511" t="s">
        <v>3068</v>
      </c>
    </row>
    <row r="110" spans="2:6" x14ac:dyDescent="0.3">
      <c r="B110" s="512" t="s">
        <v>3071</v>
      </c>
      <c r="C110" s="511" t="s">
        <v>3072</v>
      </c>
    </row>
    <row r="111" spans="2:6" x14ac:dyDescent="0.3">
      <c r="B111" s="512" t="s">
        <v>3073</v>
      </c>
      <c r="C111" s="511" t="s">
        <v>3072</v>
      </c>
    </row>
    <row r="112" spans="2:6" x14ac:dyDescent="0.3">
      <c r="B112" s="512" t="s">
        <v>3074</v>
      </c>
      <c r="C112" s="511" t="s">
        <v>3072</v>
      </c>
    </row>
    <row r="113" spans="2:6" x14ac:dyDescent="0.3">
      <c r="B113" s="513"/>
      <c r="C113" s="216"/>
    </row>
    <row r="115" spans="2:6" ht="17.399999999999999" x14ac:dyDescent="0.3">
      <c r="B115" s="712" t="s">
        <v>3075</v>
      </c>
      <c r="C115" s="712"/>
      <c r="D115" s="712"/>
      <c r="E115" s="712"/>
      <c r="F115" s="712"/>
    </row>
    <row r="116" spans="2:6" ht="17.399999999999999" x14ac:dyDescent="0.3">
      <c r="B116" s="495"/>
      <c r="C116" s="713" t="s">
        <v>3076</v>
      </c>
      <c r="D116" s="713"/>
      <c r="E116" s="713"/>
      <c r="F116" s="713"/>
    </row>
    <row r="117" spans="2:6" x14ac:dyDescent="0.3">
      <c r="B117" s="514" t="s">
        <v>3077</v>
      </c>
      <c r="C117" s="710" t="s">
        <v>3078</v>
      </c>
      <c r="D117" s="710"/>
      <c r="E117" s="710"/>
      <c r="F117" s="710"/>
    </row>
    <row r="118" spans="2:6" x14ac:dyDescent="0.3">
      <c r="B118" s="514"/>
      <c r="C118" s="515"/>
      <c r="D118" s="515"/>
      <c r="E118" s="515"/>
      <c r="F118" s="515"/>
    </row>
    <row r="119" spans="2:6" x14ac:dyDescent="0.3">
      <c r="B119" s="516" t="s">
        <v>3079</v>
      </c>
      <c r="C119" s="711" t="s">
        <v>3029</v>
      </c>
      <c r="D119" s="711"/>
      <c r="E119" s="711"/>
      <c r="F119" s="711"/>
    </row>
    <row r="120" spans="2:6" x14ac:dyDescent="0.3">
      <c r="B120" s="517" t="s">
        <v>3080</v>
      </c>
      <c r="C120" s="502"/>
      <c r="D120" s="502"/>
      <c r="E120" s="502"/>
      <c r="F120" s="502"/>
    </row>
    <row r="121" spans="2:6" x14ac:dyDescent="0.3">
      <c r="B121" s="514"/>
    </row>
    <row r="122" spans="2:6" x14ac:dyDescent="0.3">
      <c r="B122" s="514"/>
    </row>
    <row r="123" spans="2:6" ht="15.6" x14ac:dyDescent="0.3">
      <c r="B123" s="518"/>
    </row>
    <row r="124" spans="2:6" ht="17.399999999999999" x14ac:dyDescent="0.3">
      <c r="B124" s="712" t="s">
        <v>3081</v>
      </c>
      <c r="C124" s="712"/>
      <c r="D124" s="712"/>
      <c r="E124" s="712"/>
      <c r="F124" s="712"/>
    </row>
    <row r="125" spans="2:6" ht="17.399999999999999" x14ac:dyDescent="0.3">
      <c r="B125" s="495"/>
      <c r="C125" s="713" t="s">
        <v>3076</v>
      </c>
      <c r="D125" s="713"/>
      <c r="E125" s="713"/>
      <c r="F125" s="713"/>
    </row>
    <row r="126" spans="2:6" x14ac:dyDescent="0.3">
      <c r="B126" s="519"/>
      <c r="C126" s="714" t="s">
        <v>3029</v>
      </c>
      <c r="D126" s="714"/>
      <c r="E126" s="714" t="s">
        <v>3078</v>
      </c>
      <c r="F126" s="714"/>
    </row>
    <row r="127" spans="2:6" ht="28.8" x14ac:dyDescent="0.3">
      <c r="B127" s="520" t="s">
        <v>3082</v>
      </c>
      <c r="C127" s="710" t="s">
        <v>3083</v>
      </c>
      <c r="D127" s="710"/>
      <c r="E127" s="710"/>
      <c r="F127" s="710"/>
    </row>
    <row r="128" spans="2:6" x14ac:dyDescent="0.3">
      <c r="B128" s="514" t="s">
        <v>3084</v>
      </c>
      <c r="C128" s="710" t="s">
        <v>3083</v>
      </c>
      <c r="D128" s="710"/>
      <c r="E128" s="710"/>
      <c r="F128" s="710"/>
    </row>
    <row r="129" spans="2:9" x14ac:dyDescent="0.3">
      <c r="B129" s="516" t="s">
        <v>3085</v>
      </c>
      <c r="C129" s="711"/>
      <c r="D129" s="711"/>
      <c r="E129" s="711" t="s">
        <v>3083</v>
      </c>
      <c r="F129" s="711"/>
    </row>
    <row r="130" spans="2:9" x14ac:dyDescent="0.3">
      <c r="B130" s="521" t="s">
        <v>3086</v>
      </c>
    </row>
    <row r="131" spans="2:9" x14ac:dyDescent="0.3">
      <c r="I131" s="460" t="s">
        <v>2989</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2275743D-F014-4F71-A0D6-2CB8C40490B2}"/>
  </hyperlinks>
  <pageMargins left="0.70866141732283472" right="0.70866141732283472" top="0.74803149606299213" bottom="0.74803149606299213" header="0.31496062992125984" footer="0.31496062992125984"/>
  <pageSetup paperSize="9" scale="3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C643E-FD42-451A-942D-B64CD6BF4A1F}">
  <sheetPr>
    <pageSetUpPr fitToPage="1"/>
  </sheetPr>
  <dimension ref="A4:N30"/>
  <sheetViews>
    <sheetView zoomScale="85" zoomScaleNormal="85" workbookViewId="0"/>
  </sheetViews>
  <sheetFormatPr defaultColWidth="9.109375" defaultRowHeight="14.4" x14ac:dyDescent="0.3"/>
  <cols>
    <col min="1" max="1" width="4.6640625" style="409" customWidth="1"/>
    <col min="2" max="2" width="7.6640625" style="409" customWidth="1"/>
    <col min="3" max="13" width="15.6640625" style="409" customWidth="1"/>
    <col min="14" max="16384" width="9.109375" style="409"/>
  </cols>
  <sheetData>
    <row r="4" spans="1:13" ht="17.399999999999999" x14ac:dyDescent="0.3">
      <c r="B4" s="410"/>
      <c r="K4" s="522"/>
      <c r="L4" s="523"/>
    </row>
    <row r="5" spans="1:13" x14ac:dyDescent="0.3">
      <c r="B5" s="524" t="s">
        <v>3087</v>
      </c>
    </row>
    <row r="7" spans="1:13" ht="15.6" x14ac:dyDescent="0.3">
      <c r="B7" s="525" t="s">
        <v>3088</v>
      </c>
    </row>
    <row r="8" spans="1:13" ht="3.75" customHeight="1" x14ac:dyDescent="0.3">
      <c r="B8" s="525"/>
    </row>
    <row r="9" spans="1:13" x14ac:dyDescent="0.3">
      <c r="B9" s="526" t="s">
        <v>2911</v>
      </c>
      <c r="C9" s="527"/>
      <c r="D9" s="527"/>
      <c r="E9" s="527"/>
      <c r="F9" s="527"/>
      <c r="G9" s="527"/>
      <c r="H9" s="527"/>
      <c r="I9" s="527"/>
      <c r="J9" s="527"/>
      <c r="K9" s="527"/>
      <c r="L9" s="527"/>
      <c r="M9" s="527"/>
    </row>
    <row r="10" spans="1:13" ht="43.2" x14ac:dyDescent="0.3">
      <c r="A10" s="473"/>
      <c r="B10" s="479"/>
      <c r="C10" s="528" t="s">
        <v>3089</v>
      </c>
      <c r="D10" s="529" t="s">
        <v>3090</v>
      </c>
      <c r="E10" s="529" t="s">
        <v>3091</v>
      </c>
      <c r="F10" s="529" t="s">
        <v>3092</v>
      </c>
      <c r="G10" s="529" t="s">
        <v>3093</v>
      </c>
      <c r="H10" s="529" t="s">
        <v>3094</v>
      </c>
      <c r="I10" s="529" t="s">
        <v>3095</v>
      </c>
      <c r="J10" s="529" t="s">
        <v>780</v>
      </c>
      <c r="K10" s="529" t="s">
        <v>3096</v>
      </c>
      <c r="L10" s="529" t="s">
        <v>142</v>
      </c>
      <c r="M10" s="530" t="s">
        <v>144</v>
      </c>
    </row>
    <row r="11" spans="1:13" x14ac:dyDescent="0.3">
      <c r="A11" s="473"/>
      <c r="B11" s="531" t="s">
        <v>144</v>
      </c>
      <c r="C11" s="532">
        <v>197006</v>
      </c>
      <c r="D11" s="533">
        <v>19569</v>
      </c>
      <c r="E11" s="533">
        <v>95</v>
      </c>
      <c r="F11" s="533">
        <v>2812</v>
      </c>
      <c r="G11" s="533">
        <v>7196</v>
      </c>
      <c r="H11" s="533">
        <v>343</v>
      </c>
      <c r="I11" s="533">
        <v>3666</v>
      </c>
      <c r="J11" s="533">
        <v>11377</v>
      </c>
      <c r="K11" s="533">
        <v>208</v>
      </c>
      <c r="L11" s="533">
        <v>227</v>
      </c>
      <c r="M11" s="534">
        <f>SUM(C11:L11)</f>
        <v>242499</v>
      </c>
    </row>
    <row r="12" spans="1:13" x14ac:dyDescent="0.3">
      <c r="A12" s="473"/>
      <c r="B12" s="535" t="s">
        <v>3097</v>
      </c>
      <c r="C12" s="536">
        <f>C11/$M$11</f>
        <v>0.81239922638856243</v>
      </c>
      <c r="D12" s="536">
        <f t="shared" ref="D12:M12" si="0">D11/$M$11</f>
        <v>8.069723998861851E-2</v>
      </c>
      <c r="E12" s="536">
        <f t="shared" si="0"/>
        <v>3.9175419280079504E-4</v>
      </c>
      <c r="F12" s="536">
        <f t="shared" si="0"/>
        <v>1.1595924106903533E-2</v>
      </c>
      <c r="G12" s="536">
        <f t="shared" si="0"/>
        <v>2.9674349172573909E-2</v>
      </c>
      <c r="H12" s="536">
        <f t="shared" si="0"/>
        <v>1.4144388224281337E-3</v>
      </c>
      <c r="I12" s="536">
        <f t="shared" si="0"/>
        <v>1.5117588113765417E-2</v>
      </c>
      <c r="J12" s="536">
        <f t="shared" si="0"/>
        <v>4.6915657384154159E-2</v>
      </c>
      <c r="K12" s="536">
        <f t="shared" si="0"/>
        <v>8.577354958164776E-4</v>
      </c>
      <c r="L12" s="536">
        <f t="shared" si="0"/>
        <v>9.3608633437663666E-4</v>
      </c>
      <c r="M12" s="536">
        <f t="shared" si="0"/>
        <v>1</v>
      </c>
    </row>
    <row r="13" spans="1:13" x14ac:dyDescent="0.3">
      <c r="A13" s="473"/>
      <c r="B13" s="473"/>
      <c r="C13" s="473"/>
    </row>
    <row r="14" spans="1:13" ht="15.6" x14ac:dyDescent="0.3">
      <c r="A14" s="473"/>
      <c r="B14" s="537" t="s">
        <v>3098</v>
      </c>
      <c r="C14" s="473"/>
    </row>
    <row r="15" spans="1:13" ht="3.75" customHeight="1" x14ac:dyDescent="0.3">
      <c r="A15" s="473"/>
      <c r="B15" s="537"/>
      <c r="C15" s="473"/>
    </row>
    <row r="16" spans="1:13" x14ac:dyDescent="0.3">
      <c r="A16" s="473"/>
      <c r="B16" s="538" t="s">
        <v>2913</v>
      </c>
      <c r="C16" s="539"/>
      <c r="D16" s="527"/>
      <c r="E16" s="527"/>
      <c r="F16" s="527"/>
      <c r="G16" s="527"/>
      <c r="H16" s="527"/>
      <c r="I16" s="527"/>
      <c r="J16" s="527"/>
      <c r="K16" s="527"/>
      <c r="L16" s="527"/>
      <c r="M16" s="527"/>
    </row>
    <row r="17" spans="1:14" ht="43.2" x14ac:dyDescent="0.3">
      <c r="A17" s="473"/>
      <c r="B17" s="479"/>
      <c r="C17" s="528" t="s">
        <v>3089</v>
      </c>
      <c r="D17" s="529" t="s">
        <v>3090</v>
      </c>
      <c r="E17" s="529" t="s">
        <v>3091</v>
      </c>
      <c r="F17" s="529" t="s">
        <v>3092</v>
      </c>
      <c r="G17" s="529" t="s">
        <v>3093</v>
      </c>
      <c r="H17" s="529" t="s">
        <v>3094</v>
      </c>
      <c r="I17" s="529" t="s">
        <v>3095</v>
      </c>
      <c r="J17" s="529" t="s">
        <v>780</v>
      </c>
      <c r="K17" s="529" t="s">
        <v>3096</v>
      </c>
      <c r="L17" s="529" t="s">
        <v>142</v>
      </c>
      <c r="M17" s="530" t="s">
        <v>144</v>
      </c>
    </row>
    <row r="18" spans="1:14" x14ac:dyDescent="0.3">
      <c r="A18" s="473"/>
      <c r="B18" s="531" t="s">
        <v>144</v>
      </c>
      <c r="C18" s="540">
        <v>248.048</v>
      </c>
      <c r="D18" s="541">
        <v>15.031000000000001</v>
      </c>
      <c r="E18" s="541">
        <v>9.7000000000000003E-2</v>
      </c>
      <c r="F18" s="541">
        <v>17.071000000000002</v>
      </c>
      <c r="G18" s="541">
        <v>25.695</v>
      </c>
      <c r="H18" s="541">
        <v>2.238</v>
      </c>
      <c r="I18" s="541">
        <v>29.533999999999999</v>
      </c>
      <c r="J18" s="541">
        <v>32.564</v>
      </c>
      <c r="K18" s="541">
        <v>1.3260000000000001</v>
      </c>
      <c r="L18" s="541">
        <v>9.5039999999999996</v>
      </c>
      <c r="M18" s="542">
        <f>SUM(C18:L18)</f>
        <v>381.10800000000006</v>
      </c>
    </row>
    <row r="19" spans="1:14" x14ac:dyDescent="0.3">
      <c r="A19" s="473"/>
      <c r="B19" s="535" t="s">
        <v>3097</v>
      </c>
      <c r="C19" s="536">
        <f>C18/$M$18</f>
        <v>0.65086012363949319</v>
      </c>
      <c r="D19" s="536">
        <f t="shared" ref="D19:M19" si="1">D18/$M$18</f>
        <v>3.9440263652298031E-2</v>
      </c>
      <c r="E19" s="536">
        <f t="shared" si="1"/>
        <v>2.5452102815999659E-4</v>
      </c>
      <c r="F19" s="536">
        <f t="shared" si="1"/>
        <v>4.4793077028034048E-2</v>
      </c>
      <c r="G19" s="536">
        <f t="shared" si="1"/>
        <v>6.7421833181145488E-2</v>
      </c>
      <c r="H19" s="536">
        <f t="shared" si="1"/>
        <v>5.8723511445574472E-3</v>
      </c>
      <c r="I19" s="536">
        <f t="shared" si="1"/>
        <v>7.7495093254405553E-2</v>
      </c>
      <c r="J19" s="536">
        <f t="shared" si="1"/>
        <v>8.5445595474248751E-2</v>
      </c>
      <c r="K19" s="536">
        <f t="shared" si="1"/>
        <v>3.4793286942284072E-3</v>
      </c>
      <c r="L19" s="536">
        <f t="shared" si="1"/>
        <v>2.4937812903428943E-2</v>
      </c>
      <c r="M19" s="536">
        <f t="shared" si="1"/>
        <v>1</v>
      </c>
    </row>
    <row r="20" spans="1:14" x14ac:dyDescent="0.3">
      <c r="A20" s="473"/>
      <c r="B20" s="473"/>
      <c r="C20" s="473"/>
    </row>
    <row r="21" spans="1:14" ht="15.6" x14ac:dyDescent="0.3">
      <c r="A21" s="473"/>
      <c r="B21" s="537" t="s">
        <v>3099</v>
      </c>
      <c r="C21" s="473"/>
    </row>
    <row r="22" spans="1:14" ht="3.75" customHeight="1" x14ac:dyDescent="0.3">
      <c r="A22" s="473"/>
      <c r="B22" s="537"/>
      <c r="C22" s="473"/>
    </row>
    <row r="23" spans="1:14" x14ac:dyDescent="0.3">
      <c r="A23" s="473"/>
      <c r="B23" s="538" t="s">
        <v>2915</v>
      </c>
      <c r="C23" s="539"/>
      <c r="D23" s="527"/>
      <c r="E23" s="527"/>
      <c r="F23" s="527"/>
      <c r="G23" s="527"/>
      <c r="H23" s="527"/>
      <c r="I23" s="527"/>
      <c r="J23" s="527"/>
      <c r="K23" s="527"/>
      <c r="L23" s="527"/>
      <c r="M23" s="527"/>
    </row>
    <row r="24" spans="1:14" x14ac:dyDescent="0.3">
      <c r="A24" s="473"/>
      <c r="B24" s="473"/>
      <c r="C24" s="543"/>
    </row>
    <row r="25" spans="1:14" x14ac:dyDescent="0.3">
      <c r="A25" s="473"/>
      <c r="B25" s="479"/>
      <c r="C25" s="528" t="s">
        <v>2829</v>
      </c>
      <c r="D25" s="529" t="s">
        <v>2830</v>
      </c>
      <c r="E25" s="529" t="s">
        <v>2831</v>
      </c>
      <c r="F25" s="529" t="s">
        <v>2832</v>
      </c>
      <c r="G25" s="529" t="s">
        <v>3100</v>
      </c>
      <c r="H25" s="529" t="s">
        <v>2833</v>
      </c>
      <c r="I25" s="530" t="s">
        <v>144</v>
      </c>
    </row>
    <row r="26" spans="1:14" x14ac:dyDescent="0.3">
      <c r="A26" s="473"/>
      <c r="B26" s="531" t="s">
        <v>144</v>
      </c>
      <c r="C26" s="540">
        <v>175.001</v>
      </c>
      <c r="D26" s="541">
        <v>107.71</v>
      </c>
      <c r="E26" s="541">
        <v>48.389000000000003</v>
      </c>
      <c r="F26" s="541">
        <v>15.569000000000001</v>
      </c>
      <c r="G26" s="541">
        <v>10.503</v>
      </c>
      <c r="H26" s="541">
        <v>23.937000000000001</v>
      </c>
      <c r="I26" s="542">
        <f>SUM(C26:H26)</f>
        <v>381.10900000000004</v>
      </c>
    </row>
    <row r="27" spans="1:14" x14ac:dyDescent="0.3">
      <c r="A27" s="473"/>
      <c r="B27" s="535" t="s">
        <v>3097</v>
      </c>
      <c r="C27" s="536">
        <f>C26/$I$26</f>
        <v>0.45918884098774887</v>
      </c>
      <c r="D27" s="536">
        <f t="shared" ref="D27:I27" si="2">D26/$I$26</f>
        <v>0.28262255680133502</v>
      </c>
      <c r="E27" s="536">
        <f t="shared" si="2"/>
        <v>0.12696892490075018</v>
      </c>
      <c r="F27" s="536">
        <f t="shared" si="2"/>
        <v>4.085182979147698E-2</v>
      </c>
      <c r="G27" s="536">
        <f t="shared" si="2"/>
        <v>2.7559044787711651E-2</v>
      </c>
      <c r="H27" s="536">
        <f t="shared" si="2"/>
        <v>6.280880273097722E-2</v>
      </c>
      <c r="I27" s="536">
        <f t="shared" si="2"/>
        <v>1</v>
      </c>
    </row>
    <row r="28" spans="1:14" x14ac:dyDescent="0.3">
      <c r="A28" s="473"/>
      <c r="B28" s="544"/>
      <c r="C28" s="545"/>
      <c r="D28" s="546"/>
      <c r="E28" s="546"/>
      <c r="F28" s="546"/>
      <c r="G28" s="546"/>
      <c r="H28" s="546"/>
      <c r="I28" s="547"/>
    </row>
    <row r="29" spans="1:14" x14ac:dyDescent="0.3">
      <c r="A29" s="473"/>
      <c r="B29" s="473"/>
      <c r="C29" s="473"/>
    </row>
    <row r="30" spans="1:14" x14ac:dyDescent="0.3">
      <c r="N30" s="460" t="s">
        <v>2989</v>
      </c>
    </row>
  </sheetData>
  <hyperlinks>
    <hyperlink ref="N30" location="Contents!A1" display="To Frontpage" xr:uid="{D3219478-6272-4987-99FF-E316A4215109}"/>
  </hyperlinks>
  <pageMargins left="0.70866141732283472" right="0.70866141732283472" top="0.74803149606299213" bottom="0.74803149606299213" header="0.31496062992125984" footer="0.31496062992125984"/>
  <pageSetup paperSize="9" scale="68" orientation="landscape" r:id="rId1"/>
  <headerFooter>
    <oddFooter>&amp;C&amp;1#&amp;"Calibri"&amp;10&amp;K000000Confidential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6814-D9E6-4E9B-A3F9-2FD1264A34E3}">
  <sheetPr>
    <pageSetUpPr fitToPage="1"/>
  </sheetPr>
  <dimension ref="B5:O92"/>
  <sheetViews>
    <sheetView zoomScale="85" zoomScaleNormal="85" workbookViewId="0"/>
  </sheetViews>
  <sheetFormatPr defaultColWidth="9.109375" defaultRowHeight="14.4" x14ac:dyDescent="0.3"/>
  <cols>
    <col min="1" max="1" width="4.6640625" style="409" customWidth="1"/>
    <col min="2" max="2" width="31" style="409" customWidth="1"/>
    <col min="3" max="12" width="15.6640625" style="409" customWidth="1"/>
    <col min="13" max="13" width="3.44140625" style="409" customWidth="1"/>
    <col min="14" max="16384" width="9.109375" style="409"/>
  </cols>
  <sheetData>
    <row r="5" spans="2:14" ht="15.6" x14ac:dyDescent="0.3">
      <c r="B5" s="525" t="s">
        <v>3101</v>
      </c>
    </row>
    <row r="6" spans="2:14" ht="3.75" customHeight="1" x14ac:dyDescent="0.3">
      <c r="B6" s="525"/>
    </row>
    <row r="7" spans="2:14" x14ac:dyDescent="0.3">
      <c r="B7" s="548" t="s">
        <v>2917</v>
      </c>
      <c r="C7" s="548"/>
      <c r="D7" s="549"/>
      <c r="E7" s="550"/>
      <c r="F7" s="550"/>
      <c r="G7" s="550"/>
      <c r="H7" s="550"/>
      <c r="I7" s="550"/>
      <c r="J7" s="550"/>
      <c r="K7" s="551"/>
      <c r="L7" s="551"/>
      <c r="M7" s="473"/>
      <c r="N7" s="504"/>
    </row>
    <row r="8" spans="2:14" x14ac:dyDescent="0.3">
      <c r="B8" s="468"/>
      <c r="C8" s="720" t="s">
        <v>3102</v>
      </c>
      <c r="D8" s="720"/>
      <c r="E8" s="720"/>
      <c r="F8" s="720"/>
      <c r="G8" s="720"/>
      <c r="H8" s="720"/>
      <c r="I8" s="720"/>
      <c r="J8" s="720"/>
      <c r="K8" s="720"/>
      <c r="L8" s="720"/>
      <c r="M8" s="473"/>
      <c r="N8" s="473"/>
    </row>
    <row r="9" spans="2:14" x14ac:dyDescent="0.3">
      <c r="B9" s="468"/>
      <c r="C9" s="552" t="s">
        <v>3103</v>
      </c>
      <c r="D9" s="552" t="s">
        <v>3104</v>
      </c>
      <c r="E9" s="552" t="s">
        <v>3105</v>
      </c>
      <c r="F9" s="552" t="s">
        <v>3106</v>
      </c>
      <c r="G9" s="552" t="s">
        <v>3107</v>
      </c>
      <c r="H9" s="552" t="s">
        <v>3108</v>
      </c>
      <c r="I9" s="552" t="s">
        <v>3109</v>
      </c>
      <c r="J9" s="552" t="s">
        <v>3110</v>
      </c>
      <c r="K9" s="552" t="s">
        <v>3111</v>
      </c>
      <c r="L9" s="552" t="s">
        <v>3112</v>
      </c>
      <c r="M9" s="473"/>
      <c r="N9" s="553"/>
    </row>
    <row r="10" spans="2:14" x14ac:dyDescent="0.3">
      <c r="C10" s="554"/>
      <c r="D10" s="554"/>
      <c r="E10" s="554"/>
      <c r="F10" s="554"/>
      <c r="G10" s="554"/>
      <c r="H10" s="554"/>
      <c r="I10" s="554"/>
      <c r="J10" s="554"/>
      <c r="K10" s="554"/>
      <c r="L10" s="554"/>
      <c r="M10" s="473"/>
      <c r="N10" s="473"/>
    </row>
    <row r="11" spans="2:14" x14ac:dyDescent="0.3">
      <c r="B11" s="555" t="s">
        <v>3089</v>
      </c>
      <c r="C11" s="556">
        <v>98.4</v>
      </c>
      <c r="D11" s="556">
        <v>86.198999999999998</v>
      </c>
      <c r="E11" s="556">
        <v>48.957999999999998</v>
      </c>
      <c r="F11" s="556">
        <v>9.2910000000000004</v>
      </c>
      <c r="G11" s="556">
        <v>4.0999999999999996</v>
      </c>
      <c r="H11" s="556">
        <v>0.63</v>
      </c>
      <c r="I11" s="556">
        <v>0.23200000000000001</v>
      </c>
      <c r="J11" s="556">
        <v>0.09</v>
      </c>
      <c r="K11" s="556">
        <v>4.4999999999999998E-2</v>
      </c>
      <c r="L11" s="556">
        <v>0.10299999999999999</v>
      </c>
      <c r="M11" s="473"/>
      <c r="N11" s="557"/>
    </row>
    <row r="12" spans="2:14" x14ac:dyDescent="0.3">
      <c r="B12" s="555" t="s">
        <v>3090</v>
      </c>
      <c r="C12" s="556">
        <v>7.3780000000000001</v>
      </c>
      <c r="D12" s="556">
        <v>5.3710000000000004</v>
      </c>
      <c r="E12" s="556">
        <v>1.9690000000000001</v>
      </c>
      <c r="F12" s="556">
        <v>0.23499999999999999</v>
      </c>
      <c r="G12" s="556">
        <v>6.3E-2</v>
      </c>
      <c r="H12" s="556">
        <v>5.0000000000000001E-3</v>
      </c>
      <c r="I12" s="556">
        <v>2E-3</v>
      </c>
      <c r="J12" s="556">
        <v>1E-3</v>
      </c>
      <c r="K12" s="556">
        <v>1E-3</v>
      </c>
      <c r="L12" s="556">
        <v>5.0000000000000001E-3</v>
      </c>
      <c r="M12" s="473"/>
      <c r="N12" s="557"/>
    </row>
    <row r="13" spans="2:14" x14ac:dyDescent="0.3">
      <c r="B13" s="555" t="s">
        <v>3091</v>
      </c>
      <c r="C13" s="556">
        <v>3.7999999999999999E-2</v>
      </c>
      <c r="D13" s="556">
        <v>4.2999999999999997E-2</v>
      </c>
      <c r="E13" s="556">
        <v>1.4999999999999999E-2</v>
      </c>
      <c r="F13" s="556">
        <v>1E-3</v>
      </c>
      <c r="G13" s="556">
        <v>0</v>
      </c>
      <c r="H13" s="556">
        <v>0</v>
      </c>
      <c r="I13" s="556">
        <v>0</v>
      </c>
      <c r="J13" s="556">
        <v>0</v>
      </c>
      <c r="K13" s="556">
        <v>0</v>
      </c>
      <c r="L13" s="556">
        <v>0</v>
      </c>
      <c r="M13" s="473"/>
      <c r="N13" s="557"/>
    </row>
    <row r="14" spans="2:14" x14ac:dyDescent="0.3">
      <c r="B14" s="555" t="s">
        <v>3092</v>
      </c>
      <c r="C14" s="556">
        <v>10.313000000000001</v>
      </c>
      <c r="D14" s="556">
        <v>4.4020000000000001</v>
      </c>
      <c r="E14" s="556">
        <v>1.9390000000000001</v>
      </c>
      <c r="F14" s="556">
        <v>0.33500000000000002</v>
      </c>
      <c r="G14" s="556">
        <v>7.0000000000000007E-2</v>
      </c>
      <c r="H14" s="556">
        <v>0.01</v>
      </c>
      <c r="I14" s="556">
        <v>2E-3</v>
      </c>
      <c r="J14" s="556">
        <v>1E-3</v>
      </c>
      <c r="K14" s="556">
        <v>0</v>
      </c>
      <c r="L14" s="556">
        <v>0</v>
      </c>
      <c r="M14" s="473"/>
      <c r="N14" s="557"/>
    </row>
    <row r="15" spans="2:14" x14ac:dyDescent="0.3">
      <c r="B15" s="555" t="s">
        <v>3093</v>
      </c>
      <c r="C15" s="556">
        <v>10.039</v>
      </c>
      <c r="D15" s="556">
        <v>8.86</v>
      </c>
      <c r="E15" s="556">
        <v>5.3879999999999999</v>
      </c>
      <c r="F15" s="556">
        <v>1.141</v>
      </c>
      <c r="G15" s="556">
        <v>0.23300000000000001</v>
      </c>
      <c r="H15" s="556">
        <v>0.01</v>
      </c>
      <c r="I15" s="556">
        <v>8.0000000000000002E-3</v>
      </c>
      <c r="J15" s="556">
        <v>5.0000000000000001E-3</v>
      </c>
      <c r="K15" s="556">
        <v>3.0000000000000001E-3</v>
      </c>
      <c r="L15" s="556">
        <v>7.0000000000000001E-3</v>
      </c>
      <c r="M15" s="473"/>
      <c r="N15" s="557"/>
    </row>
    <row r="16" spans="2:14" ht="28.8" x14ac:dyDescent="0.3">
      <c r="B16" s="555" t="s">
        <v>3094</v>
      </c>
      <c r="C16" s="556">
        <v>1.1100000000000001</v>
      </c>
      <c r="D16" s="556">
        <v>0.82499999999999996</v>
      </c>
      <c r="E16" s="556">
        <v>0.29599999999999999</v>
      </c>
      <c r="F16" s="556">
        <v>3.0000000000000001E-3</v>
      </c>
      <c r="G16" s="556">
        <v>3.0000000000000001E-3</v>
      </c>
      <c r="H16" s="556">
        <v>1E-3</v>
      </c>
      <c r="I16" s="556">
        <v>0</v>
      </c>
      <c r="J16" s="556">
        <v>0</v>
      </c>
      <c r="K16" s="556">
        <v>0</v>
      </c>
      <c r="L16" s="556">
        <v>0</v>
      </c>
      <c r="M16" s="473"/>
      <c r="N16" s="557"/>
    </row>
    <row r="17" spans="2:14" x14ac:dyDescent="0.3">
      <c r="B17" s="555" t="s">
        <v>3095</v>
      </c>
      <c r="C17" s="556">
        <v>13.343999999999999</v>
      </c>
      <c r="D17" s="556">
        <v>10.613</v>
      </c>
      <c r="E17" s="556">
        <v>4.7359999999999998</v>
      </c>
      <c r="F17" s="556">
        <v>0.70699999999999996</v>
      </c>
      <c r="G17" s="556">
        <v>0.112</v>
      </c>
      <c r="H17" s="556">
        <v>5.0000000000000001E-3</v>
      </c>
      <c r="I17" s="556">
        <v>4.0000000000000001E-3</v>
      </c>
      <c r="J17" s="556">
        <v>3.0000000000000001E-3</v>
      </c>
      <c r="K17" s="556">
        <v>3.0000000000000001E-3</v>
      </c>
      <c r="L17" s="556">
        <v>8.0000000000000002E-3</v>
      </c>
      <c r="M17" s="473"/>
      <c r="N17" s="557"/>
    </row>
    <row r="18" spans="2:14" x14ac:dyDescent="0.3">
      <c r="B18" s="555" t="s">
        <v>3113</v>
      </c>
      <c r="C18" s="556">
        <v>12.654999999999999</v>
      </c>
      <c r="D18" s="556">
        <v>11.58</v>
      </c>
      <c r="E18" s="556">
        <v>7.3319999999999999</v>
      </c>
      <c r="F18" s="556">
        <v>0.74199999999999999</v>
      </c>
      <c r="G18" s="556">
        <v>0.16800000000000001</v>
      </c>
      <c r="H18" s="556">
        <v>0.03</v>
      </c>
      <c r="I18" s="556">
        <v>2.4E-2</v>
      </c>
      <c r="J18" s="556">
        <v>1.4E-2</v>
      </c>
      <c r="K18" s="556">
        <v>7.0000000000000001E-3</v>
      </c>
      <c r="L18" s="556">
        <v>1.2E-2</v>
      </c>
      <c r="M18" s="473"/>
      <c r="N18" s="557"/>
    </row>
    <row r="19" spans="2:14" ht="28.8" x14ac:dyDescent="0.3">
      <c r="B19" s="555" t="s">
        <v>3114</v>
      </c>
      <c r="C19" s="556">
        <v>0.71099999999999997</v>
      </c>
      <c r="D19" s="556">
        <v>0.435</v>
      </c>
      <c r="E19" s="556">
        <v>0.14499999999999999</v>
      </c>
      <c r="F19" s="556">
        <v>3.3000000000000002E-2</v>
      </c>
      <c r="G19" s="556">
        <v>0</v>
      </c>
      <c r="H19" s="556">
        <v>0</v>
      </c>
      <c r="I19" s="556">
        <v>0</v>
      </c>
      <c r="J19" s="556">
        <v>0</v>
      </c>
      <c r="K19" s="556">
        <v>0</v>
      </c>
      <c r="L19" s="556">
        <v>0</v>
      </c>
      <c r="M19" s="473"/>
      <c r="N19" s="557"/>
    </row>
    <row r="20" spans="2:14" x14ac:dyDescent="0.3">
      <c r="B20" s="555" t="s">
        <v>142</v>
      </c>
      <c r="C20" s="556">
        <v>4.8319999999999999</v>
      </c>
      <c r="D20" s="556">
        <v>2.9950000000000001</v>
      </c>
      <c r="E20" s="556">
        <v>1.573</v>
      </c>
      <c r="F20" s="556">
        <v>0.104</v>
      </c>
      <c r="G20" s="556">
        <v>0</v>
      </c>
      <c r="H20" s="556">
        <v>0</v>
      </c>
      <c r="I20" s="556">
        <v>0</v>
      </c>
      <c r="J20" s="556">
        <v>0</v>
      </c>
      <c r="K20" s="556">
        <v>0</v>
      </c>
      <c r="L20" s="556">
        <v>0</v>
      </c>
      <c r="M20" s="473"/>
      <c r="N20" s="557"/>
    </row>
    <row r="21" spans="2:14" x14ac:dyDescent="0.3">
      <c r="C21" s="556"/>
      <c r="D21" s="556"/>
      <c r="E21" s="556"/>
      <c r="F21" s="556"/>
      <c r="G21" s="556"/>
      <c r="H21" s="556"/>
      <c r="I21" s="556"/>
      <c r="J21" s="556"/>
      <c r="K21" s="556"/>
      <c r="L21" s="556"/>
      <c r="M21" s="473"/>
      <c r="N21" s="473"/>
    </row>
    <row r="22" spans="2:14" x14ac:dyDescent="0.3">
      <c r="B22" s="558" t="s">
        <v>144</v>
      </c>
      <c r="C22" s="559">
        <v>158.82</v>
      </c>
      <c r="D22" s="559">
        <v>131.32300000000001</v>
      </c>
      <c r="E22" s="559">
        <v>72.350999999999999</v>
      </c>
      <c r="F22" s="559">
        <v>12.590999999999999</v>
      </c>
      <c r="G22" s="559">
        <v>4.75</v>
      </c>
      <c r="H22" s="559">
        <v>0.69199999999999995</v>
      </c>
      <c r="I22" s="559">
        <v>0.27200000000000002</v>
      </c>
      <c r="J22" s="559">
        <v>0.113</v>
      </c>
      <c r="K22" s="559">
        <v>5.8999999999999997E-2</v>
      </c>
      <c r="L22" s="559">
        <v>0.13600000000000001</v>
      </c>
      <c r="M22" s="473"/>
      <c r="N22" s="560"/>
    </row>
    <row r="23" spans="2:14" x14ac:dyDescent="0.3">
      <c r="M23" s="473"/>
      <c r="N23" s="473"/>
    </row>
    <row r="24" spans="2:14" x14ac:dyDescent="0.3">
      <c r="M24" s="473"/>
      <c r="N24" s="473"/>
    </row>
    <row r="25" spans="2:14" x14ac:dyDescent="0.3">
      <c r="M25" s="473"/>
      <c r="N25" s="473"/>
    </row>
    <row r="26" spans="2:14" x14ac:dyDescent="0.3">
      <c r="M26" s="473"/>
      <c r="N26" s="473"/>
    </row>
    <row r="27" spans="2:14" ht="15.6" x14ac:dyDescent="0.3">
      <c r="B27" s="525" t="s">
        <v>3115</v>
      </c>
      <c r="M27" s="473"/>
      <c r="N27" s="473"/>
    </row>
    <row r="28" spans="2:14" ht="3.75" customHeight="1" x14ac:dyDescent="0.3">
      <c r="B28" s="525"/>
      <c r="M28" s="473"/>
      <c r="N28" s="473"/>
    </row>
    <row r="29" spans="2:14" x14ac:dyDescent="0.3">
      <c r="B29" s="561" t="s">
        <v>3116</v>
      </c>
      <c r="C29" s="549"/>
      <c r="D29" s="551"/>
      <c r="E29" s="551"/>
      <c r="F29" s="551"/>
      <c r="G29" s="551"/>
      <c r="H29" s="551"/>
      <c r="I29" s="551"/>
      <c r="J29" s="551"/>
      <c r="K29" s="551"/>
      <c r="L29" s="551"/>
      <c r="M29" s="473"/>
      <c r="N29" s="473"/>
    </row>
    <row r="30" spans="2:14" x14ac:dyDescent="0.3">
      <c r="B30" s="468"/>
      <c r="C30" s="720" t="s">
        <v>3102</v>
      </c>
      <c r="D30" s="720"/>
      <c r="E30" s="720"/>
      <c r="F30" s="720"/>
      <c r="G30" s="720"/>
      <c r="H30" s="720"/>
      <c r="I30" s="720"/>
      <c r="J30" s="720"/>
      <c r="K30" s="720"/>
      <c r="L30" s="720"/>
      <c r="M30" s="473"/>
      <c r="N30" s="473"/>
    </row>
    <row r="31" spans="2:14" x14ac:dyDescent="0.3">
      <c r="B31" s="468"/>
      <c r="C31" s="552" t="s">
        <v>3103</v>
      </c>
      <c r="D31" s="552" t="s">
        <v>3104</v>
      </c>
      <c r="E31" s="552" t="s">
        <v>3105</v>
      </c>
      <c r="F31" s="552" t="s">
        <v>3106</v>
      </c>
      <c r="G31" s="552" t="s">
        <v>3107</v>
      </c>
      <c r="H31" s="552" t="s">
        <v>3108</v>
      </c>
      <c r="I31" s="552" t="s">
        <v>3109</v>
      </c>
      <c r="J31" s="552" t="s">
        <v>3110</v>
      </c>
      <c r="K31" s="552" t="s">
        <v>3111</v>
      </c>
      <c r="L31" s="552" t="s">
        <v>3112</v>
      </c>
      <c r="M31" s="473"/>
      <c r="N31" s="553"/>
    </row>
    <row r="32" spans="2:14" x14ac:dyDescent="0.3">
      <c r="C32" s="554"/>
      <c r="D32" s="554"/>
      <c r="E32" s="554"/>
      <c r="F32" s="554"/>
      <c r="G32" s="554"/>
      <c r="H32" s="554"/>
      <c r="I32" s="554"/>
      <c r="J32" s="554"/>
      <c r="K32" s="554"/>
      <c r="L32" s="554"/>
      <c r="M32" s="473"/>
      <c r="N32" s="473"/>
    </row>
    <row r="33" spans="2:14" x14ac:dyDescent="0.3">
      <c r="B33" s="555" t="s">
        <v>3089</v>
      </c>
      <c r="C33" s="562">
        <v>0.3967</v>
      </c>
      <c r="D33" s="562">
        <v>0.34750999999999999</v>
      </c>
      <c r="E33" s="562">
        <v>0.19736999999999999</v>
      </c>
      <c r="F33" s="562">
        <v>3.7449999999999997E-2</v>
      </c>
      <c r="G33" s="562">
        <v>1.653E-2</v>
      </c>
      <c r="H33" s="562">
        <v>2.5400000000000002E-3</v>
      </c>
      <c r="I33" s="562">
        <v>9.3999999999999997E-4</v>
      </c>
      <c r="J33" s="562">
        <v>3.6000000000000002E-4</v>
      </c>
      <c r="K33" s="562">
        <v>1.8000000000000001E-4</v>
      </c>
      <c r="L33" s="562">
        <v>4.2000000000000002E-4</v>
      </c>
      <c r="M33" s="473"/>
      <c r="N33" s="557"/>
    </row>
    <row r="34" spans="2:14" x14ac:dyDescent="0.3">
      <c r="B34" s="555" t="s">
        <v>3090</v>
      </c>
      <c r="C34" s="562">
        <v>0.49085000000000001</v>
      </c>
      <c r="D34" s="562">
        <v>0.35732000000000003</v>
      </c>
      <c r="E34" s="562">
        <v>0.13100000000000001</v>
      </c>
      <c r="F34" s="562">
        <v>1.5630000000000002E-2</v>
      </c>
      <c r="G34" s="562">
        <v>4.2100000000000002E-3</v>
      </c>
      <c r="H34" s="562">
        <v>3.6000000000000002E-4</v>
      </c>
      <c r="I34" s="562">
        <v>1.6000000000000001E-4</v>
      </c>
      <c r="J34" s="562">
        <v>6.9999999999999994E-5</v>
      </c>
      <c r="K34" s="562">
        <v>5.0000000000000002E-5</v>
      </c>
      <c r="L34" s="562">
        <v>3.4000000000000002E-4</v>
      </c>
      <c r="M34" s="473"/>
      <c r="N34" s="557"/>
    </row>
    <row r="35" spans="2:14" x14ac:dyDescent="0.3">
      <c r="B35" s="555" t="s">
        <v>3091</v>
      </c>
      <c r="C35" s="562">
        <v>0.39176</v>
      </c>
      <c r="D35" s="562">
        <v>0.44491000000000003</v>
      </c>
      <c r="E35" s="562">
        <v>0.14962</v>
      </c>
      <c r="F35" s="562">
        <v>1.0240000000000001E-2</v>
      </c>
      <c r="G35" s="562">
        <v>3.47E-3</v>
      </c>
      <c r="H35" s="562">
        <v>0</v>
      </c>
      <c r="I35" s="562">
        <v>0</v>
      </c>
      <c r="J35" s="562">
        <v>0</v>
      </c>
      <c r="K35" s="562">
        <v>0</v>
      </c>
      <c r="L35" s="562">
        <v>0</v>
      </c>
      <c r="M35" s="473"/>
      <c r="N35" s="557"/>
    </row>
    <row r="36" spans="2:14" x14ac:dyDescent="0.3">
      <c r="B36" s="555" t="s">
        <v>3092</v>
      </c>
      <c r="C36" s="562">
        <v>0.60411000000000004</v>
      </c>
      <c r="D36" s="562">
        <v>0.25785999999999998</v>
      </c>
      <c r="E36" s="562">
        <v>0.11355999999999999</v>
      </c>
      <c r="F36" s="562">
        <v>1.9609999999999999E-2</v>
      </c>
      <c r="G36" s="562">
        <v>4.1200000000000004E-3</v>
      </c>
      <c r="H36" s="562">
        <v>5.8E-4</v>
      </c>
      <c r="I36" s="562">
        <v>1.1E-4</v>
      </c>
      <c r="J36" s="562">
        <v>5.0000000000000002E-5</v>
      </c>
      <c r="K36" s="562">
        <v>1.0000000000000001E-5</v>
      </c>
      <c r="L36" s="562">
        <v>0</v>
      </c>
      <c r="M36" s="473"/>
      <c r="N36" s="557"/>
    </row>
    <row r="37" spans="2:14" x14ac:dyDescent="0.3">
      <c r="B37" s="555" t="s">
        <v>3093</v>
      </c>
      <c r="C37" s="562">
        <v>0.39069999999999999</v>
      </c>
      <c r="D37" s="562">
        <v>0.34483000000000003</v>
      </c>
      <c r="E37" s="562">
        <v>0.20971000000000001</v>
      </c>
      <c r="F37" s="562">
        <v>4.4400000000000002E-2</v>
      </c>
      <c r="G37" s="562">
        <v>9.0799999999999995E-3</v>
      </c>
      <c r="H37" s="562">
        <v>4.0999999999999999E-4</v>
      </c>
      <c r="I37" s="562">
        <v>2.9E-4</v>
      </c>
      <c r="J37" s="562">
        <v>1.8000000000000001E-4</v>
      </c>
      <c r="K37" s="562">
        <v>1.2E-4</v>
      </c>
      <c r="L37" s="562">
        <v>2.7999999999999998E-4</v>
      </c>
      <c r="M37" s="473"/>
      <c r="N37" s="557"/>
    </row>
    <row r="38" spans="2:14" ht="28.8" x14ac:dyDescent="0.3">
      <c r="B38" s="555" t="s">
        <v>3094</v>
      </c>
      <c r="C38" s="562">
        <v>0.49597999999999998</v>
      </c>
      <c r="D38" s="562">
        <v>0.36865999999999999</v>
      </c>
      <c r="E38" s="562">
        <v>0.13225999999999999</v>
      </c>
      <c r="F38" s="562">
        <v>1.4300000000000001E-3</v>
      </c>
      <c r="G38" s="562">
        <v>1.1800000000000001E-3</v>
      </c>
      <c r="H38" s="562">
        <v>4.8999999999999998E-4</v>
      </c>
      <c r="I38" s="562">
        <v>0</v>
      </c>
      <c r="J38" s="562">
        <v>0</v>
      </c>
      <c r="K38" s="562">
        <v>0</v>
      </c>
      <c r="L38" s="562">
        <v>0</v>
      </c>
      <c r="M38" s="473"/>
      <c r="N38" s="557"/>
    </row>
    <row r="39" spans="2:14" x14ac:dyDescent="0.3">
      <c r="B39" s="555" t="s">
        <v>3095</v>
      </c>
      <c r="C39" s="562">
        <v>0.45180999999999999</v>
      </c>
      <c r="D39" s="562">
        <v>0.35933999999999999</v>
      </c>
      <c r="E39" s="562">
        <v>0.16037000000000001</v>
      </c>
      <c r="F39" s="562">
        <v>2.393E-2</v>
      </c>
      <c r="G39" s="562">
        <v>3.79E-3</v>
      </c>
      <c r="H39" s="562">
        <v>1.6000000000000001E-4</v>
      </c>
      <c r="I39" s="562">
        <v>1.2E-4</v>
      </c>
      <c r="J39" s="562">
        <v>1E-4</v>
      </c>
      <c r="K39" s="562">
        <v>9.0000000000000006E-5</v>
      </c>
      <c r="L39" s="562">
        <v>2.7999999999999998E-4</v>
      </c>
      <c r="M39" s="473"/>
      <c r="N39" s="557"/>
    </row>
    <row r="40" spans="2:14" x14ac:dyDescent="0.3">
      <c r="B40" s="555" t="s">
        <v>3113</v>
      </c>
      <c r="C40" s="562">
        <v>0.38862000000000002</v>
      </c>
      <c r="D40" s="562">
        <v>0.35560999999999998</v>
      </c>
      <c r="E40" s="562">
        <v>0.22514999999999999</v>
      </c>
      <c r="F40" s="562">
        <v>2.2790000000000001E-2</v>
      </c>
      <c r="G40" s="562">
        <v>5.1599999999999997E-3</v>
      </c>
      <c r="H40" s="562">
        <v>9.3000000000000005E-4</v>
      </c>
      <c r="I40" s="562">
        <v>7.3999999999999999E-4</v>
      </c>
      <c r="J40" s="562">
        <v>4.2000000000000002E-4</v>
      </c>
      <c r="K40" s="562">
        <v>2.2000000000000001E-4</v>
      </c>
      <c r="L40" s="562">
        <v>3.6000000000000002E-4</v>
      </c>
      <c r="M40" s="473"/>
      <c r="N40" s="557"/>
    </row>
    <row r="41" spans="2:14" ht="28.8" x14ac:dyDescent="0.3">
      <c r="B41" s="555" t="s">
        <v>3114</v>
      </c>
      <c r="C41" s="562">
        <v>0.53671000000000002</v>
      </c>
      <c r="D41" s="562">
        <v>0.32829000000000003</v>
      </c>
      <c r="E41" s="562">
        <v>0.10961</v>
      </c>
      <c r="F41" s="562">
        <v>2.4969999999999999E-2</v>
      </c>
      <c r="G41" s="562">
        <v>1.7000000000000001E-4</v>
      </c>
      <c r="H41" s="562">
        <v>5.0000000000000002E-5</v>
      </c>
      <c r="I41" s="562">
        <v>4.0000000000000003E-5</v>
      </c>
      <c r="J41" s="562">
        <v>4.0000000000000003E-5</v>
      </c>
      <c r="K41" s="562">
        <v>4.0000000000000003E-5</v>
      </c>
      <c r="L41" s="562">
        <v>8.0000000000000007E-5</v>
      </c>
      <c r="M41" s="473"/>
      <c r="N41" s="557"/>
    </row>
    <row r="42" spans="2:14" x14ac:dyDescent="0.3">
      <c r="B42" s="555" t="s">
        <v>142</v>
      </c>
      <c r="C42" s="562">
        <v>0.50836999999999999</v>
      </c>
      <c r="D42" s="562">
        <v>0.31509999999999999</v>
      </c>
      <c r="E42" s="562">
        <v>0.16556000000000001</v>
      </c>
      <c r="F42" s="562">
        <v>1.094E-2</v>
      </c>
      <c r="G42" s="562">
        <v>0</v>
      </c>
      <c r="H42" s="562">
        <v>0</v>
      </c>
      <c r="I42" s="562">
        <v>0</v>
      </c>
      <c r="J42" s="562">
        <v>0</v>
      </c>
      <c r="K42" s="562">
        <v>0</v>
      </c>
      <c r="L42" s="562">
        <v>3.0000000000000001E-5</v>
      </c>
      <c r="M42" s="473"/>
      <c r="N42" s="557"/>
    </row>
    <row r="43" spans="2:14" x14ac:dyDescent="0.3">
      <c r="C43" s="563"/>
      <c r="D43" s="563"/>
      <c r="E43" s="563"/>
      <c r="F43" s="563"/>
      <c r="G43" s="563"/>
      <c r="H43" s="563"/>
      <c r="I43" s="563"/>
      <c r="J43" s="563"/>
      <c r="K43" s="563"/>
      <c r="L43" s="563"/>
      <c r="M43" s="473"/>
      <c r="N43" s="473"/>
    </row>
    <row r="44" spans="2:14" x14ac:dyDescent="0.3">
      <c r="B44" s="558" t="s">
        <v>144</v>
      </c>
      <c r="C44" s="564">
        <v>0.41672999999999999</v>
      </c>
      <c r="D44" s="564">
        <v>0.34458</v>
      </c>
      <c r="E44" s="564">
        <v>0.18984000000000001</v>
      </c>
      <c r="F44" s="564">
        <v>3.304E-2</v>
      </c>
      <c r="G44" s="564">
        <v>1.2460000000000001E-2</v>
      </c>
      <c r="H44" s="564">
        <v>1.82E-3</v>
      </c>
      <c r="I44" s="564">
        <v>7.1000000000000002E-4</v>
      </c>
      <c r="J44" s="564">
        <v>2.9999999999999997E-4</v>
      </c>
      <c r="K44" s="564">
        <v>1.4999999999999999E-4</v>
      </c>
      <c r="L44" s="564">
        <v>3.6000000000000002E-4</v>
      </c>
      <c r="M44" s="473"/>
      <c r="N44" s="560"/>
    </row>
    <row r="45" spans="2:14" x14ac:dyDescent="0.3">
      <c r="M45" s="473"/>
      <c r="N45" s="473"/>
    </row>
    <row r="46" spans="2:14" x14ac:dyDescent="0.3">
      <c r="M46" s="473"/>
      <c r="N46" s="473"/>
    </row>
    <row r="47" spans="2:14" x14ac:dyDescent="0.3">
      <c r="M47" s="473"/>
      <c r="N47" s="473"/>
    </row>
    <row r="49" spans="2:15" ht="15.6" x14ac:dyDescent="0.3">
      <c r="B49" s="525" t="s">
        <v>3117</v>
      </c>
    </row>
    <row r="50" spans="2:15" ht="3.75" customHeight="1" x14ac:dyDescent="0.3">
      <c r="B50" s="525"/>
    </row>
    <row r="51" spans="2:15" x14ac:dyDescent="0.3">
      <c r="B51" s="561" t="s">
        <v>2921</v>
      </c>
      <c r="C51" s="549"/>
      <c r="D51" s="549"/>
      <c r="E51" s="551"/>
      <c r="F51" s="551"/>
      <c r="G51" s="551"/>
      <c r="H51" s="551"/>
      <c r="I51" s="551"/>
      <c r="J51" s="551"/>
      <c r="K51" s="551"/>
      <c r="L51" s="551"/>
      <c r="M51" s="551"/>
      <c r="N51" s="551"/>
    </row>
    <row r="52" spans="2:15" x14ac:dyDescent="0.3">
      <c r="B52" s="468"/>
      <c r="C52" s="720" t="s">
        <v>3102</v>
      </c>
      <c r="D52" s="720"/>
      <c r="E52" s="720"/>
      <c r="F52" s="720"/>
      <c r="G52" s="720"/>
      <c r="H52" s="720"/>
      <c r="I52" s="720"/>
      <c r="J52" s="720"/>
      <c r="K52" s="720"/>
      <c r="L52" s="720"/>
      <c r="N52" s="468"/>
    </row>
    <row r="53" spans="2:15" x14ac:dyDescent="0.3">
      <c r="B53" s="468"/>
      <c r="C53" s="552" t="s">
        <v>3103</v>
      </c>
      <c r="D53" s="552" t="s">
        <v>3104</v>
      </c>
      <c r="E53" s="552" t="s">
        <v>3105</v>
      </c>
      <c r="F53" s="552" t="s">
        <v>3106</v>
      </c>
      <c r="G53" s="552" t="s">
        <v>3107</v>
      </c>
      <c r="H53" s="552" t="s">
        <v>3108</v>
      </c>
      <c r="I53" s="552" t="s">
        <v>3109</v>
      </c>
      <c r="J53" s="552" t="s">
        <v>3110</v>
      </c>
      <c r="K53" s="552" t="s">
        <v>3111</v>
      </c>
      <c r="L53" s="552" t="s">
        <v>3112</v>
      </c>
      <c r="N53" s="552" t="s">
        <v>3118</v>
      </c>
    </row>
    <row r="54" spans="2:15" x14ac:dyDescent="0.3">
      <c r="C54" s="557"/>
      <c r="D54" s="557"/>
      <c r="E54" s="557"/>
      <c r="F54" s="557"/>
      <c r="G54" s="557"/>
      <c r="H54" s="557"/>
      <c r="I54" s="557"/>
      <c r="J54" s="557"/>
      <c r="K54" s="557"/>
      <c r="L54" s="557"/>
      <c r="M54" s="473"/>
      <c r="N54" s="473"/>
      <c r="O54" s="473"/>
    </row>
    <row r="55" spans="2:15" x14ac:dyDescent="0.3">
      <c r="B55" s="555" t="s">
        <v>3089</v>
      </c>
      <c r="C55" s="556">
        <v>10.029</v>
      </c>
      <c r="D55" s="556">
        <v>47.53</v>
      </c>
      <c r="E55" s="556">
        <v>108.07299999999999</v>
      </c>
      <c r="F55" s="556">
        <v>39.363999999999997</v>
      </c>
      <c r="G55" s="556">
        <v>28.109000000000002</v>
      </c>
      <c r="H55" s="556">
        <v>8.9239999999999995</v>
      </c>
      <c r="I55" s="556">
        <v>3.7669999999999999</v>
      </c>
      <c r="J55" s="556">
        <v>1.1619999999999999</v>
      </c>
      <c r="K55" s="556">
        <v>0.47399999999999998</v>
      </c>
      <c r="L55" s="556">
        <v>0.61599999999999999</v>
      </c>
      <c r="M55" s="473"/>
      <c r="N55" s="565">
        <v>0.52600000000000002</v>
      </c>
      <c r="O55" s="473"/>
    </row>
    <row r="56" spans="2:15" x14ac:dyDescent="0.3">
      <c r="B56" s="555" t="s">
        <v>3090</v>
      </c>
      <c r="C56" s="556">
        <v>0.85599999999999998</v>
      </c>
      <c r="D56" s="556">
        <v>5.3369999999999997</v>
      </c>
      <c r="E56" s="556">
        <v>6.6289999999999996</v>
      </c>
      <c r="F56" s="556">
        <v>1.4139999999999999</v>
      </c>
      <c r="G56" s="556">
        <v>0.67</v>
      </c>
      <c r="H56" s="556">
        <v>7.8E-2</v>
      </c>
      <c r="I56" s="556">
        <v>1.7999999999999999E-2</v>
      </c>
      <c r="J56" s="556">
        <v>0.01</v>
      </c>
      <c r="K56" s="556">
        <v>3.0000000000000001E-3</v>
      </c>
      <c r="L56" s="556">
        <v>1.4999999999999999E-2</v>
      </c>
      <c r="M56" s="473"/>
      <c r="N56" s="565">
        <v>0.438</v>
      </c>
      <c r="O56" s="473"/>
    </row>
    <row r="57" spans="2:15" x14ac:dyDescent="0.3">
      <c r="B57" s="555" t="s">
        <v>3091</v>
      </c>
      <c r="C57" s="556">
        <v>2.8000000000000001E-2</v>
      </c>
      <c r="D57" s="556">
        <v>0.04</v>
      </c>
      <c r="E57" s="556">
        <v>1.7999999999999999E-2</v>
      </c>
      <c r="F57" s="556">
        <v>1.0999999999999999E-2</v>
      </c>
      <c r="G57" s="556">
        <v>0</v>
      </c>
      <c r="H57" s="556">
        <v>0</v>
      </c>
      <c r="I57" s="556">
        <v>0</v>
      </c>
      <c r="J57" s="556">
        <v>0</v>
      </c>
      <c r="K57" s="556">
        <v>0</v>
      </c>
      <c r="L57" s="556">
        <v>0</v>
      </c>
      <c r="M57" s="473"/>
      <c r="N57" s="565">
        <v>0.31900000000000001</v>
      </c>
      <c r="O57" s="473"/>
    </row>
    <row r="58" spans="2:15" x14ac:dyDescent="0.3">
      <c r="B58" s="555" t="s">
        <v>3092</v>
      </c>
      <c r="C58" s="556">
        <v>5.7359999999999998</v>
      </c>
      <c r="D58" s="556">
        <v>5.3659999999999997</v>
      </c>
      <c r="E58" s="556">
        <v>4.1970000000000001</v>
      </c>
      <c r="F58" s="556">
        <v>1.339</v>
      </c>
      <c r="G58" s="556">
        <v>0.34399999999999997</v>
      </c>
      <c r="H58" s="556">
        <v>1.6E-2</v>
      </c>
      <c r="I58" s="556">
        <v>6.4000000000000001E-2</v>
      </c>
      <c r="J58" s="556">
        <v>0</v>
      </c>
      <c r="K58" s="556">
        <v>8.9999999999999993E-3</v>
      </c>
      <c r="L58" s="556">
        <v>0</v>
      </c>
      <c r="M58" s="473"/>
      <c r="N58" s="565">
        <v>0.32400000000000001</v>
      </c>
      <c r="O58" s="473"/>
    </row>
    <row r="59" spans="2:15" x14ac:dyDescent="0.3">
      <c r="B59" s="555" t="s">
        <v>3093</v>
      </c>
      <c r="C59" s="556">
        <v>1.8580000000000001</v>
      </c>
      <c r="D59" s="556">
        <v>6.5659999999999998</v>
      </c>
      <c r="E59" s="556">
        <v>9.3390000000000004</v>
      </c>
      <c r="F59" s="556">
        <v>5.1020000000000003</v>
      </c>
      <c r="G59" s="556">
        <v>2.5859999999999999</v>
      </c>
      <c r="H59" s="556">
        <v>0.114</v>
      </c>
      <c r="I59" s="556">
        <v>2.8000000000000001E-2</v>
      </c>
      <c r="J59" s="556">
        <v>5.5E-2</v>
      </c>
      <c r="K59" s="556">
        <v>1.6E-2</v>
      </c>
      <c r="L59" s="556">
        <v>3.2000000000000001E-2</v>
      </c>
      <c r="M59" s="473"/>
      <c r="N59" s="565">
        <v>0.48599999999999999</v>
      </c>
      <c r="O59" s="473"/>
    </row>
    <row r="60" spans="2:15" ht="28.8" x14ac:dyDescent="0.3">
      <c r="B60" s="555" t="s">
        <v>3094</v>
      </c>
      <c r="C60" s="556">
        <v>0.24</v>
      </c>
      <c r="D60" s="556">
        <v>0.81799999999999995</v>
      </c>
      <c r="E60" s="556">
        <v>1.1319999999999999</v>
      </c>
      <c r="F60" s="556">
        <v>2.7E-2</v>
      </c>
      <c r="G60" s="556">
        <v>0</v>
      </c>
      <c r="H60" s="556">
        <v>2.1999999999999999E-2</v>
      </c>
      <c r="I60" s="556">
        <v>0</v>
      </c>
      <c r="J60" s="556">
        <v>0</v>
      </c>
      <c r="K60" s="556">
        <v>0</v>
      </c>
      <c r="L60" s="556">
        <v>0</v>
      </c>
      <c r="M60" s="473"/>
      <c r="N60" s="565">
        <v>0.38100000000000001</v>
      </c>
      <c r="O60" s="473"/>
    </row>
    <row r="61" spans="2:15" x14ac:dyDescent="0.3">
      <c r="B61" s="555" t="s">
        <v>3095</v>
      </c>
      <c r="C61" s="556">
        <v>2.9350000000000001</v>
      </c>
      <c r="D61" s="556">
        <v>10.75</v>
      </c>
      <c r="E61" s="556">
        <v>11.401</v>
      </c>
      <c r="F61" s="556">
        <v>3.823</v>
      </c>
      <c r="G61" s="556">
        <v>0.48399999999999999</v>
      </c>
      <c r="H61" s="556">
        <v>6.7000000000000004E-2</v>
      </c>
      <c r="I61" s="556">
        <v>7.0000000000000001E-3</v>
      </c>
      <c r="J61" s="556">
        <v>4.0000000000000001E-3</v>
      </c>
      <c r="K61" s="556">
        <v>0</v>
      </c>
      <c r="L61" s="556">
        <v>6.2E-2</v>
      </c>
      <c r="M61" s="473"/>
      <c r="N61" s="565">
        <v>0.41499999999999998</v>
      </c>
      <c r="O61" s="473"/>
    </row>
    <row r="62" spans="2:15" x14ac:dyDescent="0.3">
      <c r="B62" s="555" t="s">
        <v>3113</v>
      </c>
      <c r="C62" s="556">
        <v>3.2879999999999998</v>
      </c>
      <c r="D62" s="556">
        <v>9.8059999999999992</v>
      </c>
      <c r="E62" s="556">
        <v>15.115</v>
      </c>
      <c r="F62" s="556">
        <v>3.1840000000000002</v>
      </c>
      <c r="G62" s="556">
        <v>0.84399999999999997</v>
      </c>
      <c r="H62" s="556">
        <v>0.11899999999999999</v>
      </c>
      <c r="I62" s="556">
        <v>3.6999999999999998E-2</v>
      </c>
      <c r="J62" s="556">
        <v>6.9000000000000006E-2</v>
      </c>
      <c r="K62" s="556">
        <v>0.04</v>
      </c>
      <c r="L62" s="556">
        <v>6.0999999999999999E-2</v>
      </c>
      <c r="M62" s="473"/>
      <c r="N62" s="565">
        <v>0.43099999999999999</v>
      </c>
      <c r="O62" s="473"/>
    </row>
    <row r="63" spans="2:15" ht="28.8" x14ac:dyDescent="0.3">
      <c r="B63" s="555" t="s">
        <v>3114</v>
      </c>
      <c r="C63" s="556">
        <v>0.27300000000000002</v>
      </c>
      <c r="D63" s="556">
        <v>0.45200000000000001</v>
      </c>
      <c r="E63" s="556">
        <v>0.48799999999999999</v>
      </c>
      <c r="F63" s="556">
        <v>0.11</v>
      </c>
      <c r="G63" s="556">
        <v>1E-3</v>
      </c>
      <c r="H63" s="556">
        <v>1E-3</v>
      </c>
      <c r="I63" s="556">
        <v>0</v>
      </c>
      <c r="J63" s="556">
        <v>0</v>
      </c>
      <c r="K63" s="556">
        <v>0</v>
      </c>
      <c r="L63" s="556">
        <v>1E-3</v>
      </c>
      <c r="M63" s="473"/>
      <c r="N63" s="565">
        <v>0.36299999999999999</v>
      </c>
      <c r="O63" s="473"/>
    </row>
    <row r="64" spans="2:15" x14ac:dyDescent="0.3">
      <c r="B64" s="555" t="s">
        <v>142</v>
      </c>
      <c r="C64" s="556">
        <v>3.2919999999999998</v>
      </c>
      <c r="D64" s="556">
        <v>3.1019999999999999</v>
      </c>
      <c r="E64" s="556">
        <v>2.7789999999999999</v>
      </c>
      <c r="F64" s="556">
        <v>0.33100000000000002</v>
      </c>
      <c r="G64" s="556">
        <v>0</v>
      </c>
      <c r="H64" s="556">
        <v>0</v>
      </c>
      <c r="I64" s="556">
        <v>0</v>
      </c>
      <c r="J64" s="556">
        <v>0</v>
      </c>
      <c r="K64" s="556">
        <v>0</v>
      </c>
      <c r="L64" s="556">
        <v>0</v>
      </c>
      <c r="M64" s="473"/>
      <c r="N64" s="565">
        <v>0.29299999999999998</v>
      </c>
      <c r="O64" s="473"/>
    </row>
    <row r="65" spans="2:15" x14ac:dyDescent="0.3">
      <c r="C65" s="556"/>
      <c r="D65" s="556"/>
      <c r="E65" s="556"/>
      <c r="F65" s="556"/>
      <c r="G65" s="556"/>
      <c r="H65" s="556"/>
      <c r="I65" s="556"/>
      <c r="J65" s="556"/>
      <c r="K65" s="556"/>
      <c r="L65" s="556"/>
      <c r="M65" s="473"/>
      <c r="N65" s="473"/>
      <c r="O65" s="473"/>
    </row>
    <row r="66" spans="2:15" x14ac:dyDescent="0.3">
      <c r="B66" s="558" t="s">
        <v>144</v>
      </c>
      <c r="C66" s="559">
        <v>28.533999999999999</v>
      </c>
      <c r="D66" s="559">
        <v>89.766999999999996</v>
      </c>
      <c r="E66" s="559">
        <v>159.17099999999999</v>
      </c>
      <c r="F66" s="559">
        <v>54.704999999999998</v>
      </c>
      <c r="G66" s="559">
        <v>33.037999999999997</v>
      </c>
      <c r="H66" s="559">
        <v>9.3420000000000005</v>
      </c>
      <c r="I66" s="559">
        <v>3.9209999999999998</v>
      </c>
      <c r="J66" s="559">
        <v>1.3009999999999999</v>
      </c>
      <c r="K66" s="559">
        <v>0.54200000000000004</v>
      </c>
      <c r="L66" s="559">
        <v>0.78800000000000003</v>
      </c>
      <c r="M66" s="473"/>
      <c r="N66" s="566">
        <v>0.48699999999999999</v>
      </c>
      <c r="O66" s="473"/>
    </row>
    <row r="67" spans="2:15" x14ac:dyDescent="0.3">
      <c r="C67" s="473"/>
      <c r="D67" s="473"/>
      <c r="E67" s="473"/>
      <c r="F67" s="473"/>
      <c r="G67" s="473"/>
      <c r="H67" s="473"/>
      <c r="I67" s="473"/>
      <c r="J67" s="473"/>
      <c r="K67" s="473"/>
      <c r="L67" s="473"/>
      <c r="M67" s="473"/>
      <c r="N67" s="473"/>
      <c r="O67" s="473"/>
    </row>
    <row r="71" spans="2:15" ht="15.6" x14ac:dyDescent="0.3">
      <c r="B71" s="525" t="s">
        <v>3119</v>
      </c>
    </row>
    <row r="72" spans="2:15" ht="3.75" customHeight="1" x14ac:dyDescent="0.3">
      <c r="B72" s="525"/>
    </row>
    <row r="73" spans="2:15" x14ac:dyDescent="0.3">
      <c r="B73" s="561" t="s">
        <v>3120</v>
      </c>
      <c r="C73" s="567"/>
      <c r="D73" s="567"/>
      <c r="E73" s="568"/>
      <c r="F73" s="568"/>
      <c r="G73" s="568"/>
      <c r="H73" s="568"/>
      <c r="I73" s="568"/>
      <c r="J73" s="568"/>
      <c r="K73" s="568"/>
      <c r="L73" s="568"/>
      <c r="M73" s="473"/>
      <c r="N73" s="568"/>
    </row>
    <row r="74" spans="2:15" x14ac:dyDescent="0.3">
      <c r="B74" s="479"/>
      <c r="C74" s="721" t="s">
        <v>3102</v>
      </c>
      <c r="D74" s="721"/>
      <c r="E74" s="721"/>
      <c r="F74" s="721"/>
      <c r="G74" s="721"/>
      <c r="H74" s="721"/>
      <c r="I74" s="721"/>
      <c r="J74" s="721"/>
      <c r="K74" s="721"/>
      <c r="L74" s="721"/>
      <c r="M74" s="473"/>
      <c r="N74" s="479"/>
    </row>
    <row r="75" spans="2:15" x14ac:dyDescent="0.3">
      <c r="B75" s="479"/>
      <c r="C75" s="569" t="s">
        <v>3103</v>
      </c>
      <c r="D75" s="569" t="s">
        <v>3104</v>
      </c>
      <c r="E75" s="569" t="s">
        <v>3105</v>
      </c>
      <c r="F75" s="569" t="s">
        <v>3106</v>
      </c>
      <c r="G75" s="569" t="s">
        <v>3107</v>
      </c>
      <c r="H75" s="569" t="s">
        <v>3108</v>
      </c>
      <c r="I75" s="569" t="s">
        <v>3109</v>
      </c>
      <c r="J75" s="569" t="s">
        <v>3110</v>
      </c>
      <c r="K75" s="569" t="s">
        <v>3111</v>
      </c>
      <c r="L75" s="569" t="s">
        <v>3112</v>
      </c>
      <c r="M75" s="473"/>
      <c r="N75" s="569" t="s">
        <v>3118</v>
      </c>
    </row>
    <row r="76" spans="2:15" x14ac:dyDescent="0.3">
      <c r="B76" s="473"/>
      <c r="C76" s="557"/>
      <c r="D76" s="557"/>
      <c r="E76" s="557"/>
      <c r="F76" s="557"/>
      <c r="G76" s="557"/>
      <c r="H76" s="557"/>
      <c r="I76" s="557"/>
      <c r="J76" s="557"/>
      <c r="K76" s="557"/>
      <c r="L76" s="557"/>
      <c r="M76" s="473"/>
      <c r="N76" s="473"/>
    </row>
    <row r="77" spans="2:15" x14ac:dyDescent="0.3">
      <c r="B77" s="570" t="s">
        <v>3089</v>
      </c>
      <c r="C77" s="562">
        <v>4.0430000000000001E-2</v>
      </c>
      <c r="D77" s="562">
        <v>0.19162000000000001</v>
      </c>
      <c r="E77" s="562">
        <v>0.43569000000000002</v>
      </c>
      <c r="F77" s="562">
        <v>0.15870000000000001</v>
      </c>
      <c r="G77" s="562">
        <v>0.11332</v>
      </c>
      <c r="H77" s="562">
        <v>3.5979999999999998E-2</v>
      </c>
      <c r="I77" s="562">
        <v>1.519E-2</v>
      </c>
      <c r="J77" s="562">
        <v>4.6800000000000001E-3</v>
      </c>
      <c r="K77" s="562">
        <v>1.91E-3</v>
      </c>
      <c r="L77" s="562">
        <v>2.48E-3</v>
      </c>
      <c r="M77" s="473"/>
      <c r="N77" s="565">
        <v>0.52600000000000002</v>
      </c>
    </row>
    <row r="78" spans="2:15" x14ac:dyDescent="0.3">
      <c r="B78" s="570" t="s">
        <v>3090</v>
      </c>
      <c r="C78" s="562">
        <v>5.6939999999999998E-2</v>
      </c>
      <c r="D78" s="562">
        <v>0.35507</v>
      </c>
      <c r="E78" s="562">
        <v>0.44103999999999999</v>
      </c>
      <c r="F78" s="562">
        <v>9.4070000000000001E-2</v>
      </c>
      <c r="G78" s="562">
        <v>4.4569999999999999E-2</v>
      </c>
      <c r="H78" s="562">
        <v>5.1999999999999998E-3</v>
      </c>
      <c r="I78" s="562">
        <v>1.1900000000000001E-3</v>
      </c>
      <c r="J78" s="562">
        <v>6.8000000000000005E-4</v>
      </c>
      <c r="K78" s="562">
        <v>2.2000000000000001E-4</v>
      </c>
      <c r="L78" s="562">
        <v>1.0200000000000001E-3</v>
      </c>
      <c r="M78" s="473"/>
      <c r="N78" s="565">
        <v>0.438</v>
      </c>
    </row>
    <row r="79" spans="2:15" x14ac:dyDescent="0.3">
      <c r="B79" s="570" t="s">
        <v>3091</v>
      </c>
      <c r="C79" s="562">
        <v>0.28359000000000001</v>
      </c>
      <c r="D79" s="562">
        <v>0.40877999999999998</v>
      </c>
      <c r="E79" s="562">
        <v>0.18942000000000001</v>
      </c>
      <c r="F79" s="562">
        <v>0.11473</v>
      </c>
      <c r="G79" s="562">
        <v>3.47E-3</v>
      </c>
      <c r="H79" s="562">
        <v>0</v>
      </c>
      <c r="I79" s="562">
        <v>0</v>
      </c>
      <c r="J79" s="562">
        <v>0</v>
      </c>
      <c r="K79" s="562">
        <v>0</v>
      </c>
      <c r="L79" s="562">
        <v>0</v>
      </c>
      <c r="M79" s="473"/>
      <c r="N79" s="565">
        <v>0.31900000000000001</v>
      </c>
    </row>
    <row r="80" spans="2:15" x14ac:dyDescent="0.3">
      <c r="B80" s="570" t="s">
        <v>3092</v>
      </c>
      <c r="C80" s="562">
        <v>0.33600000000000002</v>
      </c>
      <c r="D80" s="562">
        <v>0.31434000000000001</v>
      </c>
      <c r="E80" s="562">
        <v>0.24585000000000001</v>
      </c>
      <c r="F80" s="562">
        <v>7.8439999999999996E-2</v>
      </c>
      <c r="G80" s="562">
        <v>2.0140000000000002E-2</v>
      </c>
      <c r="H80" s="562">
        <v>9.6000000000000002E-4</v>
      </c>
      <c r="I80" s="562">
        <v>3.7399999999999998E-3</v>
      </c>
      <c r="J80" s="562">
        <v>0</v>
      </c>
      <c r="K80" s="562">
        <v>5.4000000000000001E-4</v>
      </c>
      <c r="L80" s="562">
        <v>0</v>
      </c>
      <c r="M80" s="473"/>
      <c r="N80" s="565">
        <v>0.32400000000000001</v>
      </c>
    </row>
    <row r="81" spans="2:14" x14ac:dyDescent="0.3">
      <c r="B81" s="570" t="s">
        <v>3093</v>
      </c>
      <c r="C81" s="562">
        <v>7.2319999999999995E-2</v>
      </c>
      <c r="D81" s="562">
        <v>0.25552000000000002</v>
      </c>
      <c r="E81" s="562">
        <v>0.36343999999999999</v>
      </c>
      <c r="F81" s="562">
        <v>0.19855</v>
      </c>
      <c r="G81" s="562">
        <v>0.10063</v>
      </c>
      <c r="H81" s="562">
        <v>4.4299999999999999E-3</v>
      </c>
      <c r="I81" s="562">
        <v>1.1100000000000001E-3</v>
      </c>
      <c r="J81" s="562">
        <v>2.14E-3</v>
      </c>
      <c r="K81" s="562">
        <v>6.3000000000000003E-4</v>
      </c>
      <c r="L81" s="562">
        <v>1.2600000000000001E-3</v>
      </c>
      <c r="M81" s="473"/>
      <c r="N81" s="565">
        <v>0.48599999999999999</v>
      </c>
    </row>
    <row r="82" spans="2:14" ht="28.8" x14ac:dyDescent="0.3">
      <c r="B82" s="570" t="s">
        <v>3094</v>
      </c>
      <c r="C82" s="562">
        <v>0.10700999999999999</v>
      </c>
      <c r="D82" s="562">
        <v>0.36559000000000003</v>
      </c>
      <c r="E82" s="562">
        <v>0.50548999999999999</v>
      </c>
      <c r="F82" s="562">
        <v>1.1950000000000001E-2</v>
      </c>
      <c r="G82" s="562">
        <v>0</v>
      </c>
      <c r="H82" s="562">
        <v>9.9600000000000001E-3</v>
      </c>
      <c r="I82" s="562">
        <v>0</v>
      </c>
      <c r="J82" s="562">
        <v>0</v>
      </c>
      <c r="K82" s="562">
        <v>0</v>
      </c>
      <c r="L82" s="562">
        <v>0</v>
      </c>
      <c r="M82" s="473"/>
      <c r="N82" s="565">
        <v>0.38100000000000001</v>
      </c>
    </row>
    <row r="83" spans="2:14" x14ac:dyDescent="0.3">
      <c r="B83" s="570" t="s">
        <v>3095</v>
      </c>
      <c r="C83" s="562">
        <v>9.9379999999999996E-2</v>
      </c>
      <c r="D83" s="562">
        <v>0.36399999999999999</v>
      </c>
      <c r="E83" s="562">
        <v>0.38605</v>
      </c>
      <c r="F83" s="562">
        <v>0.12942999999999999</v>
      </c>
      <c r="G83" s="562">
        <v>1.6389999999999998E-2</v>
      </c>
      <c r="H83" s="562">
        <v>2.2799999999999999E-3</v>
      </c>
      <c r="I83" s="562">
        <v>2.3000000000000001E-4</v>
      </c>
      <c r="J83" s="562">
        <v>1.4999999999999999E-4</v>
      </c>
      <c r="K83" s="562">
        <v>0</v>
      </c>
      <c r="L83" s="562">
        <v>2.0999999999999999E-3</v>
      </c>
      <c r="M83" s="473"/>
      <c r="N83" s="565">
        <v>0.41499999999999998</v>
      </c>
    </row>
    <row r="84" spans="2:14" x14ac:dyDescent="0.3">
      <c r="B84" s="570" t="s">
        <v>3113</v>
      </c>
      <c r="C84" s="562">
        <v>0.10099</v>
      </c>
      <c r="D84" s="562">
        <v>0.30113000000000001</v>
      </c>
      <c r="E84" s="562">
        <v>0.46416000000000002</v>
      </c>
      <c r="F84" s="562">
        <v>9.7790000000000002E-2</v>
      </c>
      <c r="G84" s="562">
        <v>2.5930000000000002E-2</v>
      </c>
      <c r="H84" s="562">
        <v>3.65E-3</v>
      </c>
      <c r="I84" s="562">
        <v>1.1299999999999999E-3</v>
      </c>
      <c r="J84" s="562">
        <v>2.1199999999999999E-3</v>
      </c>
      <c r="K84" s="562">
        <v>1.23E-3</v>
      </c>
      <c r="L84" s="562">
        <v>1.8600000000000001E-3</v>
      </c>
      <c r="M84" s="473"/>
      <c r="N84" s="565">
        <v>0.43099999999999999</v>
      </c>
    </row>
    <row r="85" spans="2:14" ht="28.8" x14ac:dyDescent="0.3">
      <c r="B85" s="570" t="s">
        <v>3114</v>
      </c>
      <c r="C85" s="562">
        <v>0.20588999999999999</v>
      </c>
      <c r="D85" s="562">
        <v>0.34083999999999998</v>
      </c>
      <c r="E85" s="562">
        <v>0.36779000000000001</v>
      </c>
      <c r="F85" s="562">
        <v>8.3250000000000005E-2</v>
      </c>
      <c r="G85" s="562">
        <v>6.6E-4</v>
      </c>
      <c r="H85" s="562">
        <v>7.2000000000000005E-4</v>
      </c>
      <c r="I85" s="562">
        <v>0</v>
      </c>
      <c r="J85" s="562">
        <v>0</v>
      </c>
      <c r="K85" s="562">
        <v>0</v>
      </c>
      <c r="L85" s="562">
        <v>8.5999999999999998E-4</v>
      </c>
      <c r="M85" s="473"/>
      <c r="N85" s="565">
        <v>0.36299999999999999</v>
      </c>
    </row>
    <row r="86" spans="2:14" x14ac:dyDescent="0.3">
      <c r="B86" s="570" t="s">
        <v>142</v>
      </c>
      <c r="C86" s="562">
        <v>0.34638999999999998</v>
      </c>
      <c r="D86" s="562">
        <v>0.32634999999999997</v>
      </c>
      <c r="E86" s="562">
        <v>0.29243000000000002</v>
      </c>
      <c r="F86" s="562">
        <v>3.4779999999999998E-2</v>
      </c>
      <c r="G86" s="562">
        <v>0</v>
      </c>
      <c r="H86" s="562">
        <v>0</v>
      </c>
      <c r="I86" s="562">
        <v>0</v>
      </c>
      <c r="J86" s="562">
        <v>0</v>
      </c>
      <c r="K86" s="562">
        <v>0</v>
      </c>
      <c r="L86" s="562">
        <v>4.0000000000000003E-5</v>
      </c>
      <c r="M86" s="473"/>
      <c r="N86" s="565">
        <v>0.29299999999999998</v>
      </c>
    </row>
    <row r="87" spans="2:14" x14ac:dyDescent="0.3">
      <c r="B87" s="473"/>
      <c r="C87" s="563"/>
      <c r="D87" s="563"/>
      <c r="E87" s="563"/>
      <c r="F87" s="563"/>
      <c r="G87" s="563"/>
      <c r="H87" s="563"/>
      <c r="I87" s="563"/>
      <c r="J87" s="563"/>
      <c r="K87" s="563"/>
      <c r="L87" s="563"/>
      <c r="M87" s="473"/>
      <c r="N87" s="473"/>
    </row>
    <row r="88" spans="2:14" x14ac:dyDescent="0.3">
      <c r="B88" s="531" t="s">
        <v>144</v>
      </c>
      <c r="C88" s="564">
        <v>7.4870000000000006E-2</v>
      </c>
      <c r="D88" s="564">
        <v>0.23554</v>
      </c>
      <c r="E88" s="564">
        <v>0.41765000000000002</v>
      </c>
      <c r="F88" s="564">
        <v>0.14354</v>
      </c>
      <c r="G88" s="564">
        <v>8.6690000000000003E-2</v>
      </c>
      <c r="H88" s="564">
        <v>2.4510000000000001E-2</v>
      </c>
      <c r="I88" s="564">
        <v>1.0290000000000001E-2</v>
      </c>
      <c r="J88" s="564">
        <v>3.4099999999999998E-3</v>
      </c>
      <c r="K88" s="564">
        <v>1.42E-3</v>
      </c>
      <c r="L88" s="564">
        <v>2.0699999999999998E-3</v>
      </c>
      <c r="M88" s="473"/>
      <c r="N88" s="566">
        <v>0.48699999999999999</v>
      </c>
    </row>
    <row r="92" spans="2:14" x14ac:dyDescent="0.3">
      <c r="N92" s="460" t="s">
        <v>2989</v>
      </c>
    </row>
  </sheetData>
  <mergeCells count="4">
    <mergeCell ref="C8:L8"/>
    <mergeCell ref="C30:L30"/>
    <mergeCell ref="C52:L52"/>
    <mergeCell ref="C74:L74"/>
  </mergeCells>
  <hyperlinks>
    <hyperlink ref="N92" location="Contents!A1" display="To Frontpage" xr:uid="{E6CF6A9F-4E3C-4D24-91DD-8BA941BBC7D8}"/>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48335-64A2-4A87-A26A-180F97673596}">
  <sheetPr>
    <pageSetUpPr fitToPage="1"/>
  </sheetPr>
  <dimension ref="B5:I26"/>
  <sheetViews>
    <sheetView zoomScale="85" zoomScaleNormal="85" workbookViewId="0"/>
  </sheetViews>
  <sheetFormatPr defaultColWidth="9.109375" defaultRowHeight="14.4" x14ac:dyDescent="0.3"/>
  <cols>
    <col min="1" max="1" width="4.6640625" style="409" customWidth="1"/>
    <col min="2" max="2" width="30.33203125" style="409" customWidth="1"/>
    <col min="3" max="3" width="30.88671875" style="409" customWidth="1"/>
    <col min="4" max="8" width="27.44140625" style="409" customWidth="1"/>
    <col min="9" max="9" width="25.6640625" style="409" customWidth="1"/>
    <col min="10" max="16384" width="9.109375" style="409"/>
  </cols>
  <sheetData>
    <row r="5" spans="2:9" ht="15.6" x14ac:dyDescent="0.3">
      <c r="B5" s="571" t="s">
        <v>3121</v>
      </c>
    </row>
    <row r="6" spans="2:9" ht="3.75" customHeight="1" x14ac:dyDescent="0.3">
      <c r="B6" s="525"/>
    </row>
    <row r="7" spans="2:9" x14ac:dyDescent="0.3">
      <c r="B7" s="548" t="s">
        <v>2925</v>
      </c>
      <c r="C7" s="548"/>
      <c r="D7" s="572"/>
      <c r="E7" s="572"/>
      <c r="F7" s="572"/>
      <c r="G7" s="572"/>
      <c r="H7" s="572"/>
      <c r="I7" s="572"/>
    </row>
    <row r="8" spans="2:9" x14ac:dyDescent="0.3">
      <c r="B8" s="468"/>
      <c r="C8" s="468"/>
      <c r="D8" s="468"/>
      <c r="E8" s="468"/>
      <c r="F8" s="468"/>
      <c r="G8" s="468"/>
      <c r="H8" s="468"/>
      <c r="I8" s="468"/>
    </row>
    <row r="9" spans="2:9" ht="28.8" x14ac:dyDescent="0.3">
      <c r="B9" s="468"/>
      <c r="C9" s="552" t="s">
        <v>2824</v>
      </c>
      <c r="D9" s="552" t="s">
        <v>2825</v>
      </c>
      <c r="E9" s="552" t="s">
        <v>2826</v>
      </c>
      <c r="F9" s="552" t="s">
        <v>2827</v>
      </c>
      <c r="G9" s="552" t="s">
        <v>2828</v>
      </c>
      <c r="H9" s="552" t="s">
        <v>3122</v>
      </c>
      <c r="I9" s="552" t="s">
        <v>144</v>
      </c>
    </row>
    <row r="11" spans="2:9" x14ac:dyDescent="0.3">
      <c r="B11" s="555" t="s">
        <v>3089</v>
      </c>
      <c r="C11" s="573">
        <v>119.94499999999999</v>
      </c>
      <c r="D11" s="573">
        <v>42.593000000000004</v>
      </c>
      <c r="E11" s="573">
        <v>7.1260000000000003</v>
      </c>
      <c r="F11" s="573">
        <v>48.892000000000003</v>
      </c>
      <c r="G11" s="573">
        <v>29.492000000000001</v>
      </c>
      <c r="H11" s="573">
        <v>0</v>
      </c>
      <c r="I11" s="573">
        <f>SUM(C11:H11)</f>
        <v>248.048</v>
      </c>
    </row>
    <row r="12" spans="2:9" x14ac:dyDescent="0.3">
      <c r="B12" s="555" t="s">
        <v>3090</v>
      </c>
      <c r="C12" s="573">
        <v>5.0430000000000001</v>
      </c>
      <c r="D12" s="573">
        <v>4.0220000000000002</v>
      </c>
      <c r="E12" s="573">
        <v>1.3160000000000001</v>
      </c>
      <c r="F12" s="573">
        <v>2.758</v>
      </c>
      <c r="G12" s="573">
        <v>1.8919999999999999</v>
      </c>
      <c r="H12" s="573">
        <v>0</v>
      </c>
      <c r="I12" s="573">
        <f t="shared" ref="I12:I20" si="0">SUM(C12:H12)</f>
        <v>15.031000000000002</v>
      </c>
    </row>
    <row r="13" spans="2:9" x14ac:dyDescent="0.3">
      <c r="B13" s="555" t="s">
        <v>3091</v>
      </c>
      <c r="C13" s="573">
        <v>6.4000000000000001E-2</v>
      </c>
      <c r="D13" s="573">
        <v>3.0000000000000001E-3</v>
      </c>
      <c r="E13" s="573">
        <v>3.0000000000000001E-3</v>
      </c>
      <c r="F13" s="573">
        <v>1.2E-2</v>
      </c>
      <c r="G13" s="573">
        <v>1.4999999999999999E-2</v>
      </c>
      <c r="H13" s="573">
        <v>0</v>
      </c>
      <c r="I13" s="573">
        <f t="shared" si="0"/>
        <v>9.7000000000000003E-2</v>
      </c>
    </row>
    <row r="14" spans="2:9" x14ac:dyDescent="0.3">
      <c r="B14" s="555" t="s">
        <v>3092</v>
      </c>
      <c r="C14" s="573">
        <v>10.577</v>
      </c>
      <c r="D14" s="573">
        <v>1.59</v>
      </c>
      <c r="E14" s="573">
        <v>0.44400000000000001</v>
      </c>
      <c r="F14" s="573">
        <v>3.1</v>
      </c>
      <c r="G14" s="573">
        <v>1.36</v>
      </c>
      <c r="H14" s="573">
        <v>0</v>
      </c>
      <c r="I14" s="573">
        <f t="shared" si="0"/>
        <v>17.071000000000002</v>
      </c>
    </row>
    <row r="15" spans="2:9" x14ac:dyDescent="0.3">
      <c r="B15" s="555" t="s">
        <v>3093</v>
      </c>
      <c r="C15" s="573">
        <v>14.185</v>
      </c>
      <c r="D15" s="573">
        <v>2.355</v>
      </c>
      <c r="E15" s="573">
        <v>0.73099999999999998</v>
      </c>
      <c r="F15" s="573">
        <v>5.5419999999999998</v>
      </c>
      <c r="G15" s="573">
        <v>2.8820000000000001</v>
      </c>
      <c r="H15" s="573">
        <v>0</v>
      </c>
      <c r="I15" s="573">
        <f t="shared" si="0"/>
        <v>25.695000000000004</v>
      </c>
    </row>
    <row r="16" spans="2:9" ht="28.8" x14ac:dyDescent="0.3">
      <c r="B16" s="555" t="s">
        <v>3094</v>
      </c>
      <c r="C16" s="573">
        <v>0.154</v>
      </c>
      <c r="D16" s="573">
        <v>0.155</v>
      </c>
      <c r="E16" s="573">
        <v>0.28599999999999998</v>
      </c>
      <c r="F16" s="573">
        <v>1.0429999999999999</v>
      </c>
      <c r="G16" s="573">
        <v>0.60099999999999998</v>
      </c>
      <c r="H16" s="573">
        <v>0</v>
      </c>
      <c r="I16" s="573">
        <f t="shared" si="0"/>
        <v>2.2389999999999999</v>
      </c>
    </row>
    <row r="17" spans="2:9" x14ac:dyDescent="0.3">
      <c r="B17" s="555" t="s">
        <v>3095</v>
      </c>
      <c r="C17" s="573">
        <v>18.236999999999998</v>
      </c>
      <c r="D17" s="573">
        <v>1.9039999999999999</v>
      </c>
      <c r="E17" s="573">
        <v>1.343</v>
      </c>
      <c r="F17" s="573">
        <v>4.4459999999999997</v>
      </c>
      <c r="G17" s="573">
        <v>3.6030000000000002</v>
      </c>
      <c r="H17" s="573">
        <v>0</v>
      </c>
      <c r="I17" s="573">
        <f t="shared" si="0"/>
        <v>29.533000000000001</v>
      </c>
    </row>
    <row r="18" spans="2:9" x14ac:dyDescent="0.3">
      <c r="B18" s="555" t="s">
        <v>3113</v>
      </c>
      <c r="C18" s="573">
        <v>2.5019999999999998</v>
      </c>
      <c r="D18" s="573">
        <v>9.2170000000000005</v>
      </c>
      <c r="E18" s="573">
        <v>2.2109999999999999</v>
      </c>
      <c r="F18" s="573">
        <v>10.340999999999999</v>
      </c>
      <c r="G18" s="573">
        <v>8.2929999999999993</v>
      </c>
      <c r="H18" s="573">
        <v>0</v>
      </c>
      <c r="I18" s="573">
        <f t="shared" si="0"/>
        <v>32.564</v>
      </c>
    </row>
    <row r="19" spans="2:9" ht="28.8" x14ac:dyDescent="0.3">
      <c r="B19" s="555" t="s">
        <v>3114</v>
      </c>
      <c r="C19" s="573">
        <v>0.629</v>
      </c>
      <c r="D19" s="573">
        <v>0.14000000000000001</v>
      </c>
      <c r="E19" s="573">
        <v>6.7000000000000004E-2</v>
      </c>
      <c r="F19" s="573">
        <v>0.28299999999999997</v>
      </c>
      <c r="G19" s="573">
        <v>0.20699999999999999</v>
      </c>
      <c r="H19" s="573">
        <v>0</v>
      </c>
      <c r="I19" s="573">
        <f t="shared" si="0"/>
        <v>1.3260000000000001</v>
      </c>
    </row>
    <row r="20" spans="2:9" x14ac:dyDescent="0.3">
      <c r="B20" s="555" t="s">
        <v>142</v>
      </c>
      <c r="C20" s="573">
        <v>2.552</v>
      </c>
      <c r="D20" s="573">
        <v>1.732</v>
      </c>
      <c r="E20" s="573">
        <v>0.222</v>
      </c>
      <c r="F20" s="573">
        <v>3.4039999999999999</v>
      </c>
      <c r="G20" s="573">
        <v>1.5940000000000001</v>
      </c>
      <c r="H20" s="573">
        <v>0</v>
      </c>
      <c r="I20" s="573">
        <f t="shared" si="0"/>
        <v>9.5039999999999996</v>
      </c>
    </row>
    <row r="21" spans="2:9" x14ac:dyDescent="0.3">
      <c r="C21" s="573"/>
      <c r="D21" s="573"/>
      <c r="E21" s="573"/>
      <c r="F21" s="573"/>
      <c r="G21" s="573"/>
      <c r="H21" s="573"/>
      <c r="I21" s="573"/>
    </row>
    <row r="22" spans="2:9" x14ac:dyDescent="0.3">
      <c r="B22" s="574" t="s">
        <v>144</v>
      </c>
      <c r="C22" s="542">
        <f>SUM(C11:C20)</f>
        <v>173.88799999999998</v>
      </c>
      <c r="D22" s="542">
        <f t="shared" ref="D22:I22" si="1">SUM(D11:D20)</f>
        <v>63.710999999999999</v>
      </c>
      <c r="E22" s="542">
        <f t="shared" si="1"/>
        <v>13.749000000000001</v>
      </c>
      <c r="F22" s="542">
        <f t="shared" si="1"/>
        <v>79.820999999999998</v>
      </c>
      <c r="G22" s="542">
        <f t="shared" si="1"/>
        <v>49.939</v>
      </c>
      <c r="H22" s="542">
        <f t="shared" si="1"/>
        <v>0</v>
      </c>
      <c r="I22" s="542">
        <f t="shared" si="1"/>
        <v>381.10800000000006</v>
      </c>
    </row>
    <row r="26" spans="2:9" x14ac:dyDescent="0.3">
      <c r="I26" s="460" t="s">
        <v>2989</v>
      </c>
    </row>
  </sheetData>
  <hyperlinks>
    <hyperlink ref="I26" location="Contents!A1" display="To Frontpage" xr:uid="{C81FD721-76A8-463C-B5AB-12397D22BFB1}"/>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&amp;C&amp;1#&amp;"Calibri"&amp;10&amp;K000000Confidential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5A03-BAD7-433B-AEA4-7324C56B0D9F}">
  <sheetPr>
    <pageSetUpPr fitToPage="1"/>
  </sheetPr>
  <dimension ref="B5:N64"/>
  <sheetViews>
    <sheetView zoomScale="85" zoomScaleNormal="85" workbookViewId="0"/>
  </sheetViews>
  <sheetFormatPr defaultColWidth="9.109375" defaultRowHeight="14.4" x14ac:dyDescent="0.3"/>
  <cols>
    <col min="1" max="1" width="4.6640625" style="409" customWidth="1"/>
    <col min="2" max="2" width="26.33203125" style="409" customWidth="1"/>
    <col min="3" max="12" width="17.6640625" style="409" customWidth="1"/>
    <col min="13" max="13" width="18" style="409" customWidth="1"/>
    <col min="14" max="16384" width="9.109375" style="409"/>
  </cols>
  <sheetData>
    <row r="5" spans="2:13" ht="15.6" x14ac:dyDescent="0.3">
      <c r="B5" s="525" t="s">
        <v>3123</v>
      </c>
    </row>
    <row r="6" spans="2:13" x14ac:dyDescent="0.3">
      <c r="B6" s="548" t="s">
        <v>2927</v>
      </c>
      <c r="C6" s="572"/>
      <c r="D6" s="572"/>
      <c r="E6" s="572"/>
      <c r="F6" s="572"/>
      <c r="G6" s="572"/>
      <c r="H6" s="572"/>
      <c r="I6" s="572"/>
      <c r="J6" s="572"/>
      <c r="K6" s="572"/>
      <c r="L6" s="572"/>
      <c r="M6" s="572"/>
    </row>
    <row r="7" spans="2:13" x14ac:dyDescent="0.3">
      <c r="B7" s="468"/>
      <c r="C7" s="468"/>
      <c r="D7" s="468"/>
      <c r="E7" s="468"/>
      <c r="F7" s="468"/>
      <c r="G7" s="468"/>
      <c r="H7" s="468"/>
      <c r="I7" s="468"/>
      <c r="J7" s="468"/>
      <c r="K7" s="468"/>
      <c r="L7" s="468"/>
      <c r="M7" s="468"/>
    </row>
    <row r="8" spans="2:13" ht="28.8" x14ac:dyDescent="0.3">
      <c r="B8" s="468"/>
      <c r="C8" s="529" t="s">
        <v>3089</v>
      </c>
      <c r="D8" s="529" t="s">
        <v>3090</v>
      </c>
      <c r="E8" s="529" t="s">
        <v>3091</v>
      </c>
      <c r="F8" s="529" t="s">
        <v>3092</v>
      </c>
      <c r="G8" s="529" t="s">
        <v>3093</v>
      </c>
      <c r="H8" s="529" t="s">
        <v>3094</v>
      </c>
      <c r="I8" s="529" t="s">
        <v>3095</v>
      </c>
      <c r="J8" s="529" t="s">
        <v>780</v>
      </c>
      <c r="K8" s="529" t="s">
        <v>3096</v>
      </c>
      <c r="L8" s="529" t="s">
        <v>142</v>
      </c>
      <c r="M8" s="530" t="s">
        <v>144</v>
      </c>
    </row>
    <row r="9" spans="2:13" x14ac:dyDescent="0.3">
      <c r="B9" s="473" t="s">
        <v>3124</v>
      </c>
      <c r="C9" s="573">
        <v>0</v>
      </c>
      <c r="D9" s="573">
        <v>0</v>
      </c>
      <c r="E9" s="573">
        <v>0</v>
      </c>
      <c r="F9" s="573">
        <v>0</v>
      </c>
      <c r="G9" s="573">
        <v>0</v>
      </c>
      <c r="H9" s="573">
        <v>0</v>
      </c>
      <c r="I9" s="573">
        <v>0</v>
      </c>
      <c r="J9" s="573">
        <v>0</v>
      </c>
      <c r="K9" s="573">
        <v>0</v>
      </c>
      <c r="L9" s="573">
        <v>0</v>
      </c>
      <c r="M9" s="573">
        <f>SUM(C9:L9)</f>
        <v>0</v>
      </c>
    </row>
    <row r="10" spans="2:13" x14ac:dyDescent="0.3">
      <c r="B10" s="473" t="s">
        <v>3125</v>
      </c>
      <c r="C10" s="573">
        <v>41.54</v>
      </c>
      <c r="D10" s="573">
        <v>1.694</v>
      </c>
      <c r="E10" s="573">
        <v>0</v>
      </c>
      <c r="F10" s="573">
        <v>4.5759999999999996</v>
      </c>
      <c r="G10" s="573">
        <v>1.5409999999999999</v>
      </c>
      <c r="H10" s="573">
        <v>0</v>
      </c>
      <c r="I10" s="573">
        <v>0.34599999999999997</v>
      </c>
      <c r="J10" s="573">
        <v>1.5149999999999999</v>
      </c>
      <c r="K10" s="573">
        <v>0</v>
      </c>
      <c r="L10" s="573">
        <v>2.5999999999999999E-2</v>
      </c>
      <c r="M10" s="573">
        <f t="shared" ref="M10:M19" si="0">SUM(C10:L10)</f>
        <v>51.238</v>
      </c>
    </row>
    <row r="11" spans="2:13" ht="30" customHeight="1" x14ac:dyDescent="0.3">
      <c r="B11" s="570" t="s">
        <v>3126</v>
      </c>
      <c r="C11" s="573">
        <f>SUM(C12:C15)</f>
        <v>72.688999999999993</v>
      </c>
      <c r="D11" s="573">
        <f t="shared" ref="D11:L11" si="1">SUM(D12:D15)</f>
        <v>4.2729999999999997</v>
      </c>
      <c r="E11" s="573">
        <f t="shared" si="1"/>
        <v>0</v>
      </c>
      <c r="F11" s="573">
        <f t="shared" si="1"/>
        <v>1.292</v>
      </c>
      <c r="G11" s="573">
        <f t="shared" si="1"/>
        <v>4.1049999999999995</v>
      </c>
      <c r="H11" s="573">
        <f t="shared" si="1"/>
        <v>7.8E-2</v>
      </c>
      <c r="I11" s="573">
        <f t="shared" si="1"/>
        <v>4.492</v>
      </c>
      <c r="J11" s="573">
        <f t="shared" si="1"/>
        <v>3.7890000000000001</v>
      </c>
      <c r="K11" s="573">
        <f t="shared" si="1"/>
        <v>3.0000000000000001E-3</v>
      </c>
      <c r="L11" s="573">
        <f t="shared" si="1"/>
        <v>2.3E-2</v>
      </c>
      <c r="M11" s="573">
        <f t="shared" si="0"/>
        <v>90.744</v>
      </c>
    </row>
    <row r="12" spans="2:13" x14ac:dyDescent="0.3">
      <c r="B12" s="575" t="s">
        <v>3127</v>
      </c>
      <c r="C12" s="573">
        <v>1.1479999999999999</v>
      </c>
      <c r="D12" s="573">
        <v>6.2E-2</v>
      </c>
      <c r="E12" s="573">
        <v>0</v>
      </c>
      <c r="F12" s="573">
        <v>8.9999999999999993E-3</v>
      </c>
      <c r="G12" s="573">
        <v>3.2000000000000001E-2</v>
      </c>
      <c r="H12" s="573">
        <v>0</v>
      </c>
      <c r="I12" s="573">
        <v>3.0000000000000001E-3</v>
      </c>
      <c r="J12" s="573">
        <v>0.32800000000000001</v>
      </c>
      <c r="K12" s="573">
        <v>0</v>
      </c>
      <c r="L12" s="573">
        <v>2E-3</v>
      </c>
      <c r="M12" s="573">
        <f t="shared" si="0"/>
        <v>1.5839999999999999</v>
      </c>
    </row>
    <row r="13" spans="2:13" x14ac:dyDescent="0.3">
      <c r="B13" s="575" t="s">
        <v>3128</v>
      </c>
      <c r="C13" s="573">
        <v>11.894</v>
      </c>
      <c r="D13" s="573">
        <v>0.52200000000000002</v>
      </c>
      <c r="E13" s="573">
        <v>0</v>
      </c>
      <c r="F13" s="573">
        <v>0.10199999999999999</v>
      </c>
      <c r="G13" s="573">
        <v>2.1629999999999998</v>
      </c>
      <c r="H13" s="573">
        <v>0</v>
      </c>
      <c r="I13" s="573">
        <v>1.018</v>
      </c>
      <c r="J13" s="573">
        <v>0.88200000000000001</v>
      </c>
      <c r="K13" s="573">
        <v>0</v>
      </c>
      <c r="L13" s="573">
        <v>5.0000000000000001E-3</v>
      </c>
      <c r="M13" s="573">
        <f t="shared" si="0"/>
        <v>16.586000000000002</v>
      </c>
    </row>
    <row r="14" spans="2:13" x14ac:dyDescent="0.3">
      <c r="B14" s="576" t="s">
        <v>3129</v>
      </c>
      <c r="C14" s="573">
        <v>59.646999999999998</v>
      </c>
      <c r="D14" s="573">
        <v>3.6890000000000001</v>
      </c>
      <c r="E14" s="573">
        <v>0</v>
      </c>
      <c r="F14" s="573">
        <v>1.181</v>
      </c>
      <c r="G14" s="573">
        <v>1.91</v>
      </c>
      <c r="H14" s="573">
        <v>7.8E-2</v>
      </c>
      <c r="I14" s="573">
        <v>3.4710000000000001</v>
      </c>
      <c r="J14" s="573">
        <v>2.5790000000000002</v>
      </c>
      <c r="K14" s="573">
        <v>3.0000000000000001E-3</v>
      </c>
      <c r="L14" s="573">
        <v>1.6E-2</v>
      </c>
      <c r="M14" s="573">
        <f t="shared" si="0"/>
        <v>72.573999999999998</v>
      </c>
    </row>
    <row r="15" spans="2:13" x14ac:dyDescent="0.3">
      <c r="B15" s="576" t="s">
        <v>3130</v>
      </c>
      <c r="C15" s="573">
        <v>0</v>
      </c>
      <c r="D15" s="573">
        <v>0</v>
      </c>
      <c r="E15" s="573">
        <v>0</v>
      </c>
      <c r="F15" s="573">
        <v>0</v>
      </c>
      <c r="G15" s="573">
        <v>0</v>
      </c>
      <c r="H15" s="573">
        <v>0</v>
      </c>
      <c r="I15" s="573">
        <v>0</v>
      </c>
      <c r="J15" s="573">
        <v>0</v>
      </c>
      <c r="K15" s="573">
        <v>0</v>
      </c>
      <c r="L15" s="573">
        <v>0</v>
      </c>
      <c r="M15" s="573">
        <f t="shared" si="0"/>
        <v>0</v>
      </c>
    </row>
    <row r="16" spans="2:13" x14ac:dyDescent="0.3">
      <c r="B16" s="473" t="s">
        <v>3131</v>
      </c>
      <c r="C16" s="573"/>
      <c r="D16" s="573"/>
      <c r="E16" s="573"/>
      <c r="F16" s="573"/>
      <c r="G16" s="573"/>
      <c r="H16" s="573"/>
      <c r="I16" s="573"/>
      <c r="J16" s="573"/>
      <c r="K16" s="573"/>
      <c r="L16" s="573"/>
      <c r="M16" s="573"/>
    </row>
    <row r="17" spans="2:13" x14ac:dyDescent="0.3">
      <c r="B17" s="473" t="s">
        <v>3132</v>
      </c>
      <c r="C17" s="573">
        <v>26.917999999999999</v>
      </c>
      <c r="D17" s="573">
        <v>1.9330000000000001</v>
      </c>
      <c r="E17" s="573">
        <v>0</v>
      </c>
      <c r="F17" s="573">
        <v>2.2000000000000002</v>
      </c>
      <c r="G17" s="573">
        <v>8.5640000000000001</v>
      </c>
      <c r="H17" s="573">
        <v>0.27300000000000002</v>
      </c>
      <c r="I17" s="573">
        <v>6.2869999999999999</v>
      </c>
      <c r="J17" s="573">
        <v>14.683999999999999</v>
      </c>
      <c r="K17" s="573">
        <v>0.23200000000000001</v>
      </c>
      <c r="L17" s="573">
        <v>2.1240000000000001</v>
      </c>
      <c r="M17" s="573">
        <f t="shared" si="0"/>
        <v>63.214999999999996</v>
      </c>
    </row>
    <row r="18" spans="2:13" x14ac:dyDescent="0.3">
      <c r="B18" s="409" t="s">
        <v>3133</v>
      </c>
      <c r="C18" s="573">
        <v>5.3999999999999999E-2</v>
      </c>
      <c r="D18" s="573">
        <v>0</v>
      </c>
      <c r="E18" s="573">
        <v>0</v>
      </c>
      <c r="F18" s="573">
        <v>0</v>
      </c>
      <c r="G18" s="573">
        <v>2E-3</v>
      </c>
      <c r="H18" s="573">
        <v>0</v>
      </c>
      <c r="I18" s="573">
        <v>0</v>
      </c>
      <c r="J18" s="573">
        <v>0</v>
      </c>
      <c r="K18" s="573">
        <v>0</v>
      </c>
      <c r="L18" s="573">
        <v>0</v>
      </c>
      <c r="M18" s="573">
        <f t="shared" si="0"/>
        <v>5.6000000000000001E-2</v>
      </c>
    </row>
    <row r="19" spans="2:13" x14ac:dyDescent="0.3">
      <c r="B19" s="409" t="s">
        <v>142</v>
      </c>
      <c r="C19" s="573">
        <v>0</v>
      </c>
      <c r="D19" s="573">
        <v>0</v>
      </c>
      <c r="E19" s="573">
        <v>0</v>
      </c>
      <c r="F19" s="573">
        <v>0</v>
      </c>
      <c r="G19" s="573">
        <v>0</v>
      </c>
      <c r="H19" s="573">
        <v>0</v>
      </c>
      <c r="I19" s="573">
        <v>0</v>
      </c>
      <c r="J19" s="573">
        <v>0</v>
      </c>
      <c r="K19" s="573">
        <v>0</v>
      </c>
      <c r="L19" s="573">
        <v>0</v>
      </c>
      <c r="M19" s="573">
        <f t="shared" si="0"/>
        <v>0</v>
      </c>
    </row>
    <row r="20" spans="2:13" x14ac:dyDescent="0.3">
      <c r="B20" s="574" t="s">
        <v>144</v>
      </c>
      <c r="C20" s="542">
        <f>SUM(C9:C19)-C11-C16</f>
        <v>141.20099999999999</v>
      </c>
      <c r="D20" s="542">
        <f t="shared" ref="D20:M20" si="2">SUM(D9:D19)-D11-D16</f>
        <v>7.9</v>
      </c>
      <c r="E20" s="542">
        <f t="shared" si="2"/>
        <v>0</v>
      </c>
      <c r="F20" s="542">
        <f t="shared" si="2"/>
        <v>8.0679999999999996</v>
      </c>
      <c r="G20" s="542">
        <f t="shared" si="2"/>
        <v>14.211999999999996</v>
      </c>
      <c r="H20" s="542">
        <f t="shared" si="2"/>
        <v>0.35100000000000003</v>
      </c>
      <c r="I20" s="542">
        <f t="shared" si="2"/>
        <v>11.125</v>
      </c>
      <c r="J20" s="542">
        <f t="shared" si="2"/>
        <v>19.988</v>
      </c>
      <c r="K20" s="542">
        <f t="shared" si="2"/>
        <v>0.23500000000000001</v>
      </c>
      <c r="L20" s="542">
        <f t="shared" si="2"/>
        <v>2.173</v>
      </c>
      <c r="M20" s="542">
        <f t="shared" si="2"/>
        <v>205.25299999999996</v>
      </c>
    </row>
    <row r="21" spans="2:13" x14ac:dyDescent="0.3">
      <c r="B21" s="521" t="s">
        <v>3134</v>
      </c>
    </row>
    <row r="25" spans="2:13" ht="15.6" x14ac:dyDescent="0.3">
      <c r="B25" s="525" t="s">
        <v>3135</v>
      </c>
    </row>
    <row r="26" spans="2:13" x14ac:dyDescent="0.3">
      <c r="B26" s="548" t="s">
        <v>2929</v>
      </c>
      <c r="C26" s="572"/>
      <c r="D26" s="572"/>
      <c r="E26" s="572"/>
      <c r="F26" s="572"/>
      <c r="G26" s="572"/>
      <c r="H26" s="572"/>
      <c r="I26" s="572"/>
      <c r="J26" s="572"/>
      <c r="K26" s="572"/>
      <c r="L26" s="572"/>
      <c r="M26" s="572"/>
    </row>
    <row r="27" spans="2:13" x14ac:dyDescent="0.3">
      <c r="B27" s="468"/>
      <c r="C27" s="468"/>
      <c r="D27" s="468"/>
      <c r="E27" s="468"/>
      <c r="F27" s="468"/>
      <c r="G27" s="468"/>
      <c r="H27" s="468"/>
      <c r="I27" s="468"/>
      <c r="J27" s="468"/>
      <c r="K27" s="468"/>
      <c r="L27" s="468"/>
      <c r="M27" s="468"/>
    </row>
    <row r="28" spans="2:13" ht="28.8" x14ac:dyDescent="0.3">
      <c r="B28" s="468"/>
      <c r="C28" s="529" t="s">
        <v>3089</v>
      </c>
      <c r="D28" s="529" t="s">
        <v>3090</v>
      </c>
      <c r="E28" s="529" t="s">
        <v>3091</v>
      </c>
      <c r="F28" s="529" t="s">
        <v>3092</v>
      </c>
      <c r="G28" s="529" t="s">
        <v>3093</v>
      </c>
      <c r="H28" s="529" t="s">
        <v>3094</v>
      </c>
      <c r="I28" s="529" t="s">
        <v>3095</v>
      </c>
      <c r="J28" s="529" t="s">
        <v>780</v>
      </c>
      <c r="K28" s="529" t="s">
        <v>3096</v>
      </c>
      <c r="L28" s="529" t="s">
        <v>142</v>
      </c>
      <c r="M28" s="530" t="s">
        <v>144</v>
      </c>
    </row>
    <row r="29" spans="2:13" x14ac:dyDescent="0.3">
      <c r="B29" s="473" t="s">
        <v>3124</v>
      </c>
      <c r="C29" s="573">
        <v>0</v>
      </c>
      <c r="D29" s="573">
        <v>0</v>
      </c>
      <c r="E29" s="573">
        <v>0</v>
      </c>
      <c r="F29" s="573">
        <v>0</v>
      </c>
      <c r="G29" s="573">
        <v>0</v>
      </c>
      <c r="H29" s="573">
        <v>0</v>
      </c>
      <c r="I29" s="573">
        <v>0</v>
      </c>
      <c r="J29" s="573">
        <v>0</v>
      </c>
      <c r="K29" s="573">
        <v>0</v>
      </c>
      <c r="L29" s="573">
        <v>0</v>
      </c>
      <c r="M29" s="573">
        <f>SUM(C29:L29)</f>
        <v>0</v>
      </c>
    </row>
    <row r="30" spans="2:13" x14ac:dyDescent="0.3">
      <c r="B30" s="473" t="s">
        <v>3125</v>
      </c>
      <c r="C30" s="573">
        <v>65.436999999999998</v>
      </c>
      <c r="D30" s="573">
        <v>3.976</v>
      </c>
      <c r="E30" s="573">
        <v>7.6999999999999999E-2</v>
      </c>
      <c r="F30" s="573">
        <v>8.1620000000000008</v>
      </c>
      <c r="G30" s="573">
        <v>3.8149999999999999</v>
      </c>
      <c r="H30" s="573">
        <v>0.38200000000000001</v>
      </c>
      <c r="I30" s="573">
        <v>4.9779999999999998</v>
      </c>
      <c r="J30" s="573">
        <v>2.38</v>
      </c>
      <c r="K30" s="573">
        <v>0.622</v>
      </c>
      <c r="L30" s="573">
        <v>0.13900000000000001</v>
      </c>
      <c r="M30" s="573">
        <f t="shared" ref="M30:M39" si="3">SUM(C30:L30)</f>
        <v>89.967999999999989</v>
      </c>
    </row>
    <row r="31" spans="2:13" ht="28.8" x14ac:dyDescent="0.3">
      <c r="B31" s="570" t="s">
        <v>3126</v>
      </c>
      <c r="C31" s="573">
        <f>SUM(C32:C35)</f>
        <v>28.937999999999999</v>
      </c>
      <c r="D31" s="573">
        <f t="shared" ref="D31:L31" si="4">SUM(D32:D35)</f>
        <v>2.1059999999999999</v>
      </c>
      <c r="E31" s="573">
        <f t="shared" si="4"/>
        <v>1E-3</v>
      </c>
      <c r="F31" s="573">
        <f t="shared" si="4"/>
        <v>0.58400000000000007</v>
      </c>
      <c r="G31" s="573">
        <f t="shared" si="4"/>
        <v>3.3979999999999997</v>
      </c>
      <c r="H31" s="573">
        <f t="shared" si="4"/>
        <v>0.313</v>
      </c>
      <c r="I31" s="573">
        <f t="shared" si="4"/>
        <v>5.3710000000000004</v>
      </c>
      <c r="J31" s="573">
        <f t="shared" si="4"/>
        <v>3.2880000000000003</v>
      </c>
      <c r="K31" s="573">
        <f t="shared" si="4"/>
        <v>0.13600000000000001</v>
      </c>
      <c r="L31" s="573">
        <f t="shared" si="4"/>
        <v>0.04</v>
      </c>
      <c r="M31" s="573">
        <f t="shared" si="3"/>
        <v>44.175000000000011</v>
      </c>
    </row>
    <row r="32" spans="2:13" x14ac:dyDescent="0.3">
      <c r="B32" s="575" t="s">
        <v>3127</v>
      </c>
      <c r="C32" s="573">
        <v>2.8809999999999998</v>
      </c>
      <c r="D32" s="573">
        <v>0.27800000000000002</v>
      </c>
      <c r="E32" s="573">
        <v>0</v>
      </c>
      <c r="F32" s="573">
        <v>1.7000000000000001E-2</v>
      </c>
      <c r="G32" s="573">
        <v>0.41199999999999998</v>
      </c>
      <c r="H32" s="573">
        <v>3.6999999999999998E-2</v>
      </c>
      <c r="I32" s="573">
        <v>0.21</v>
      </c>
      <c r="J32" s="573">
        <v>1.1100000000000001</v>
      </c>
      <c r="K32" s="573">
        <v>4.3999999999999997E-2</v>
      </c>
      <c r="L32" s="573">
        <v>3.0000000000000001E-3</v>
      </c>
      <c r="M32" s="573">
        <f t="shared" si="3"/>
        <v>4.9919999999999991</v>
      </c>
    </row>
    <row r="33" spans="2:13" x14ac:dyDescent="0.3">
      <c r="B33" s="575" t="s">
        <v>3128</v>
      </c>
      <c r="C33" s="573">
        <v>6.1680000000000001</v>
      </c>
      <c r="D33" s="573">
        <v>0.38500000000000001</v>
      </c>
      <c r="E33" s="573">
        <v>0</v>
      </c>
      <c r="F33" s="573">
        <v>5.3999999999999999E-2</v>
      </c>
      <c r="G33" s="573">
        <v>0.79900000000000004</v>
      </c>
      <c r="H33" s="573">
        <v>0.06</v>
      </c>
      <c r="I33" s="573">
        <v>1.171</v>
      </c>
      <c r="J33" s="573">
        <v>0.92100000000000004</v>
      </c>
      <c r="K33" s="573">
        <v>1.9E-2</v>
      </c>
      <c r="L33" s="573">
        <v>8.9999999999999993E-3</v>
      </c>
      <c r="M33" s="573">
        <f t="shared" si="3"/>
        <v>9.5860000000000003</v>
      </c>
    </row>
    <row r="34" spans="2:13" x14ac:dyDescent="0.3">
      <c r="B34" s="576" t="s">
        <v>3129</v>
      </c>
      <c r="C34" s="573">
        <v>19.884</v>
      </c>
      <c r="D34" s="573">
        <v>1.4430000000000001</v>
      </c>
      <c r="E34" s="573">
        <v>1E-3</v>
      </c>
      <c r="F34" s="573">
        <v>0.49299999999999999</v>
      </c>
      <c r="G34" s="573">
        <v>2.1869999999999998</v>
      </c>
      <c r="H34" s="573">
        <v>0.216</v>
      </c>
      <c r="I34" s="573">
        <v>3.99</v>
      </c>
      <c r="J34" s="573">
        <v>1.2569999999999999</v>
      </c>
      <c r="K34" s="573">
        <v>7.2999999999999995E-2</v>
      </c>
      <c r="L34" s="573">
        <v>2.8000000000000001E-2</v>
      </c>
      <c r="M34" s="573">
        <f t="shared" si="3"/>
        <v>29.572000000000006</v>
      </c>
    </row>
    <row r="35" spans="2:13" x14ac:dyDescent="0.3">
      <c r="B35" s="576" t="s">
        <v>3130</v>
      </c>
      <c r="C35" s="573">
        <v>5.0000000000000001E-3</v>
      </c>
      <c r="D35" s="573">
        <v>0</v>
      </c>
      <c r="E35" s="573">
        <v>0</v>
      </c>
      <c r="F35" s="573">
        <v>0.02</v>
      </c>
      <c r="G35" s="573">
        <v>0</v>
      </c>
      <c r="H35" s="573">
        <v>0</v>
      </c>
      <c r="I35" s="573">
        <v>0</v>
      </c>
      <c r="J35" s="573">
        <v>0</v>
      </c>
      <c r="K35" s="573">
        <v>0</v>
      </c>
      <c r="L35" s="573">
        <v>0</v>
      </c>
      <c r="M35" s="573">
        <f t="shared" si="3"/>
        <v>2.5000000000000001E-2</v>
      </c>
    </row>
    <row r="36" spans="2:13" x14ac:dyDescent="0.3">
      <c r="B36" s="473" t="s">
        <v>3131</v>
      </c>
      <c r="C36" s="573"/>
      <c r="D36" s="573"/>
      <c r="E36" s="573"/>
      <c r="F36" s="573"/>
      <c r="G36" s="573"/>
      <c r="H36" s="573"/>
      <c r="I36" s="573"/>
      <c r="J36" s="573"/>
      <c r="K36" s="573"/>
      <c r="L36" s="573"/>
      <c r="M36" s="573"/>
    </row>
    <row r="37" spans="2:13" x14ac:dyDescent="0.3">
      <c r="B37" s="473" t="s">
        <v>3132</v>
      </c>
      <c r="C37" s="573">
        <v>12.013</v>
      </c>
      <c r="D37" s="573">
        <v>1.0389999999999999</v>
      </c>
      <c r="E37" s="573">
        <v>1.7999999999999999E-2</v>
      </c>
      <c r="F37" s="573">
        <v>0.251</v>
      </c>
      <c r="G37" s="573">
        <v>4.2629999999999999</v>
      </c>
      <c r="H37" s="573">
        <v>1.1930000000000001</v>
      </c>
      <c r="I37" s="573">
        <v>8.0540000000000003</v>
      </c>
      <c r="J37" s="573">
        <v>6.8890000000000002</v>
      </c>
      <c r="K37" s="573">
        <v>0.33300000000000002</v>
      </c>
      <c r="L37" s="573">
        <v>7.1529999999999996</v>
      </c>
      <c r="M37" s="573">
        <f t="shared" si="3"/>
        <v>41.206000000000003</v>
      </c>
    </row>
    <row r="38" spans="2:13" x14ac:dyDescent="0.3">
      <c r="B38" s="409" t="s">
        <v>3133</v>
      </c>
      <c r="C38" s="573">
        <v>0.45900000000000002</v>
      </c>
      <c r="D38" s="573">
        <v>1.0999999999999999E-2</v>
      </c>
      <c r="E38" s="573">
        <v>0</v>
      </c>
      <c r="F38" s="573">
        <v>6.0000000000000001E-3</v>
      </c>
      <c r="G38" s="573">
        <v>7.0000000000000001E-3</v>
      </c>
      <c r="H38" s="573">
        <v>0</v>
      </c>
      <c r="I38" s="573">
        <v>6.0000000000000001E-3</v>
      </c>
      <c r="J38" s="573">
        <v>1.7000000000000001E-2</v>
      </c>
      <c r="K38" s="573">
        <v>0</v>
      </c>
      <c r="L38" s="573">
        <v>0</v>
      </c>
      <c r="M38" s="573">
        <f t="shared" si="3"/>
        <v>0.50600000000000001</v>
      </c>
    </row>
    <row r="39" spans="2:13" x14ac:dyDescent="0.3">
      <c r="B39" s="409" t="s">
        <v>142</v>
      </c>
      <c r="C39" s="573">
        <v>0</v>
      </c>
      <c r="D39" s="573">
        <v>0</v>
      </c>
      <c r="E39" s="573">
        <v>0</v>
      </c>
      <c r="F39" s="573">
        <v>0</v>
      </c>
      <c r="G39" s="573">
        <v>0</v>
      </c>
      <c r="H39" s="573">
        <v>0</v>
      </c>
      <c r="I39" s="573">
        <v>0</v>
      </c>
      <c r="J39" s="573">
        <v>0</v>
      </c>
      <c r="K39" s="573">
        <v>0</v>
      </c>
      <c r="L39" s="573">
        <v>0</v>
      </c>
      <c r="M39" s="573">
        <f t="shared" si="3"/>
        <v>0</v>
      </c>
    </row>
    <row r="40" spans="2:13" x14ac:dyDescent="0.3">
      <c r="B40" s="574" t="s">
        <v>144</v>
      </c>
      <c r="C40" s="542">
        <f>SUM(C29:C39)-C31-C36</f>
        <v>106.84699999999999</v>
      </c>
      <c r="D40" s="542">
        <f t="shared" ref="D40:M40" si="5">SUM(D29:D39)-D31-D36</f>
        <v>7.1319999999999979</v>
      </c>
      <c r="E40" s="542">
        <f t="shared" si="5"/>
        <v>9.6000000000000002E-2</v>
      </c>
      <c r="F40" s="542">
        <f t="shared" si="5"/>
        <v>9.0030000000000001</v>
      </c>
      <c r="G40" s="542">
        <f t="shared" si="5"/>
        <v>11.482999999999999</v>
      </c>
      <c r="H40" s="542">
        <f t="shared" si="5"/>
        <v>1.8880000000000001</v>
      </c>
      <c r="I40" s="542">
        <f t="shared" si="5"/>
        <v>18.408999999999999</v>
      </c>
      <c r="J40" s="542">
        <f t="shared" si="5"/>
        <v>12.574000000000002</v>
      </c>
      <c r="K40" s="542">
        <f t="shared" si="5"/>
        <v>1.0910000000000002</v>
      </c>
      <c r="L40" s="542">
        <f t="shared" si="5"/>
        <v>7.3319999999999999</v>
      </c>
      <c r="M40" s="542">
        <f t="shared" si="5"/>
        <v>175.85499999999999</v>
      </c>
    </row>
    <row r="45" spans="2:13" ht="15.6" x14ac:dyDescent="0.3">
      <c r="B45" s="525" t="s">
        <v>3136</v>
      </c>
    </row>
    <row r="46" spans="2:13" x14ac:dyDescent="0.3">
      <c r="B46" s="548" t="s">
        <v>2931</v>
      </c>
      <c r="C46" s="572"/>
      <c r="D46" s="572"/>
      <c r="E46" s="572"/>
      <c r="F46" s="572"/>
      <c r="G46" s="572"/>
      <c r="H46" s="572"/>
      <c r="I46" s="572"/>
      <c r="J46" s="572"/>
      <c r="K46" s="572"/>
      <c r="L46" s="572"/>
      <c r="M46" s="572"/>
    </row>
    <row r="47" spans="2:13" x14ac:dyDescent="0.3">
      <c r="B47" s="468"/>
      <c r="C47" s="468"/>
      <c r="D47" s="468"/>
      <c r="E47" s="468"/>
      <c r="F47" s="468"/>
      <c r="G47" s="468"/>
      <c r="H47" s="468"/>
      <c r="I47" s="468"/>
      <c r="J47" s="468"/>
      <c r="K47" s="468"/>
      <c r="L47" s="468"/>
      <c r="M47" s="468"/>
    </row>
    <row r="48" spans="2:13" ht="28.8" x14ac:dyDescent="0.3">
      <c r="B48" s="468"/>
      <c r="C48" s="529" t="s">
        <v>3089</v>
      </c>
      <c r="D48" s="529" t="s">
        <v>3090</v>
      </c>
      <c r="E48" s="529" t="s">
        <v>3091</v>
      </c>
      <c r="F48" s="529" t="s">
        <v>3092</v>
      </c>
      <c r="G48" s="529" t="s">
        <v>3093</v>
      </c>
      <c r="H48" s="529" t="s">
        <v>3094</v>
      </c>
      <c r="I48" s="529" t="s">
        <v>3095</v>
      </c>
      <c r="J48" s="529" t="s">
        <v>780</v>
      </c>
      <c r="K48" s="529" t="s">
        <v>3096</v>
      </c>
      <c r="L48" s="529" t="s">
        <v>142</v>
      </c>
      <c r="M48" s="530" t="s">
        <v>144</v>
      </c>
    </row>
    <row r="49" spans="2:14" x14ac:dyDescent="0.3">
      <c r="B49" s="473" t="s">
        <v>3124</v>
      </c>
      <c r="C49" s="573">
        <v>0</v>
      </c>
      <c r="D49" s="573">
        <v>0</v>
      </c>
      <c r="E49" s="573">
        <v>0</v>
      </c>
      <c r="F49" s="573">
        <v>0</v>
      </c>
      <c r="G49" s="573">
        <v>0</v>
      </c>
      <c r="H49" s="573">
        <v>0</v>
      </c>
      <c r="I49" s="573">
        <v>0</v>
      </c>
      <c r="J49" s="573">
        <v>0</v>
      </c>
      <c r="K49" s="573">
        <v>0</v>
      </c>
      <c r="L49" s="573">
        <v>0</v>
      </c>
      <c r="M49" s="573">
        <f>SUM(C49:L49)</f>
        <v>0</v>
      </c>
    </row>
    <row r="50" spans="2:14" x14ac:dyDescent="0.3">
      <c r="B50" s="473" t="s">
        <v>3125</v>
      </c>
      <c r="C50" s="573">
        <v>106.977</v>
      </c>
      <c r="D50" s="573">
        <v>5.67</v>
      </c>
      <c r="E50" s="573">
        <v>7.6999999999999999E-2</v>
      </c>
      <c r="F50" s="573">
        <v>12.738</v>
      </c>
      <c r="G50" s="573">
        <v>5.3559999999999999</v>
      </c>
      <c r="H50" s="573">
        <v>0.38200000000000001</v>
      </c>
      <c r="I50" s="573">
        <v>5.3239999999999998</v>
      </c>
      <c r="J50" s="573">
        <v>3.8959999999999999</v>
      </c>
      <c r="K50" s="573">
        <v>0.622</v>
      </c>
      <c r="L50" s="573">
        <v>0.16400000000000001</v>
      </c>
      <c r="M50" s="573">
        <f t="shared" ref="M50:M59" si="6">SUM(C50:L50)</f>
        <v>141.20600000000002</v>
      </c>
    </row>
    <row r="51" spans="2:14" ht="28.8" x14ac:dyDescent="0.3">
      <c r="B51" s="570" t="s">
        <v>3126</v>
      </c>
      <c r="C51" s="573">
        <f>SUM(C52:C55)</f>
        <v>101.62800000000001</v>
      </c>
      <c r="D51" s="573">
        <f t="shared" ref="D51:L51" si="7">SUM(D52:D55)</f>
        <v>6.3780000000000001</v>
      </c>
      <c r="E51" s="573">
        <f t="shared" si="7"/>
        <v>1E-3</v>
      </c>
      <c r="F51" s="573">
        <f t="shared" si="7"/>
        <v>1.8759999999999999</v>
      </c>
      <c r="G51" s="573">
        <f t="shared" si="7"/>
        <v>7.5020000000000007</v>
      </c>
      <c r="H51" s="573">
        <f t="shared" si="7"/>
        <v>0.39100000000000001</v>
      </c>
      <c r="I51" s="573">
        <f t="shared" si="7"/>
        <v>9.8640000000000008</v>
      </c>
      <c r="J51" s="573">
        <f t="shared" si="7"/>
        <v>7.0790000000000006</v>
      </c>
      <c r="K51" s="573">
        <f t="shared" si="7"/>
        <v>0.13900000000000001</v>
      </c>
      <c r="L51" s="573">
        <f t="shared" si="7"/>
        <v>6.3E-2</v>
      </c>
      <c r="M51" s="573">
        <f t="shared" si="6"/>
        <v>134.92100000000002</v>
      </c>
    </row>
    <row r="52" spans="2:14" x14ac:dyDescent="0.3">
      <c r="B52" s="575" t="s">
        <v>3127</v>
      </c>
      <c r="C52" s="573">
        <v>4.0289999999999999</v>
      </c>
      <c r="D52" s="573">
        <v>0.33900000000000002</v>
      </c>
      <c r="E52" s="573">
        <v>0</v>
      </c>
      <c r="F52" s="573">
        <v>2.5999999999999999E-2</v>
      </c>
      <c r="G52" s="573">
        <v>0.44400000000000001</v>
      </c>
      <c r="H52" s="573">
        <v>3.6999999999999998E-2</v>
      </c>
      <c r="I52" s="573">
        <v>0.214</v>
      </c>
      <c r="J52" s="573">
        <v>1.4379999999999999</v>
      </c>
      <c r="K52" s="573">
        <v>4.3999999999999997E-2</v>
      </c>
      <c r="L52" s="573">
        <v>4.0000000000000001E-3</v>
      </c>
      <c r="M52" s="573">
        <f t="shared" si="6"/>
        <v>6.5749999999999993</v>
      </c>
    </row>
    <row r="53" spans="2:14" x14ac:dyDescent="0.3">
      <c r="B53" s="575" t="s">
        <v>3128</v>
      </c>
      <c r="C53" s="573">
        <v>18.062000000000001</v>
      </c>
      <c r="D53" s="573">
        <v>0.90700000000000003</v>
      </c>
      <c r="E53" s="573">
        <v>0</v>
      </c>
      <c r="F53" s="573">
        <v>0.156</v>
      </c>
      <c r="G53" s="573">
        <v>2.9609999999999999</v>
      </c>
      <c r="H53" s="573">
        <v>0.06</v>
      </c>
      <c r="I53" s="573">
        <v>2.1890000000000001</v>
      </c>
      <c r="J53" s="573">
        <v>1.804</v>
      </c>
      <c r="K53" s="573">
        <v>1.9E-2</v>
      </c>
      <c r="L53" s="573">
        <v>1.4E-2</v>
      </c>
      <c r="M53" s="573">
        <f t="shared" si="6"/>
        <v>26.171999999999993</v>
      </c>
    </row>
    <row r="54" spans="2:14" x14ac:dyDescent="0.3">
      <c r="B54" s="576" t="s">
        <v>3129</v>
      </c>
      <c r="C54" s="573">
        <v>79.531000000000006</v>
      </c>
      <c r="D54" s="573">
        <v>5.1319999999999997</v>
      </c>
      <c r="E54" s="573">
        <v>1E-3</v>
      </c>
      <c r="F54" s="573">
        <v>1.6739999999999999</v>
      </c>
      <c r="G54" s="573">
        <v>4.0970000000000004</v>
      </c>
      <c r="H54" s="573">
        <v>0.29399999999999998</v>
      </c>
      <c r="I54" s="573">
        <v>7.4610000000000003</v>
      </c>
      <c r="J54" s="573">
        <v>3.8370000000000002</v>
      </c>
      <c r="K54" s="573">
        <v>7.5999999999999998E-2</v>
      </c>
      <c r="L54" s="573">
        <v>4.4999999999999998E-2</v>
      </c>
      <c r="M54" s="573">
        <f t="shared" si="6"/>
        <v>102.14800000000001</v>
      </c>
    </row>
    <row r="55" spans="2:14" x14ac:dyDescent="0.3">
      <c r="B55" s="576" t="s">
        <v>3130</v>
      </c>
      <c r="C55" s="573">
        <v>6.0000000000000001E-3</v>
      </c>
      <c r="D55" s="573">
        <v>0</v>
      </c>
      <c r="E55" s="573">
        <v>0</v>
      </c>
      <c r="F55" s="573">
        <v>0.02</v>
      </c>
      <c r="G55" s="573">
        <v>0</v>
      </c>
      <c r="H55" s="573">
        <v>0</v>
      </c>
      <c r="I55" s="573">
        <v>0</v>
      </c>
      <c r="J55" s="573">
        <v>0</v>
      </c>
      <c r="K55" s="573">
        <v>0</v>
      </c>
      <c r="L55" s="573">
        <v>0</v>
      </c>
      <c r="M55" s="573">
        <f t="shared" si="6"/>
        <v>2.6000000000000002E-2</v>
      </c>
    </row>
    <row r="56" spans="2:14" x14ac:dyDescent="0.3">
      <c r="B56" s="473" t="s">
        <v>3131</v>
      </c>
      <c r="C56" s="573"/>
      <c r="D56" s="573"/>
      <c r="E56" s="573"/>
      <c r="F56" s="573"/>
      <c r="G56" s="573"/>
      <c r="H56" s="573"/>
      <c r="I56" s="573"/>
      <c r="J56" s="573"/>
      <c r="K56" s="573"/>
      <c r="L56" s="573"/>
      <c r="M56" s="573"/>
    </row>
    <row r="57" spans="2:14" x14ac:dyDescent="0.3">
      <c r="B57" s="409" t="s">
        <v>3132</v>
      </c>
      <c r="C57" s="577">
        <v>38.930999999999997</v>
      </c>
      <c r="D57" s="577">
        <v>2.972</v>
      </c>
      <c r="E57" s="577">
        <v>1.7999999999999999E-2</v>
      </c>
      <c r="F57" s="577">
        <v>2.4510000000000001</v>
      </c>
      <c r="G57" s="577">
        <v>12.827</v>
      </c>
      <c r="H57" s="577">
        <v>1.466</v>
      </c>
      <c r="I57" s="577">
        <v>14.34</v>
      </c>
      <c r="J57" s="577">
        <v>21.573</v>
      </c>
      <c r="K57" s="577">
        <v>0.56499999999999995</v>
      </c>
      <c r="L57" s="577">
        <v>9.2769999999999992</v>
      </c>
      <c r="M57" s="573">
        <f t="shared" si="6"/>
        <v>104.42</v>
      </c>
    </row>
    <row r="58" spans="2:14" x14ac:dyDescent="0.3">
      <c r="B58" s="409" t="s">
        <v>3133</v>
      </c>
      <c r="C58" s="573">
        <v>0.51300000000000001</v>
      </c>
      <c r="D58" s="573">
        <v>1.0999999999999999E-2</v>
      </c>
      <c r="E58" s="573">
        <v>0</v>
      </c>
      <c r="F58" s="573">
        <v>6.0000000000000001E-3</v>
      </c>
      <c r="G58" s="573">
        <v>0.01</v>
      </c>
      <c r="H58" s="573">
        <v>0</v>
      </c>
      <c r="I58" s="573">
        <v>6.0000000000000001E-3</v>
      </c>
      <c r="J58" s="573">
        <v>1.7000000000000001E-2</v>
      </c>
      <c r="K58" s="573">
        <v>0</v>
      </c>
      <c r="L58" s="573">
        <v>0</v>
      </c>
      <c r="M58" s="573">
        <f t="shared" si="6"/>
        <v>0.56300000000000006</v>
      </c>
    </row>
    <row r="59" spans="2:14" x14ac:dyDescent="0.3">
      <c r="B59" s="409" t="s">
        <v>142</v>
      </c>
      <c r="C59" s="573">
        <v>0</v>
      </c>
      <c r="D59" s="573">
        <v>0</v>
      </c>
      <c r="E59" s="573">
        <v>0</v>
      </c>
      <c r="F59" s="573">
        <v>0</v>
      </c>
      <c r="G59" s="573">
        <v>0</v>
      </c>
      <c r="H59" s="573">
        <v>0</v>
      </c>
      <c r="I59" s="573">
        <v>0</v>
      </c>
      <c r="J59" s="573">
        <v>0</v>
      </c>
      <c r="K59" s="573">
        <v>0</v>
      </c>
      <c r="L59" s="573">
        <v>0</v>
      </c>
      <c r="M59" s="573">
        <f t="shared" si="6"/>
        <v>0</v>
      </c>
    </row>
    <row r="60" spans="2:14" x14ac:dyDescent="0.3">
      <c r="B60" s="574" t="s">
        <v>144</v>
      </c>
      <c r="C60" s="542">
        <f>SUM(C49:C59)-C51-C56</f>
        <v>248.04899999999995</v>
      </c>
      <c r="D60" s="542">
        <f t="shared" ref="D60:M60" si="8">SUM(D49:D59)-D51-D56</f>
        <v>15.031000000000002</v>
      </c>
      <c r="E60" s="542">
        <f t="shared" si="8"/>
        <v>9.6000000000000002E-2</v>
      </c>
      <c r="F60" s="542">
        <f t="shared" si="8"/>
        <v>17.070999999999998</v>
      </c>
      <c r="G60" s="542">
        <f t="shared" si="8"/>
        <v>25.695</v>
      </c>
      <c r="H60" s="542">
        <f t="shared" si="8"/>
        <v>2.2389999999999999</v>
      </c>
      <c r="I60" s="542">
        <f t="shared" si="8"/>
        <v>29.533999999999995</v>
      </c>
      <c r="J60" s="542">
        <f t="shared" si="8"/>
        <v>32.565000000000005</v>
      </c>
      <c r="K60" s="542">
        <f t="shared" si="8"/>
        <v>1.3259999999999998</v>
      </c>
      <c r="L60" s="542">
        <f t="shared" si="8"/>
        <v>9.5039999999999996</v>
      </c>
      <c r="M60" s="542">
        <f t="shared" si="8"/>
        <v>381.11</v>
      </c>
    </row>
    <row r="64" spans="2:14" x14ac:dyDescent="0.3">
      <c r="N64" s="460" t="s">
        <v>2989</v>
      </c>
    </row>
  </sheetData>
  <hyperlinks>
    <hyperlink ref="N64" location="Contents!A1" display="To Frontpage" xr:uid="{60486790-E1BF-4CF5-AF87-B6D602136FAC}"/>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&amp;C&amp;1#&amp;"Calibri"&amp;10&amp;K000000Confidential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D56C7-539E-4E17-955D-D2EE461B390B}">
  <sheetPr>
    <pageSetUpPr fitToPage="1"/>
  </sheetPr>
  <dimension ref="B5:U85"/>
  <sheetViews>
    <sheetView zoomScale="85" zoomScaleNormal="85" zoomScaleSheetLayoutView="100" workbookViewId="0"/>
  </sheetViews>
  <sheetFormatPr defaultColWidth="9.109375" defaultRowHeight="14.4" x14ac:dyDescent="0.3"/>
  <cols>
    <col min="1" max="1" width="4.6640625" style="409" customWidth="1"/>
    <col min="2" max="2" width="25.109375" style="409" bestFit="1" customWidth="1"/>
    <col min="3" max="12" width="17.6640625" style="409" customWidth="1"/>
    <col min="13" max="13" width="18.5546875" style="409" bestFit="1" customWidth="1"/>
    <col min="14" max="14" width="9.109375" style="409"/>
    <col min="15" max="15" width="3" style="409" customWidth="1"/>
    <col min="16" max="21" width="9.109375" style="409" hidden="1" customWidth="1"/>
    <col min="22" max="16384" width="9.109375" style="409"/>
  </cols>
  <sheetData>
    <row r="5" spans="2:13" ht="15.6" x14ac:dyDescent="0.3">
      <c r="B5" s="525" t="s">
        <v>3137</v>
      </c>
    </row>
    <row r="6" spans="2:13" x14ac:dyDescent="0.3">
      <c r="B6" s="548" t="s">
        <v>3138</v>
      </c>
      <c r="C6" s="572"/>
      <c r="D6" s="572"/>
      <c r="E6" s="572"/>
      <c r="F6" s="572"/>
      <c r="G6" s="572"/>
      <c r="H6" s="572"/>
      <c r="I6" s="572"/>
      <c r="J6" s="572"/>
      <c r="K6" s="572"/>
      <c r="L6" s="572"/>
      <c r="M6" s="572"/>
    </row>
    <row r="7" spans="2:13" x14ac:dyDescent="0.3">
      <c r="B7" s="468"/>
      <c r="C7" s="468"/>
      <c r="D7" s="468"/>
      <c r="E7" s="468"/>
      <c r="F7" s="468"/>
      <c r="G7" s="468"/>
      <c r="H7" s="468"/>
      <c r="I7" s="468"/>
      <c r="J7" s="468"/>
      <c r="K7" s="468"/>
      <c r="L7" s="468"/>
      <c r="M7" s="468"/>
    </row>
    <row r="8" spans="2:13" ht="28.8" x14ac:dyDescent="0.3">
      <c r="B8" s="468"/>
      <c r="C8" s="529" t="s">
        <v>3089</v>
      </c>
      <c r="D8" s="529" t="s">
        <v>3090</v>
      </c>
      <c r="E8" s="529" t="s">
        <v>3091</v>
      </c>
      <c r="F8" s="529" t="s">
        <v>3092</v>
      </c>
      <c r="G8" s="529" t="s">
        <v>3093</v>
      </c>
      <c r="H8" s="529" t="s">
        <v>3094</v>
      </c>
      <c r="I8" s="529" t="s">
        <v>3095</v>
      </c>
      <c r="J8" s="529" t="s">
        <v>780</v>
      </c>
      <c r="K8" s="529" t="s">
        <v>3096</v>
      </c>
      <c r="L8" s="529" t="s">
        <v>142</v>
      </c>
      <c r="M8" s="530" t="s">
        <v>144</v>
      </c>
    </row>
    <row r="9" spans="2:13" x14ac:dyDescent="0.3">
      <c r="B9" s="409" t="s">
        <v>3139</v>
      </c>
      <c r="C9" s="573">
        <v>13.84</v>
      </c>
      <c r="D9" s="573">
        <v>0.436</v>
      </c>
      <c r="E9" s="573">
        <v>0</v>
      </c>
      <c r="F9" s="573">
        <v>0.878</v>
      </c>
      <c r="G9" s="573">
        <v>2.75</v>
      </c>
      <c r="H9" s="573">
        <v>0.51600000000000001</v>
      </c>
      <c r="I9" s="573">
        <v>2.0470000000000002</v>
      </c>
      <c r="J9" s="573">
        <v>0.57699999999999996</v>
      </c>
      <c r="K9" s="573">
        <v>5.1999999999999998E-2</v>
      </c>
      <c r="L9" s="573">
        <v>0.42599999999999999</v>
      </c>
      <c r="M9" s="573">
        <f>SUM(C9:L9)</f>
        <v>21.522000000000002</v>
      </c>
    </row>
    <row r="10" spans="2:13" x14ac:dyDescent="0.3">
      <c r="B10" s="409" t="s">
        <v>636</v>
      </c>
      <c r="C10" s="573">
        <v>19.056999999999999</v>
      </c>
      <c r="D10" s="573">
        <v>0.89</v>
      </c>
      <c r="E10" s="573">
        <v>0</v>
      </c>
      <c r="F10" s="573">
        <v>0.82299999999999995</v>
      </c>
      <c r="G10" s="573">
        <v>2.2839999999999998</v>
      </c>
      <c r="H10" s="573">
        <v>0.184</v>
      </c>
      <c r="I10" s="573">
        <v>2.0939999999999999</v>
      </c>
      <c r="J10" s="573">
        <v>0.52800000000000002</v>
      </c>
      <c r="K10" s="573">
        <v>4.2999999999999997E-2</v>
      </c>
      <c r="L10" s="573">
        <v>2.1269999999999998</v>
      </c>
      <c r="M10" s="573">
        <f t="shared" ref="M10:M13" si="0">SUM(C10:L10)</f>
        <v>28.029999999999998</v>
      </c>
    </row>
    <row r="11" spans="2:13" x14ac:dyDescent="0.3">
      <c r="B11" s="409" t="s">
        <v>638</v>
      </c>
      <c r="C11" s="573">
        <v>17.143999999999998</v>
      </c>
      <c r="D11" s="573">
        <v>0.97299999999999998</v>
      </c>
      <c r="E11" s="573">
        <v>1E-3</v>
      </c>
      <c r="F11" s="573">
        <v>0.78</v>
      </c>
      <c r="G11" s="573">
        <v>0.96699999999999997</v>
      </c>
      <c r="H11" s="573">
        <v>6.5000000000000002E-2</v>
      </c>
      <c r="I11" s="573">
        <v>0.89700000000000002</v>
      </c>
      <c r="J11" s="573">
        <v>0.88100000000000001</v>
      </c>
      <c r="K11" s="573">
        <v>3.9E-2</v>
      </c>
      <c r="L11" s="573">
        <v>1.7999999999999999E-2</v>
      </c>
      <c r="M11" s="573">
        <f t="shared" si="0"/>
        <v>21.765000000000001</v>
      </c>
    </row>
    <row r="12" spans="2:13" x14ac:dyDescent="0.3">
      <c r="B12" s="409" t="s">
        <v>640</v>
      </c>
      <c r="C12" s="573">
        <v>23.24</v>
      </c>
      <c r="D12" s="573">
        <v>1.248</v>
      </c>
      <c r="E12" s="573">
        <v>0</v>
      </c>
      <c r="F12" s="573">
        <v>2.12</v>
      </c>
      <c r="G12" s="573">
        <v>3.3639999999999999</v>
      </c>
      <c r="H12" s="573">
        <v>0.193</v>
      </c>
      <c r="I12" s="573">
        <v>4.4169999999999998</v>
      </c>
      <c r="J12" s="573">
        <v>1.121</v>
      </c>
      <c r="K12" s="573">
        <v>6.9000000000000006E-2</v>
      </c>
      <c r="L12" s="573">
        <v>5.7000000000000002E-2</v>
      </c>
      <c r="M12" s="573">
        <f t="shared" si="0"/>
        <v>35.829000000000008</v>
      </c>
    </row>
    <row r="13" spans="2:13" x14ac:dyDescent="0.3">
      <c r="B13" s="409" t="s">
        <v>642</v>
      </c>
      <c r="C13" s="573">
        <v>174.768</v>
      </c>
      <c r="D13" s="573">
        <v>11.484</v>
      </c>
      <c r="E13" s="573">
        <v>9.6000000000000002E-2</v>
      </c>
      <c r="F13" s="573">
        <v>12.471</v>
      </c>
      <c r="G13" s="573">
        <v>16.329999999999998</v>
      </c>
      <c r="H13" s="573">
        <v>1.2809999999999999</v>
      </c>
      <c r="I13" s="573">
        <v>20.077999999999999</v>
      </c>
      <c r="J13" s="573">
        <v>29.457000000000001</v>
      </c>
      <c r="K13" s="573">
        <v>1.1220000000000001</v>
      </c>
      <c r="L13" s="573">
        <v>6.8769999999999998</v>
      </c>
      <c r="M13" s="573">
        <f t="shared" si="0"/>
        <v>273.96400000000006</v>
      </c>
    </row>
    <row r="14" spans="2:13" x14ac:dyDescent="0.3">
      <c r="B14" s="574" t="s">
        <v>144</v>
      </c>
      <c r="C14" s="542">
        <f>SUM(C9:C13)</f>
        <v>248.04899999999998</v>
      </c>
      <c r="D14" s="542">
        <f t="shared" ref="D14:M14" si="1">SUM(D9:D13)</f>
        <v>15.030999999999999</v>
      </c>
      <c r="E14" s="542">
        <f t="shared" si="1"/>
        <v>9.7000000000000003E-2</v>
      </c>
      <c r="F14" s="542">
        <f t="shared" si="1"/>
        <v>17.071999999999999</v>
      </c>
      <c r="G14" s="542">
        <f t="shared" si="1"/>
        <v>25.694999999999997</v>
      </c>
      <c r="H14" s="542">
        <f t="shared" si="1"/>
        <v>2.2389999999999999</v>
      </c>
      <c r="I14" s="542">
        <f t="shared" si="1"/>
        <v>29.533000000000001</v>
      </c>
      <c r="J14" s="542">
        <f t="shared" si="1"/>
        <v>32.564</v>
      </c>
      <c r="K14" s="542">
        <f t="shared" si="1"/>
        <v>1.3250000000000002</v>
      </c>
      <c r="L14" s="542">
        <f t="shared" si="1"/>
        <v>9.504999999999999</v>
      </c>
      <c r="M14" s="542">
        <f t="shared" si="1"/>
        <v>381.11000000000007</v>
      </c>
    </row>
    <row r="15" spans="2:13" x14ac:dyDescent="0.3">
      <c r="C15" s="499"/>
      <c r="D15" s="499"/>
      <c r="E15" s="499"/>
      <c r="F15" s="499"/>
      <c r="G15" s="499"/>
      <c r="H15" s="499"/>
      <c r="I15" s="499"/>
      <c r="J15" s="499"/>
      <c r="K15" s="499"/>
      <c r="L15" s="499"/>
      <c r="M15" s="499"/>
    </row>
    <row r="16" spans="2:13" x14ac:dyDescent="0.3">
      <c r="C16" s="499"/>
      <c r="D16" s="499"/>
      <c r="E16" s="499"/>
      <c r="F16" s="499"/>
      <c r="G16" s="499"/>
      <c r="H16" s="499"/>
      <c r="I16" s="499"/>
      <c r="J16" s="499"/>
      <c r="K16" s="499"/>
      <c r="L16" s="499"/>
      <c r="M16" s="499"/>
    </row>
    <row r="19" spans="2:13" ht="15.6" x14ac:dyDescent="0.3">
      <c r="B19" s="525" t="s">
        <v>3140</v>
      </c>
    </row>
    <row r="20" spans="2:13" x14ac:dyDescent="0.3">
      <c r="B20" s="548" t="s">
        <v>2935</v>
      </c>
      <c r="C20" s="572"/>
      <c r="D20" s="572"/>
      <c r="E20" s="572"/>
      <c r="F20" s="572"/>
      <c r="G20" s="572"/>
      <c r="H20" s="572"/>
      <c r="I20" s="572"/>
      <c r="J20" s="572"/>
      <c r="K20" s="572"/>
      <c r="L20" s="572"/>
      <c r="M20" s="572"/>
    </row>
    <row r="21" spans="2:13" x14ac:dyDescent="0.3">
      <c r="B21" s="468"/>
      <c r="C21" s="468"/>
      <c r="D21" s="468"/>
      <c r="E21" s="468"/>
      <c r="F21" s="468"/>
      <c r="G21" s="468"/>
      <c r="H21" s="468"/>
      <c r="I21" s="468"/>
      <c r="J21" s="468"/>
      <c r="K21" s="468"/>
      <c r="L21" s="468"/>
      <c r="M21" s="468"/>
    </row>
    <row r="22" spans="2:13" ht="28.8" x14ac:dyDescent="0.3">
      <c r="B22" s="468"/>
      <c r="C22" s="529" t="s">
        <v>3089</v>
      </c>
      <c r="D22" s="529" t="s">
        <v>3090</v>
      </c>
      <c r="E22" s="529" t="s">
        <v>3091</v>
      </c>
      <c r="F22" s="529" t="s">
        <v>3092</v>
      </c>
      <c r="G22" s="529" t="s">
        <v>3093</v>
      </c>
      <c r="H22" s="529" t="s">
        <v>3094</v>
      </c>
      <c r="I22" s="529" t="s">
        <v>3095</v>
      </c>
      <c r="J22" s="529" t="s">
        <v>780</v>
      </c>
      <c r="K22" s="529" t="s">
        <v>3096</v>
      </c>
      <c r="L22" s="529" t="s">
        <v>142</v>
      </c>
      <c r="M22" s="530" t="s">
        <v>144</v>
      </c>
    </row>
    <row r="23" spans="2:13" x14ac:dyDescent="0.3">
      <c r="B23" s="409" t="s">
        <v>3141</v>
      </c>
      <c r="C23" s="573">
        <v>2.5999999999999999E-2</v>
      </c>
      <c r="D23" s="573">
        <v>4.0000000000000001E-3</v>
      </c>
      <c r="E23" s="573">
        <v>0</v>
      </c>
      <c r="F23" s="573">
        <v>0.27200000000000002</v>
      </c>
      <c r="G23" s="573">
        <v>3.7999999999999999E-2</v>
      </c>
      <c r="H23" s="573">
        <v>1.4E-2</v>
      </c>
      <c r="I23" s="573">
        <v>0.11899999999999999</v>
      </c>
      <c r="J23" s="573">
        <v>6.0000000000000001E-3</v>
      </c>
      <c r="K23" s="573">
        <v>3.0000000000000001E-3</v>
      </c>
      <c r="L23" s="573">
        <v>0</v>
      </c>
      <c r="M23" s="573">
        <f>SUM(C23:L23)</f>
        <v>0.48200000000000004</v>
      </c>
    </row>
    <row r="24" spans="2:13" x14ac:dyDescent="0.3">
      <c r="B24" s="409" t="s">
        <v>3142</v>
      </c>
      <c r="C24" s="573">
        <v>0.17199999999999999</v>
      </c>
      <c r="D24" s="573">
        <v>1.4999999999999999E-2</v>
      </c>
      <c r="E24" s="573">
        <v>1E-3</v>
      </c>
      <c r="F24" s="573">
        <v>0.185</v>
      </c>
      <c r="G24" s="573">
        <v>7.8E-2</v>
      </c>
      <c r="H24" s="573">
        <v>0.14899999999999999</v>
      </c>
      <c r="I24" s="573">
        <v>1.3720000000000001</v>
      </c>
      <c r="J24" s="573">
        <v>3.2000000000000001E-2</v>
      </c>
      <c r="K24" s="573">
        <v>1E-3</v>
      </c>
      <c r="L24" s="573">
        <v>0.34200000000000003</v>
      </c>
      <c r="M24" s="573">
        <f t="shared" ref="M24:M28" si="2">SUM(C24:L24)</f>
        <v>2.347</v>
      </c>
    </row>
    <row r="25" spans="2:13" x14ac:dyDescent="0.3">
      <c r="B25" s="409" t="s">
        <v>3143</v>
      </c>
      <c r="C25" s="573">
        <v>0.66700000000000004</v>
      </c>
      <c r="D25" s="573">
        <v>0.06</v>
      </c>
      <c r="E25" s="573">
        <v>2E-3</v>
      </c>
      <c r="F25" s="573">
        <v>0.221</v>
      </c>
      <c r="G25" s="573">
        <v>0.83399999999999996</v>
      </c>
      <c r="H25" s="573">
        <v>0.29799999999999999</v>
      </c>
      <c r="I25" s="573">
        <v>0.94599999999999995</v>
      </c>
      <c r="J25" s="573">
        <v>0.16700000000000001</v>
      </c>
      <c r="K25" s="573">
        <v>1.0999999999999999E-2</v>
      </c>
      <c r="L25" s="573">
        <v>0.113</v>
      </c>
      <c r="M25" s="573">
        <f t="shared" si="2"/>
        <v>3.3189999999999995</v>
      </c>
    </row>
    <row r="26" spans="2:13" x14ac:dyDescent="0.3">
      <c r="B26" s="409" t="s">
        <v>3144</v>
      </c>
      <c r="C26" s="573">
        <v>3.5030000000000001</v>
      </c>
      <c r="D26" s="573">
        <v>0.27100000000000002</v>
      </c>
      <c r="E26" s="573">
        <v>8.9999999999999993E-3</v>
      </c>
      <c r="F26" s="573">
        <v>0.11899999999999999</v>
      </c>
      <c r="G26" s="573">
        <v>0.75900000000000001</v>
      </c>
      <c r="H26" s="573">
        <v>0.27400000000000002</v>
      </c>
      <c r="I26" s="573">
        <v>1.5209999999999999</v>
      </c>
      <c r="J26" s="573">
        <v>0.72499999999999998</v>
      </c>
      <c r="K26" s="573">
        <v>7.0999999999999994E-2</v>
      </c>
      <c r="L26" s="573">
        <v>2.2789999999999999</v>
      </c>
      <c r="M26" s="573">
        <f t="shared" si="2"/>
        <v>9.5309999999999988</v>
      </c>
    </row>
    <row r="27" spans="2:13" x14ac:dyDescent="0.3">
      <c r="B27" s="409" t="s">
        <v>3145</v>
      </c>
      <c r="C27" s="573">
        <v>32.026000000000003</v>
      </c>
      <c r="D27" s="573">
        <v>1.8740000000000001</v>
      </c>
      <c r="E27" s="573">
        <v>3.9E-2</v>
      </c>
      <c r="F27" s="573">
        <v>0.92400000000000004</v>
      </c>
      <c r="G27" s="573">
        <v>3.9529999999999998</v>
      </c>
      <c r="H27" s="573">
        <v>1.5009999999999999</v>
      </c>
      <c r="I27" s="573">
        <v>22.817</v>
      </c>
      <c r="J27" s="573">
        <v>7.7690000000000001</v>
      </c>
      <c r="K27" s="573">
        <v>1.099</v>
      </c>
      <c r="L27" s="573">
        <v>3.4860000000000002</v>
      </c>
      <c r="M27" s="573">
        <f t="shared" si="2"/>
        <v>75.488000000000014</v>
      </c>
    </row>
    <row r="28" spans="2:13" x14ac:dyDescent="0.3">
      <c r="B28" s="409" t="s">
        <v>3146</v>
      </c>
      <c r="C28" s="573">
        <v>211.654</v>
      </c>
      <c r="D28" s="573">
        <v>12.808</v>
      </c>
      <c r="E28" s="573">
        <v>4.7E-2</v>
      </c>
      <c r="F28" s="573">
        <v>15.351000000000001</v>
      </c>
      <c r="G28" s="573">
        <v>20.033000000000001</v>
      </c>
      <c r="H28" s="573">
        <v>2E-3</v>
      </c>
      <c r="I28" s="573">
        <v>2.7589999999999999</v>
      </c>
      <c r="J28" s="573">
        <v>23.866</v>
      </c>
      <c r="K28" s="573">
        <v>0.14000000000000001</v>
      </c>
      <c r="L28" s="573">
        <v>3.2829999999999999</v>
      </c>
      <c r="M28" s="573">
        <f t="shared" si="2"/>
        <v>289.94299999999998</v>
      </c>
    </row>
    <row r="29" spans="2:13" x14ac:dyDescent="0.3">
      <c r="B29" s="574" t="s">
        <v>144</v>
      </c>
      <c r="C29" s="542">
        <f>SUM(C23:C28)</f>
        <v>248.048</v>
      </c>
      <c r="D29" s="542">
        <f t="shared" ref="D29:M29" si="3">SUM(D23:D28)</f>
        <v>15.032</v>
      </c>
      <c r="E29" s="542">
        <f t="shared" si="3"/>
        <v>9.8000000000000004E-2</v>
      </c>
      <c r="F29" s="542">
        <f t="shared" si="3"/>
        <v>17.072000000000003</v>
      </c>
      <c r="G29" s="542">
        <f t="shared" si="3"/>
        <v>25.695</v>
      </c>
      <c r="H29" s="542">
        <f t="shared" si="3"/>
        <v>2.2379999999999995</v>
      </c>
      <c r="I29" s="542">
        <f t="shared" si="3"/>
        <v>29.533999999999999</v>
      </c>
      <c r="J29" s="542">
        <f t="shared" si="3"/>
        <v>32.564999999999998</v>
      </c>
      <c r="K29" s="542">
        <f t="shared" si="3"/>
        <v>1.3250000000000002</v>
      </c>
      <c r="L29" s="542">
        <f t="shared" si="3"/>
        <v>9.5030000000000001</v>
      </c>
      <c r="M29" s="542">
        <f t="shared" si="3"/>
        <v>381.11</v>
      </c>
    </row>
    <row r="34" spans="2:13" ht="15.6" x14ac:dyDescent="0.3">
      <c r="B34" s="525" t="s">
        <v>3147</v>
      </c>
    </row>
    <row r="35" spans="2:13" x14ac:dyDescent="0.3">
      <c r="B35" s="561" t="s">
        <v>3148</v>
      </c>
      <c r="C35" s="572"/>
      <c r="D35" s="572"/>
      <c r="E35" s="572"/>
      <c r="F35" s="572"/>
      <c r="G35" s="572"/>
      <c r="H35" s="572"/>
      <c r="I35" s="572"/>
      <c r="J35" s="572"/>
      <c r="K35" s="572"/>
      <c r="L35" s="572"/>
      <c r="M35" s="572"/>
    </row>
    <row r="36" spans="2:13" x14ac:dyDescent="0.3">
      <c r="B36" s="468"/>
      <c r="C36" s="468"/>
      <c r="D36" s="468"/>
      <c r="E36" s="468"/>
      <c r="F36" s="468"/>
      <c r="G36" s="468"/>
      <c r="H36" s="468"/>
      <c r="I36" s="468"/>
      <c r="J36" s="468"/>
      <c r="K36" s="468"/>
      <c r="L36" s="468"/>
      <c r="M36" s="468"/>
    </row>
    <row r="37" spans="2:13" ht="28.8" x14ac:dyDescent="0.3">
      <c r="B37" s="468"/>
      <c r="C37" s="529" t="s">
        <v>3089</v>
      </c>
      <c r="D37" s="529" t="s">
        <v>3090</v>
      </c>
      <c r="E37" s="529" t="s">
        <v>3091</v>
      </c>
      <c r="F37" s="529" t="s">
        <v>3092</v>
      </c>
      <c r="G37" s="529" t="s">
        <v>3093</v>
      </c>
      <c r="H37" s="529" t="s">
        <v>3094</v>
      </c>
      <c r="I37" s="529" t="s">
        <v>3095</v>
      </c>
      <c r="J37" s="529" t="s">
        <v>780</v>
      </c>
      <c r="K37" s="529" t="s">
        <v>3096</v>
      </c>
      <c r="L37" s="529" t="s">
        <v>142</v>
      </c>
      <c r="M37" s="530" t="s">
        <v>144</v>
      </c>
    </row>
    <row r="38" spans="2:13" x14ac:dyDescent="0.3">
      <c r="B38" s="558" t="s">
        <v>3149</v>
      </c>
      <c r="C38" s="578">
        <v>0.16</v>
      </c>
      <c r="D38" s="578">
        <v>0.11</v>
      </c>
      <c r="E38" s="578">
        <v>0</v>
      </c>
      <c r="F38" s="578">
        <v>0</v>
      </c>
      <c r="G38" s="578">
        <v>0.08</v>
      </c>
      <c r="H38" s="578">
        <v>0</v>
      </c>
      <c r="I38" s="578">
        <v>0.02</v>
      </c>
      <c r="J38" s="578">
        <v>0.24</v>
      </c>
      <c r="K38" s="578">
        <v>0</v>
      </c>
      <c r="L38" s="578">
        <v>0</v>
      </c>
      <c r="M38" s="579">
        <v>0.13</v>
      </c>
    </row>
    <row r="39" spans="2:13" x14ac:dyDescent="0.3">
      <c r="B39" s="524" t="str">
        <f>"Note: 90-days arrears. Payments for " &amp; Q_3 &amp; " in arrears as per " &amp; Q_4 &amp; " as a share of scheduled payments for the " &amp; Q_3 &amp; " payment term  (See definition in table X1)"</f>
        <v>Note: 90-days arrears. Payments for Q1 2023 in arrears as per Q2 2023 as a share of scheduled payments for the Q1 2023 payment term  (See definition in table X1)</v>
      </c>
    </row>
    <row r="40" spans="2:13" x14ac:dyDescent="0.3">
      <c r="J40" s="580"/>
    </row>
    <row r="44" spans="2:13" ht="15.6" x14ac:dyDescent="0.3">
      <c r="B44" s="525" t="s">
        <v>3150</v>
      </c>
    </row>
    <row r="45" spans="2:13" x14ac:dyDescent="0.3">
      <c r="B45" s="561" t="s">
        <v>2939</v>
      </c>
      <c r="C45" s="572"/>
      <c r="D45" s="572"/>
      <c r="E45" s="572"/>
      <c r="F45" s="572"/>
      <c r="G45" s="572"/>
      <c r="H45" s="572"/>
      <c r="I45" s="572"/>
      <c r="J45" s="572"/>
      <c r="K45" s="572"/>
      <c r="L45" s="572"/>
      <c r="M45" s="572"/>
    </row>
    <row r="46" spans="2:13" x14ac:dyDescent="0.3">
      <c r="B46" s="468"/>
      <c r="C46" s="468"/>
      <c r="D46" s="468"/>
      <c r="E46" s="468"/>
      <c r="F46" s="468"/>
      <c r="G46" s="468"/>
      <c r="H46" s="468"/>
      <c r="I46" s="468"/>
      <c r="J46" s="468"/>
      <c r="K46" s="468"/>
      <c r="L46" s="468"/>
      <c r="M46" s="468"/>
    </row>
    <row r="47" spans="2:13" ht="28.8" x14ac:dyDescent="0.3">
      <c r="B47" s="468"/>
      <c r="C47" s="529" t="s">
        <v>3089</v>
      </c>
      <c r="D47" s="529" t="s">
        <v>3090</v>
      </c>
      <c r="E47" s="529" t="s">
        <v>3091</v>
      </c>
      <c r="F47" s="529" t="s">
        <v>3092</v>
      </c>
      <c r="G47" s="529" t="s">
        <v>3093</v>
      </c>
      <c r="H47" s="529" t="s">
        <v>3094</v>
      </c>
      <c r="I47" s="529" t="s">
        <v>3095</v>
      </c>
      <c r="J47" s="529" t="s">
        <v>780</v>
      </c>
      <c r="K47" s="529" t="s">
        <v>3096</v>
      </c>
      <c r="L47" s="529" t="s">
        <v>142</v>
      </c>
      <c r="M47" s="530" t="s">
        <v>144</v>
      </c>
    </row>
    <row r="48" spans="2:13" x14ac:dyDescent="0.3">
      <c r="B48" s="558" t="s">
        <v>3149</v>
      </c>
      <c r="C48" s="581">
        <v>0.14000000000000001</v>
      </c>
      <c r="D48" s="581">
        <v>0.1</v>
      </c>
      <c r="E48" s="581">
        <v>0</v>
      </c>
      <c r="F48" s="581">
        <v>0</v>
      </c>
      <c r="G48" s="581">
        <v>0.05</v>
      </c>
      <c r="H48" s="581">
        <v>0</v>
      </c>
      <c r="I48" s="581">
        <v>0.02</v>
      </c>
      <c r="J48" s="581">
        <v>0.19</v>
      </c>
      <c r="K48" s="581">
        <v>0</v>
      </c>
      <c r="L48" s="581">
        <v>0</v>
      </c>
      <c r="M48" s="582">
        <v>0.12</v>
      </c>
    </row>
    <row r="49" spans="2:13" x14ac:dyDescent="0.3">
      <c r="B49" s="524" t="s">
        <v>3151</v>
      </c>
    </row>
    <row r="54" spans="2:13" ht="15.6" x14ac:dyDescent="0.3">
      <c r="B54" s="525" t="s">
        <v>3152</v>
      </c>
    </row>
    <row r="55" spans="2:13" x14ac:dyDescent="0.3">
      <c r="B55" s="561" t="s">
        <v>2941</v>
      </c>
      <c r="C55" s="572"/>
      <c r="D55" s="572"/>
      <c r="E55" s="572"/>
      <c r="F55" s="572"/>
      <c r="G55" s="572"/>
      <c r="H55" s="572"/>
      <c r="I55" s="572"/>
      <c r="J55" s="572"/>
      <c r="K55" s="572"/>
      <c r="L55" s="572"/>
      <c r="M55" s="572"/>
    </row>
    <row r="56" spans="2:13" x14ac:dyDescent="0.3">
      <c r="B56" s="468"/>
      <c r="C56" s="468"/>
      <c r="D56" s="468"/>
      <c r="E56" s="468"/>
      <c r="F56" s="468"/>
      <c r="G56" s="468"/>
      <c r="H56" s="468"/>
      <c r="I56" s="468"/>
      <c r="J56" s="468"/>
      <c r="K56" s="468"/>
      <c r="L56" s="468"/>
      <c r="M56" s="468"/>
    </row>
    <row r="57" spans="2:13" ht="28.8" x14ac:dyDescent="0.3">
      <c r="B57" s="468"/>
      <c r="C57" s="529" t="s">
        <v>3089</v>
      </c>
      <c r="D57" s="529" t="s">
        <v>3090</v>
      </c>
      <c r="E57" s="529" t="s">
        <v>3091</v>
      </c>
      <c r="F57" s="529" t="s">
        <v>3092</v>
      </c>
      <c r="G57" s="529" t="s">
        <v>3093</v>
      </c>
      <c r="H57" s="529" t="s">
        <v>3094</v>
      </c>
      <c r="I57" s="529" t="s">
        <v>3095</v>
      </c>
      <c r="J57" s="529" t="s">
        <v>780</v>
      </c>
      <c r="K57" s="529" t="s">
        <v>3096</v>
      </c>
      <c r="L57" s="529" t="s">
        <v>142</v>
      </c>
      <c r="M57" s="530" t="s">
        <v>144</v>
      </c>
    </row>
    <row r="58" spans="2:13" x14ac:dyDescent="0.3">
      <c r="B58" s="473" t="s">
        <v>3153</v>
      </c>
      <c r="C58" s="583">
        <v>0.13</v>
      </c>
      <c r="D58" s="583">
        <v>0.1</v>
      </c>
      <c r="E58" s="583">
        <v>0</v>
      </c>
      <c r="F58" s="583">
        <v>0</v>
      </c>
      <c r="G58" s="583">
        <v>0.04</v>
      </c>
      <c r="H58" s="583">
        <v>0</v>
      </c>
      <c r="I58" s="583">
        <v>0.02</v>
      </c>
      <c r="J58" s="583">
        <v>0.15</v>
      </c>
      <c r="K58" s="583">
        <v>0</v>
      </c>
      <c r="L58" s="583">
        <v>0</v>
      </c>
      <c r="M58" s="584">
        <v>0.1</v>
      </c>
    </row>
    <row r="59" spans="2:13" x14ac:dyDescent="0.3">
      <c r="B59" s="473" t="s">
        <v>3154</v>
      </c>
      <c r="C59" s="583">
        <v>0.01</v>
      </c>
      <c r="D59" s="583">
        <v>0</v>
      </c>
      <c r="E59" s="583">
        <v>0</v>
      </c>
      <c r="F59" s="583">
        <v>0</v>
      </c>
      <c r="G59" s="583">
        <v>0</v>
      </c>
      <c r="H59" s="583">
        <v>0</v>
      </c>
      <c r="I59" s="583">
        <v>0</v>
      </c>
      <c r="J59" s="583">
        <v>0.01</v>
      </c>
      <c r="K59" s="583">
        <v>0</v>
      </c>
      <c r="L59" s="583">
        <v>0</v>
      </c>
      <c r="M59" s="584">
        <v>0.01</v>
      </c>
    </row>
    <row r="60" spans="2:13" x14ac:dyDescent="0.3">
      <c r="B60" s="473" t="s">
        <v>3155</v>
      </c>
      <c r="C60" s="583">
        <v>0</v>
      </c>
      <c r="D60" s="583">
        <v>0</v>
      </c>
      <c r="E60" s="583">
        <v>0</v>
      </c>
      <c r="F60" s="583">
        <v>0</v>
      </c>
      <c r="G60" s="583">
        <v>0</v>
      </c>
      <c r="H60" s="583">
        <v>0</v>
      </c>
      <c r="I60" s="583">
        <v>0</v>
      </c>
      <c r="J60" s="583">
        <v>0.01</v>
      </c>
      <c r="K60" s="583">
        <v>0</v>
      </c>
      <c r="L60" s="583">
        <v>0</v>
      </c>
      <c r="M60" s="584">
        <v>0</v>
      </c>
    </row>
    <row r="61" spans="2:13" x14ac:dyDescent="0.3">
      <c r="B61" s="473" t="s">
        <v>3156</v>
      </c>
      <c r="C61" s="583">
        <v>0</v>
      </c>
      <c r="D61" s="583">
        <v>0</v>
      </c>
      <c r="E61" s="583">
        <v>0</v>
      </c>
      <c r="F61" s="583">
        <v>0</v>
      </c>
      <c r="G61" s="583">
        <v>0</v>
      </c>
      <c r="H61" s="583">
        <v>0</v>
      </c>
      <c r="I61" s="583">
        <v>0</v>
      </c>
      <c r="J61" s="583">
        <v>0.01</v>
      </c>
      <c r="K61" s="583">
        <v>0</v>
      </c>
      <c r="L61" s="583">
        <v>0</v>
      </c>
      <c r="M61" s="584">
        <v>0</v>
      </c>
    </row>
    <row r="62" spans="2:13" x14ac:dyDescent="0.3">
      <c r="B62" s="473" t="s">
        <v>3157</v>
      </c>
      <c r="C62" s="583">
        <v>0</v>
      </c>
      <c r="D62" s="583">
        <v>0</v>
      </c>
      <c r="E62" s="583">
        <v>0</v>
      </c>
      <c r="F62" s="583">
        <v>0</v>
      </c>
      <c r="G62" s="583">
        <v>0</v>
      </c>
      <c r="H62" s="583">
        <v>0</v>
      </c>
      <c r="I62" s="583">
        <v>0</v>
      </c>
      <c r="J62" s="583">
        <v>0</v>
      </c>
      <c r="K62" s="583">
        <v>0</v>
      </c>
      <c r="L62" s="583">
        <v>0</v>
      </c>
      <c r="M62" s="584">
        <v>0</v>
      </c>
    </row>
    <row r="63" spans="2:13" x14ac:dyDescent="0.3">
      <c r="B63" s="479" t="s">
        <v>3158</v>
      </c>
      <c r="C63" s="585">
        <v>0</v>
      </c>
      <c r="D63" s="585">
        <v>0</v>
      </c>
      <c r="E63" s="585">
        <v>0</v>
      </c>
      <c r="F63" s="585">
        <v>0</v>
      </c>
      <c r="G63" s="585">
        <v>0</v>
      </c>
      <c r="H63" s="585">
        <v>0</v>
      </c>
      <c r="I63" s="585">
        <v>0</v>
      </c>
      <c r="J63" s="585">
        <v>0</v>
      </c>
      <c r="K63" s="585">
        <v>0</v>
      </c>
      <c r="L63" s="585">
        <v>0</v>
      </c>
      <c r="M63" s="586">
        <v>0</v>
      </c>
    </row>
    <row r="64" spans="2:13" x14ac:dyDescent="0.3">
      <c r="B64" s="524" t="s">
        <v>3151</v>
      </c>
    </row>
    <row r="68" spans="2:13" ht="15.6" x14ac:dyDescent="0.3">
      <c r="B68" s="525" t="s">
        <v>3159</v>
      </c>
    </row>
    <row r="69" spans="2:13" x14ac:dyDescent="0.3">
      <c r="B69" s="561" t="s">
        <v>2943</v>
      </c>
      <c r="C69" s="572"/>
      <c r="D69" s="572"/>
      <c r="E69" s="572"/>
      <c r="F69" s="572"/>
      <c r="G69" s="572"/>
      <c r="H69" s="572"/>
      <c r="I69" s="572"/>
      <c r="J69" s="572"/>
      <c r="K69" s="572"/>
      <c r="L69" s="572"/>
      <c r="M69" s="572"/>
    </row>
    <row r="70" spans="2:13" x14ac:dyDescent="0.3">
      <c r="B70" s="468"/>
      <c r="C70" s="468"/>
      <c r="D70" s="468"/>
      <c r="E70" s="468"/>
      <c r="F70" s="468"/>
      <c r="G70" s="468"/>
      <c r="H70" s="468"/>
      <c r="I70" s="468"/>
      <c r="J70" s="468"/>
      <c r="K70" s="468"/>
      <c r="L70" s="468"/>
      <c r="M70" s="468"/>
    </row>
    <row r="71" spans="2:13" ht="28.8" x14ac:dyDescent="0.3">
      <c r="B71" s="468"/>
      <c r="C71" s="529" t="s">
        <v>3089</v>
      </c>
      <c r="D71" s="529" t="s">
        <v>3090</v>
      </c>
      <c r="E71" s="529" t="s">
        <v>3091</v>
      </c>
      <c r="F71" s="529" t="s">
        <v>3092</v>
      </c>
      <c r="G71" s="529" t="s">
        <v>3093</v>
      </c>
      <c r="H71" s="529" t="s">
        <v>3094</v>
      </c>
      <c r="I71" s="529" t="s">
        <v>3095</v>
      </c>
      <c r="J71" s="529" t="s">
        <v>780</v>
      </c>
      <c r="K71" s="529" t="s">
        <v>3096</v>
      </c>
      <c r="L71" s="529" t="s">
        <v>142</v>
      </c>
      <c r="M71" s="530" t="s">
        <v>144</v>
      </c>
    </row>
    <row r="72" spans="2:13" x14ac:dyDescent="0.3">
      <c r="B72" s="558" t="s">
        <v>3160</v>
      </c>
      <c r="C72" s="581">
        <v>2.39</v>
      </c>
      <c r="D72" s="581">
        <v>0.02</v>
      </c>
      <c r="E72" s="581">
        <v>0.02</v>
      </c>
      <c r="F72" s="581">
        <v>0</v>
      </c>
      <c r="G72" s="581">
        <v>0</v>
      </c>
      <c r="H72" s="581">
        <v>0</v>
      </c>
      <c r="I72" s="581">
        <v>0</v>
      </c>
      <c r="J72" s="581">
        <v>0.33</v>
      </c>
      <c r="K72" s="581">
        <v>0</v>
      </c>
      <c r="L72" s="581">
        <v>0</v>
      </c>
      <c r="M72" s="582">
        <v>2.76</v>
      </c>
    </row>
    <row r="73" spans="2:13" x14ac:dyDescent="0.3">
      <c r="B73" s="524" t="s">
        <v>3161</v>
      </c>
    </row>
    <row r="77" spans="2:13" ht="15.6" x14ac:dyDescent="0.3">
      <c r="B77" s="525" t="s">
        <v>3162</v>
      </c>
    </row>
    <row r="78" spans="2:13" x14ac:dyDescent="0.3">
      <c r="B78" s="561" t="s">
        <v>2945</v>
      </c>
      <c r="C78" s="572"/>
      <c r="D78" s="572"/>
      <c r="E78" s="572"/>
      <c r="F78" s="572"/>
      <c r="G78" s="572"/>
      <c r="H78" s="572"/>
      <c r="I78" s="572"/>
      <c r="J78" s="572"/>
      <c r="K78" s="572"/>
      <c r="L78" s="572"/>
      <c r="M78" s="572"/>
    </row>
    <row r="79" spans="2:13" x14ac:dyDescent="0.3">
      <c r="B79" s="468"/>
      <c r="C79" s="468"/>
      <c r="D79" s="468"/>
      <c r="E79" s="468"/>
      <c r="F79" s="468"/>
      <c r="G79" s="468"/>
      <c r="H79" s="468"/>
      <c r="I79" s="468"/>
      <c r="J79" s="468"/>
      <c r="K79" s="468"/>
      <c r="L79" s="468"/>
      <c r="M79" s="468"/>
    </row>
    <row r="80" spans="2:13" ht="28.8" x14ac:dyDescent="0.3">
      <c r="B80" s="468"/>
      <c r="C80" s="529" t="s">
        <v>3089</v>
      </c>
      <c r="D80" s="529" t="s">
        <v>3090</v>
      </c>
      <c r="E80" s="529" t="s">
        <v>3091</v>
      </c>
      <c r="F80" s="529" t="s">
        <v>3092</v>
      </c>
      <c r="G80" s="529" t="s">
        <v>3093</v>
      </c>
      <c r="H80" s="529" t="s">
        <v>3094</v>
      </c>
      <c r="I80" s="529" t="s">
        <v>3095</v>
      </c>
      <c r="J80" s="529" t="s">
        <v>780</v>
      </c>
      <c r="K80" s="529" t="s">
        <v>3096</v>
      </c>
      <c r="L80" s="529" t="s">
        <v>142</v>
      </c>
      <c r="M80" s="530" t="s">
        <v>144</v>
      </c>
    </row>
    <row r="81" spans="2:14" x14ac:dyDescent="0.3">
      <c r="B81" s="558" t="s">
        <v>3163</v>
      </c>
      <c r="C81" s="581">
        <v>0.84</v>
      </c>
      <c r="D81" s="581">
        <v>0.11</v>
      </c>
      <c r="E81" s="581">
        <v>7.0000000000000007E-2</v>
      </c>
      <c r="F81" s="581">
        <v>0</v>
      </c>
      <c r="G81" s="581">
        <v>0</v>
      </c>
      <c r="H81" s="581">
        <v>0</v>
      </c>
      <c r="I81" s="581">
        <v>0</v>
      </c>
      <c r="J81" s="581">
        <v>0.96</v>
      </c>
      <c r="K81" s="581">
        <v>0</v>
      </c>
      <c r="L81" s="581">
        <v>0</v>
      </c>
      <c r="M81" s="582">
        <v>0.64</v>
      </c>
    </row>
    <row r="82" spans="2:14" x14ac:dyDescent="0.3">
      <c r="B82" s="524" t="s">
        <v>3164</v>
      </c>
    </row>
    <row r="83" spans="2:14" x14ac:dyDescent="0.3">
      <c r="B83" s="524"/>
    </row>
    <row r="85" spans="2:14" x14ac:dyDescent="0.3">
      <c r="N85" s="460" t="s">
        <v>2989</v>
      </c>
    </row>
  </sheetData>
  <hyperlinks>
    <hyperlink ref="N85" location="Contents!A1" display="To Frontpage" xr:uid="{2F415F75-9332-40FF-B99D-2A4ED8A02C8B}"/>
  </hyperlinks>
  <pageMargins left="0.70866141732283472" right="0.70866141732283472" top="0.74803149606299213" bottom="0.74803149606299213" header="0.31496062992125984" footer="0.31496062992125984"/>
  <pageSetup paperSize="9" scale="36" orientation="landscape" r:id="rId1"/>
  <headerFooter>
    <oddFooter>&amp;C&amp;1#&amp;"Calibri"&amp;10&amp;K000000Confidential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A4BF-140A-4991-91DE-D3D124089195}">
  <sheetPr>
    <pageSetUpPr fitToPage="1"/>
  </sheetPr>
  <dimension ref="B7:D61"/>
  <sheetViews>
    <sheetView zoomScale="85" zoomScaleNormal="85" workbookViewId="0"/>
  </sheetViews>
  <sheetFormatPr defaultColWidth="9.109375" defaultRowHeight="14.4" x14ac:dyDescent="0.3"/>
  <cols>
    <col min="1" max="1" width="4.6640625" style="409" customWidth="1"/>
    <col min="2" max="2" width="71.109375" style="409" customWidth="1"/>
    <col min="3" max="3" width="68.109375" style="409" customWidth="1"/>
    <col min="4" max="4" width="80.33203125" style="409" customWidth="1"/>
    <col min="5" max="16384" width="9.109375" style="409"/>
  </cols>
  <sheetData>
    <row r="7" spans="2:4" ht="15.6" x14ac:dyDescent="0.3">
      <c r="B7" s="587" t="s">
        <v>3165</v>
      </c>
      <c r="C7" s="551"/>
      <c r="D7" s="551"/>
    </row>
    <row r="8" spans="2:4" x14ac:dyDescent="0.3">
      <c r="B8" s="588" t="s">
        <v>2948</v>
      </c>
      <c r="C8" s="589" t="s">
        <v>3166</v>
      </c>
      <c r="D8" s="590" t="s">
        <v>3167</v>
      </c>
    </row>
    <row r="9" spans="2:4" x14ac:dyDescent="0.3">
      <c r="B9" s="591"/>
      <c r="C9" s="592"/>
      <c r="D9" s="593"/>
    </row>
    <row r="10" spans="2:4" x14ac:dyDescent="0.3">
      <c r="B10" s="574" t="s">
        <v>3168</v>
      </c>
      <c r="C10" s="594"/>
      <c r="D10" s="594"/>
    </row>
    <row r="11" spans="2:4" ht="28.8" x14ac:dyDescent="0.3">
      <c r="B11" s="434" t="s">
        <v>3169</v>
      </c>
      <c r="C11" s="434" t="s">
        <v>3170</v>
      </c>
      <c r="D11" s="723"/>
    </row>
    <row r="12" spans="2:4" x14ac:dyDescent="0.3">
      <c r="B12" s="464"/>
      <c r="C12" s="434"/>
      <c r="D12" s="723"/>
    </row>
    <row r="13" spans="2:4" ht="43.2" x14ac:dyDescent="0.3">
      <c r="B13" s="464"/>
      <c r="C13" s="434" t="s">
        <v>3171</v>
      </c>
      <c r="D13" s="723"/>
    </row>
    <row r="14" spans="2:4" ht="28.8" x14ac:dyDescent="0.3">
      <c r="B14" s="448" t="s">
        <v>3172</v>
      </c>
      <c r="C14" s="434" t="s">
        <v>3173</v>
      </c>
      <c r="D14" s="723"/>
    </row>
    <row r="15" spans="2:4" x14ac:dyDescent="0.3">
      <c r="B15" s="448"/>
      <c r="C15" s="595" t="s">
        <v>3174</v>
      </c>
      <c r="D15" s="723"/>
    </row>
    <row r="16" spans="2:4" ht="28.8" x14ac:dyDescent="0.3">
      <c r="B16" s="448" t="s">
        <v>3175</v>
      </c>
      <c r="C16" s="595" t="s">
        <v>3176</v>
      </c>
      <c r="D16" s="723"/>
    </row>
    <row r="17" spans="2:4" x14ac:dyDescent="0.3">
      <c r="B17" s="596"/>
      <c r="C17" s="595" t="s">
        <v>3177</v>
      </c>
      <c r="D17" s="723"/>
    </row>
    <row r="18" spans="2:4" x14ac:dyDescent="0.3">
      <c r="B18" s="596"/>
      <c r="C18" s="595" t="s">
        <v>3178</v>
      </c>
      <c r="D18" s="723"/>
    </row>
    <row r="19" spans="2:4" x14ac:dyDescent="0.3">
      <c r="B19" s="596"/>
      <c r="C19" s="595" t="s">
        <v>3179</v>
      </c>
      <c r="D19" s="723"/>
    </row>
    <row r="20" spans="2:4" x14ac:dyDescent="0.3">
      <c r="B20" s="596"/>
      <c r="C20" s="595" t="s">
        <v>3180</v>
      </c>
      <c r="D20" s="723"/>
    </row>
    <row r="21" spans="2:4" x14ac:dyDescent="0.3">
      <c r="B21" s="596"/>
      <c r="C21" s="595" t="s">
        <v>3181</v>
      </c>
      <c r="D21" s="723"/>
    </row>
    <row r="22" spans="2:4" ht="28.2" x14ac:dyDescent="0.3">
      <c r="B22" s="596"/>
      <c r="C22" s="595" t="s">
        <v>3182</v>
      </c>
      <c r="D22" s="723"/>
    </row>
    <row r="23" spans="2:4" x14ac:dyDescent="0.3">
      <c r="B23" s="596"/>
      <c r="C23" s="595" t="s">
        <v>3183</v>
      </c>
      <c r="D23" s="723"/>
    </row>
    <row r="24" spans="2:4" x14ac:dyDescent="0.3">
      <c r="B24" s="596"/>
      <c r="C24" s="595" t="s">
        <v>3184</v>
      </c>
      <c r="D24" s="723"/>
    </row>
    <row r="25" spans="2:4" x14ac:dyDescent="0.3">
      <c r="B25" s="596"/>
      <c r="C25" s="595" t="s">
        <v>3185</v>
      </c>
      <c r="D25" s="723"/>
    </row>
    <row r="26" spans="2:4" x14ac:dyDescent="0.3">
      <c r="B26" s="596"/>
      <c r="C26" s="595" t="s">
        <v>3186</v>
      </c>
      <c r="D26" s="723"/>
    </row>
    <row r="27" spans="2:4" x14ac:dyDescent="0.3">
      <c r="B27" s="596"/>
      <c r="C27" s="595"/>
      <c r="D27" s="434"/>
    </row>
    <row r="28" spans="2:4" x14ac:dyDescent="0.3">
      <c r="B28" s="574" t="s">
        <v>3187</v>
      </c>
      <c r="C28" s="558"/>
      <c r="D28" s="558"/>
    </row>
    <row r="29" spans="2:4" ht="28.8" x14ac:dyDescent="0.3">
      <c r="B29" s="722" t="s">
        <v>3188</v>
      </c>
      <c r="C29" s="434" t="s">
        <v>3189</v>
      </c>
      <c r="D29" s="723"/>
    </row>
    <row r="30" spans="2:4" x14ac:dyDescent="0.3">
      <c r="B30" s="722"/>
      <c r="C30" s="434"/>
      <c r="D30" s="723"/>
    </row>
    <row r="31" spans="2:4" ht="28.8" x14ac:dyDescent="0.3">
      <c r="B31" s="722"/>
      <c r="C31" s="434" t="s">
        <v>3190</v>
      </c>
      <c r="D31" s="723"/>
    </row>
    <row r="32" spans="2:4" x14ac:dyDescent="0.3">
      <c r="B32" s="722"/>
      <c r="C32" s="520"/>
      <c r="D32" s="723"/>
    </row>
    <row r="33" spans="2:4" x14ac:dyDescent="0.3">
      <c r="B33" s="722"/>
      <c r="C33" s="520" t="s">
        <v>3191</v>
      </c>
      <c r="D33" s="723"/>
    </row>
    <row r="34" spans="2:4" ht="28.8" x14ac:dyDescent="0.3">
      <c r="B34" s="722" t="s">
        <v>3192</v>
      </c>
      <c r="C34" s="434" t="s">
        <v>3193</v>
      </c>
      <c r="D34" s="723"/>
    </row>
    <row r="35" spans="2:4" x14ac:dyDescent="0.3">
      <c r="B35" s="722"/>
      <c r="C35" s="434"/>
      <c r="D35" s="723"/>
    </row>
    <row r="36" spans="2:4" x14ac:dyDescent="0.3">
      <c r="B36" s="722"/>
      <c r="C36" s="520" t="s">
        <v>3194</v>
      </c>
      <c r="D36" s="723"/>
    </row>
    <row r="37" spans="2:4" ht="28.8" x14ac:dyDescent="0.3">
      <c r="B37" s="722" t="s">
        <v>3195</v>
      </c>
      <c r="C37" s="434" t="s">
        <v>3196</v>
      </c>
      <c r="D37" s="723"/>
    </row>
    <row r="38" spans="2:4" x14ac:dyDescent="0.3">
      <c r="B38" s="722"/>
      <c r="C38" s="434"/>
      <c r="D38" s="723"/>
    </row>
    <row r="39" spans="2:4" x14ac:dyDescent="0.3">
      <c r="B39" s="722"/>
      <c r="C39" s="520" t="s">
        <v>3197</v>
      </c>
      <c r="D39" s="723"/>
    </row>
    <row r="40" spans="2:4" ht="28.8" x14ac:dyDescent="0.3">
      <c r="B40" s="722" t="s">
        <v>3198</v>
      </c>
      <c r="C40" s="434" t="s">
        <v>3199</v>
      </c>
      <c r="D40" s="723"/>
    </row>
    <row r="41" spans="2:4" x14ac:dyDescent="0.3">
      <c r="B41" s="722"/>
      <c r="C41" s="434"/>
      <c r="D41" s="723"/>
    </row>
    <row r="42" spans="2:4" ht="42" customHeight="1" x14ac:dyDescent="0.3">
      <c r="B42" s="722"/>
      <c r="C42" s="520" t="s">
        <v>3200</v>
      </c>
      <c r="D42" s="723"/>
    </row>
    <row r="43" spans="2:4" ht="48" customHeight="1" x14ac:dyDescent="0.3">
      <c r="B43" s="597" t="s">
        <v>3201</v>
      </c>
      <c r="C43" s="441" t="s">
        <v>3202</v>
      </c>
      <c r="D43" s="441"/>
    </row>
    <row r="45" spans="2:4" x14ac:dyDescent="0.3">
      <c r="D45" s="460" t="s">
        <v>2989</v>
      </c>
    </row>
    <row r="56" spans="2:4" ht="15" customHeight="1" x14ac:dyDescent="0.3"/>
    <row r="57" spans="2:4" ht="222.75" customHeight="1" x14ac:dyDescent="0.3"/>
    <row r="58" spans="2:4" ht="203.25" customHeight="1" x14ac:dyDescent="0.3">
      <c r="B58" s="448"/>
      <c r="C58" s="598"/>
      <c r="D58" s="598"/>
    </row>
    <row r="59" spans="2:4" ht="15.6" x14ac:dyDescent="0.3">
      <c r="B59" s="599"/>
      <c r="C59" s="600"/>
      <c r="D59" s="600"/>
    </row>
    <row r="61" spans="2:4" x14ac:dyDescent="0.3">
      <c r="D61" s="460"/>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56523BDF-9D53-4074-A9C4-C30FDE50C77D}"/>
  </hyperlinks>
  <pageMargins left="0.7" right="0.7" top="0.75" bottom="0.75" header="0.3" footer="0.3"/>
  <pageSetup paperSize="9" scale="55" orientation="landscape" r:id="rId1"/>
  <headerFooter>
    <oddFooter>&amp;C&amp;1#&amp;"Calibri"&amp;10&amp;K000000Confidential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A86CE-D095-404D-AA62-82EE0CF6FA19}">
  <sheetPr>
    <pageSetUpPr fitToPage="1"/>
  </sheetPr>
  <dimension ref="A1:U61"/>
  <sheetViews>
    <sheetView zoomScale="85" zoomScaleNormal="85" workbookViewId="0"/>
  </sheetViews>
  <sheetFormatPr defaultColWidth="9.109375" defaultRowHeight="14.4" x14ac:dyDescent="0.3"/>
  <cols>
    <col min="1" max="1" width="9.109375" style="359"/>
    <col min="2" max="2" width="40.33203125" style="359" bestFit="1" customWidth="1"/>
    <col min="3" max="16384" width="9.109375" style="359"/>
  </cols>
  <sheetData>
    <row r="1" spans="1:21" x14ac:dyDescent="0.3">
      <c r="A1" s="409"/>
      <c r="B1" s="409"/>
      <c r="C1" s="409"/>
      <c r="D1" s="409"/>
      <c r="E1" s="409"/>
      <c r="F1" s="409"/>
      <c r="G1" s="409"/>
      <c r="H1" s="409"/>
      <c r="I1" s="409"/>
      <c r="J1" s="409"/>
      <c r="K1" s="409"/>
      <c r="L1" s="409"/>
      <c r="M1" s="409"/>
      <c r="N1" s="409"/>
      <c r="O1" s="409"/>
      <c r="P1" s="409"/>
      <c r="Q1" s="409"/>
      <c r="R1" s="409"/>
      <c r="S1" s="409"/>
      <c r="T1" s="409"/>
      <c r="U1" s="409"/>
    </row>
    <row r="2" spans="1:21" x14ac:dyDescent="0.3">
      <c r="A2" s="409"/>
      <c r="B2" s="409"/>
      <c r="C2" s="409"/>
      <c r="D2" s="409"/>
      <c r="E2" s="409"/>
      <c r="F2" s="409"/>
      <c r="G2" s="409"/>
      <c r="H2" s="409"/>
      <c r="I2" s="409"/>
      <c r="J2" s="409"/>
      <c r="K2" s="409"/>
      <c r="L2" s="409"/>
      <c r="M2" s="409"/>
      <c r="N2" s="409"/>
      <c r="O2" s="409"/>
      <c r="P2" s="409"/>
      <c r="Q2" s="409"/>
      <c r="R2" s="409"/>
      <c r="S2" s="409"/>
      <c r="T2" s="409"/>
      <c r="U2" s="409"/>
    </row>
    <row r="3" spans="1:21" x14ac:dyDescent="0.3">
      <c r="A3" s="409"/>
      <c r="B3" s="409"/>
      <c r="C3" s="409"/>
      <c r="D3" s="409"/>
      <c r="E3" s="409"/>
      <c r="F3" s="409"/>
      <c r="G3" s="409"/>
      <c r="H3" s="409"/>
      <c r="I3" s="409"/>
      <c r="J3" s="409"/>
      <c r="K3" s="409"/>
      <c r="L3" s="409"/>
      <c r="M3" s="409"/>
      <c r="N3" s="409"/>
      <c r="O3" s="409"/>
      <c r="P3" s="409"/>
      <c r="Q3" s="409"/>
      <c r="R3" s="409"/>
      <c r="S3" s="409"/>
      <c r="T3" s="409"/>
      <c r="U3" s="409"/>
    </row>
    <row r="4" spans="1:21" x14ac:dyDescent="0.3">
      <c r="A4" s="409"/>
      <c r="B4" s="473"/>
      <c r="C4" s="409"/>
      <c r="D4" s="409"/>
      <c r="E4" s="409"/>
      <c r="F4" s="409"/>
      <c r="G4" s="409"/>
      <c r="H4" s="409"/>
      <c r="I4" s="409"/>
      <c r="J4" s="409"/>
      <c r="K4" s="409"/>
      <c r="L4" s="409"/>
      <c r="M4" s="409"/>
      <c r="N4" s="409"/>
      <c r="O4" s="409"/>
      <c r="P4" s="409"/>
      <c r="Q4" s="409"/>
      <c r="R4" s="409"/>
      <c r="S4" s="409"/>
      <c r="T4" s="409"/>
      <c r="U4" s="409"/>
    </row>
    <row r="5" spans="1:21" ht="15.75" customHeight="1" x14ac:dyDescent="0.3">
      <c r="A5" s="409"/>
      <c r="B5" s="587" t="s">
        <v>3203</v>
      </c>
      <c r="C5" s="551"/>
      <c r="D5" s="551"/>
      <c r="E5" s="551"/>
      <c r="F5" s="551"/>
      <c r="G5" s="551"/>
      <c r="H5" s="551"/>
      <c r="I5" s="551"/>
      <c r="J5" s="551"/>
      <c r="K5" s="551"/>
      <c r="L5" s="551"/>
      <c r="M5" s="551"/>
      <c r="N5" s="551"/>
      <c r="O5" s="551"/>
    </row>
    <row r="6" spans="1:21" ht="15" customHeight="1" x14ac:dyDescent="0.3">
      <c r="A6" s="409"/>
      <c r="B6" s="601" t="s">
        <v>3204</v>
      </c>
      <c r="C6" s="725" t="s">
        <v>3205</v>
      </c>
      <c r="D6" s="725"/>
      <c r="E6" s="725"/>
      <c r="F6" s="725"/>
      <c r="G6" s="725"/>
      <c r="H6" s="725"/>
      <c r="I6" s="725"/>
      <c r="J6" s="725"/>
      <c r="K6" s="725"/>
      <c r="L6" s="725"/>
      <c r="M6" s="725"/>
      <c r="N6" s="725"/>
      <c r="O6" s="725"/>
    </row>
    <row r="7" spans="1:21" ht="15" customHeight="1" x14ac:dyDescent="0.3">
      <c r="A7" s="409"/>
      <c r="B7" s="601"/>
      <c r="C7" s="726" t="s">
        <v>3206</v>
      </c>
      <c r="D7" s="726"/>
      <c r="E7" s="726"/>
      <c r="F7" s="726"/>
      <c r="G7" s="726"/>
      <c r="H7" s="726"/>
      <c r="I7" s="726"/>
      <c r="J7" s="726"/>
      <c r="K7" s="726"/>
      <c r="L7" s="726"/>
      <c r="M7" s="726"/>
      <c r="N7" s="726"/>
      <c r="O7" s="726"/>
    </row>
    <row r="8" spans="1:21" ht="15" customHeight="1" x14ac:dyDescent="0.3">
      <c r="A8" s="409"/>
      <c r="B8" s="602"/>
      <c r="C8" s="603"/>
      <c r="D8" s="603"/>
      <c r="E8" s="551"/>
      <c r="F8" s="551"/>
      <c r="G8" s="551"/>
      <c r="H8" s="551"/>
      <c r="I8" s="551"/>
      <c r="J8" s="551"/>
      <c r="K8" s="551"/>
      <c r="L8" s="551"/>
      <c r="M8" s="551"/>
      <c r="N8" s="551"/>
      <c r="O8" s="551"/>
    </row>
    <row r="9" spans="1:21" ht="15" customHeight="1" x14ac:dyDescent="0.3">
      <c r="A9" s="409"/>
      <c r="B9" s="604" t="s">
        <v>3207</v>
      </c>
      <c r="C9" s="558"/>
      <c r="D9" s="558"/>
      <c r="E9" s="558"/>
      <c r="F9" s="558"/>
      <c r="G9" s="558"/>
      <c r="H9" s="558"/>
      <c r="I9" s="558"/>
      <c r="J9" s="558"/>
      <c r="K9" s="558"/>
      <c r="L9" s="558"/>
      <c r="M9" s="558"/>
      <c r="N9" s="558"/>
      <c r="O9" s="558"/>
    </row>
    <row r="10" spans="1:21" ht="15" customHeight="1" x14ac:dyDescent="0.3">
      <c r="A10" s="409"/>
      <c r="B10" s="434" t="s">
        <v>3208</v>
      </c>
      <c r="C10" s="727"/>
      <c r="D10" s="727"/>
      <c r="E10" s="727"/>
      <c r="F10" s="727"/>
      <c r="G10" s="727"/>
      <c r="H10" s="727"/>
      <c r="I10" s="727"/>
      <c r="J10" s="727"/>
      <c r="K10" s="727"/>
      <c r="L10" s="727"/>
      <c r="M10" s="727"/>
      <c r="N10" s="727"/>
      <c r="O10" s="727"/>
    </row>
    <row r="11" spans="1:21" ht="15" customHeight="1" x14ac:dyDescent="0.3">
      <c r="A11" s="409"/>
      <c r="B11" s="448" t="s">
        <v>3209</v>
      </c>
      <c r="C11" s="728"/>
      <c r="D11" s="728"/>
      <c r="E11" s="728"/>
      <c r="F11" s="728"/>
      <c r="G11" s="728"/>
      <c r="H11" s="728"/>
      <c r="I11" s="728"/>
      <c r="J11" s="728"/>
      <c r="K11" s="728"/>
      <c r="L11" s="728"/>
      <c r="M11" s="728"/>
      <c r="N11" s="728"/>
      <c r="O11" s="728"/>
    </row>
    <row r="12" spans="1:21" x14ac:dyDescent="0.3">
      <c r="A12" s="409"/>
      <c r="B12" s="448"/>
      <c r="C12" s="729"/>
      <c r="D12" s="729"/>
      <c r="E12" s="729"/>
      <c r="F12" s="729"/>
      <c r="G12" s="729"/>
      <c r="H12" s="729"/>
      <c r="I12" s="729"/>
      <c r="J12" s="729"/>
      <c r="K12" s="729"/>
      <c r="L12" s="729"/>
      <c r="M12" s="729"/>
      <c r="N12" s="729"/>
      <c r="O12" s="729"/>
    </row>
    <row r="13" spans="1:21" ht="15.75" customHeight="1" x14ac:dyDescent="0.3">
      <c r="A13" s="409"/>
      <c r="B13" s="604" t="s">
        <v>3210</v>
      </c>
      <c r="C13" s="730" t="s">
        <v>3211</v>
      </c>
      <c r="D13" s="730"/>
      <c r="E13" s="730"/>
      <c r="F13" s="730"/>
      <c r="G13" s="730"/>
      <c r="H13" s="730"/>
      <c r="I13" s="730"/>
      <c r="J13" s="730"/>
      <c r="K13" s="730"/>
      <c r="L13" s="730"/>
      <c r="M13" s="730"/>
      <c r="N13" s="730"/>
      <c r="O13" s="730"/>
    </row>
    <row r="14" spans="1:21" ht="226.5" customHeight="1" x14ac:dyDescent="0.3">
      <c r="A14" s="409"/>
      <c r="B14" s="448" t="s">
        <v>3212</v>
      </c>
      <c r="C14" s="731" t="s">
        <v>3213</v>
      </c>
      <c r="D14" s="732"/>
      <c r="E14" s="732"/>
      <c r="F14" s="732"/>
      <c r="G14" s="732"/>
      <c r="H14" s="732"/>
      <c r="I14" s="732"/>
      <c r="J14" s="732"/>
      <c r="K14" s="732"/>
      <c r="L14" s="732"/>
      <c r="M14" s="732"/>
      <c r="N14" s="732"/>
      <c r="O14" s="733"/>
    </row>
    <row r="15" spans="1:21" x14ac:dyDescent="0.3">
      <c r="A15" s="409"/>
      <c r="B15" s="409"/>
      <c r="C15" s="605"/>
      <c r="D15" s="409"/>
      <c r="E15" s="409"/>
      <c r="F15" s="409"/>
      <c r="G15" s="409"/>
      <c r="H15" s="409"/>
      <c r="I15" s="409"/>
      <c r="J15" s="409"/>
      <c r="K15" s="409"/>
      <c r="L15" s="409"/>
      <c r="M15" s="409"/>
      <c r="N15" s="409"/>
      <c r="O15" s="606"/>
    </row>
    <row r="16" spans="1:21" x14ac:dyDescent="0.3">
      <c r="A16" s="409"/>
      <c r="B16" s="409"/>
      <c r="C16" s="605"/>
      <c r="D16" s="409"/>
      <c r="E16" s="409"/>
      <c r="F16" s="409"/>
      <c r="G16" s="409"/>
      <c r="H16" s="409"/>
      <c r="I16" s="409"/>
      <c r="J16" s="409"/>
      <c r="K16" s="409"/>
      <c r="L16" s="409"/>
      <c r="M16" s="409"/>
      <c r="N16" s="409"/>
      <c r="O16" s="606"/>
    </row>
    <row r="17" spans="1:15" ht="28.8" x14ac:dyDescent="0.3">
      <c r="A17" s="409"/>
      <c r="B17" s="448" t="s">
        <v>3214</v>
      </c>
      <c r="C17" s="605" t="s">
        <v>3215</v>
      </c>
      <c r="D17" s="409"/>
      <c r="E17" s="409"/>
      <c r="F17" s="409"/>
      <c r="G17" s="409"/>
      <c r="H17" s="409"/>
      <c r="I17" s="409"/>
      <c r="J17" s="409"/>
      <c r="K17" s="409"/>
      <c r="L17" s="409"/>
      <c r="M17" s="409"/>
      <c r="N17" s="409"/>
      <c r="O17" s="606"/>
    </row>
    <row r="18" spans="1:15" x14ac:dyDescent="0.3">
      <c r="A18" s="409"/>
      <c r="B18" s="409"/>
      <c r="C18" s="605"/>
      <c r="D18" s="409"/>
      <c r="E18" s="554"/>
      <c r="F18" s="607"/>
      <c r="G18" s="409"/>
      <c r="H18" s="409"/>
      <c r="I18" s="409"/>
      <c r="J18" s="409"/>
      <c r="K18" s="409"/>
      <c r="L18" s="409"/>
      <c r="M18" s="409"/>
      <c r="N18" s="409"/>
      <c r="O18" s="606"/>
    </row>
    <row r="19" spans="1:15" x14ac:dyDescent="0.3">
      <c r="A19" s="409"/>
      <c r="B19" s="409"/>
      <c r="C19" s="608" t="s">
        <v>3216</v>
      </c>
      <c r="D19" s="409"/>
      <c r="E19" s="554"/>
      <c r="F19" s="607"/>
      <c r="G19" s="409"/>
      <c r="H19" s="409"/>
      <c r="I19" s="409"/>
      <c r="J19" s="409"/>
      <c r="K19" s="409"/>
      <c r="L19" s="409"/>
      <c r="M19" s="409"/>
      <c r="N19" s="409"/>
      <c r="O19" s="606"/>
    </row>
    <row r="20" spans="1:15" x14ac:dyDescent="0.3">
      <c r="A20" s="409"/>
      <c r="B20" s="409"/>
      <c r="C20" s="605" t="s">
        <v>3217</v>
      </c>
      <c r="D20" s="409"/>
      <c r="E20" s="554"/>
      <c r="F20" s="607"/>
      <c r="G20" s="409"/>
      <c r="H20" s="409"/>
      <c r="I20" s="409"/>
      <c r="J20" s="409"/>
      <c r="K20" s="409"/>
      <c r="L20" s="409"/>
      <c r="M20" s="409"/>
      <c r="N20" s="409"/>
      <c r="O20" s="606"/>
    </row>
    <row r="21" spans="1:15" x14ac:dyDescent="0.3">
      <c r="A21" s="409"/>
      <c r="B21" s="409"/>
      <c r="C21" s="605"/>
      <c r="D21" s="409"/>
      <c r="E21" s="554"/>
      <c r="F21" s="607"/>
      <c r="G21" s="409"/>
      <c r="H21" s="409"/>
      <c r="I21" s="409"/>
      <c r="J21" s="409"/>
      <c r="K21" s="409"/>
      <c r="L21" s="409"/>
      <c r="M21" s="409"/>
      <c r="N21" s="409"/>
      <c r="O21" s="606"/>
    </row>
    <row r="22" spans="1:15" x14ac:dyDescent="0.3">
      <c r="A22" s="409"/>
      <c r="B22" s="409"/>
      <c r="C22" s="605"/>
      <c r="D22" s="724" t="s">
        <v>3218</v>
      </c>
      <c r="E22" s="724"/>
      <c r="F22" s="724"/>
      <c r="G22" s="724"/>
      <c r="H22" s="724"/>
      <c r="I22" s="724"/>
      <c r="J22" s="724"/>
      <c r="K22" s="724"/>
      <c r="L22" s="609"/>
      <c r="M22" s="409"/>
      <c r="N22" s="409"/>
      <c r="O22" s="606"/>
    </row>
    <row r="23" spans="1:15" x14ac:dyDescent="0.3">
      <c r="A23" s="409"/>
      <c r="B23" s="409"/>
      <c r="C23" s="605"/>
      <c r="D23" s="409"/>
      <c r="E23" s="409"/>
      <c r="F23" s="409"/>
      <c r="G23" s="409"/>
      <c r="H23" s="409"/>
      <c r="I23" s="409"/>
      <c r="J23" s="409"/>
      <c r="K23" s="409"/>
      <c r="L23" s="409"/>
      <c r="M23" s="409"/>
      <c r="N23" s="409"/>
      <c r="O23" s="606"/>
    </row>
    <row r="24" spans="1:15" ht="15" thickBot="1" x14ac:dyDescent="0.35">
      <c r="A24" s="409"/>
      <c r="B24" s="409"/>
      <c r="C24" s="610" t="s">
        <v>3219</v>
      </c>
      <c r="D24" s="611" t="s">
        <v>3220</v>
      </c>
      <c r="E24" s="611" t="s">
        <v>3221</v>
      </c>
      <c r="F24" s="611" t="s">
        <v>3222</v>
      </c>
      <c r="G24" s="611" t="s">
        <v>3223</v>
      </c>
      <c r="H24" s="611" t="s">
        <v>3224</v>
      </c>
      <c r="I24" s="611" t="s">
        <v>3225</v>
      </c>
      <c r="J24" s="611" t="s">
        <v>3226</v>
      </c>
      <c r="K24" s="611" t="s">
        <v>3227</v>
      </c>
      <c r="L24" s="611" t="s">
        <v>3228</v>
      </c>
      <c r="M24" s="409"/>
      <c r="N24" s="409"/>
      <c r="O24" s="606"/>
    </row>
    <row r="25" spans="1:15" x14ac:dyDescent="0.3">
      <c r="A25" s="409"/>
      <c r="B25" s="409"/>
      <c r="C25" s="612">
        <v>266666.66666666669</v>
      </c>
      <c r="D25" s="607">
        <v>266666.66666666669</v>
      </c>
      <c r="E25" s="607">
        <v>266666.66666666669</v>
      </c>
      <c r="F25" s="607">
        <v>133333.33333333334</v>
      </c>
      <c r="G25" s="607">
        <v>66666.666666666672</v>
      </c>
      <c r="H25" s="554" t="s">
        <v>3229</v>
      </c>
      <c r="I25" s="554" t="s">
        <v>3229</v>
      </c>
      <c r="J25" s="554" t="s">
        <v>3229</v>
      </c>
      <c r="K25" s="554" t="s">
        <v>3229</v>
      </c>
      <c r="L25" s="554" t="s">
        <v>3229</v>
      </c>
      <c r="M25" s="409"/>
      <c r="N25" s="409"/>
      <c r="O25" s="606"/>
    </row>
    <row r="26" spans="1:15" x14ac:dyDescent="0.3">
      <c r="A26" s="409"/>
      <c r="B26" s="409"/>
      <c r="C26" s="612"/>
      <c r="D26" s="607"/>
      <c r="E26" s="607"/>
      <c r="F26" s="607"/>
      <c r="G26" s="607"/>
      <c r="H26" s="554"/>
      <c r="I26" s="554"/>
      <c r="J26" s="554"/>
      <c r="K26" s="554"/>
      <c r="L26" s="554"/>
      <c r="M26" s="409"/>
      <c r="N26" s="409"/>
      <c r="O26" s="606"/>
    </row>
    <row r="27" spans="1:15" x14ac:dyDescent="0.3">
      <c r="A27" s="409"/>
      <c r="B27" s="409"/>
      <c r="C27" s="612"/>
      <c r="D27" s="607"/>
      <c r="E27" s="607"/>
      <c r="F27" s="607"/>
      <c r="G27" s="607"/>
      <c r="H27" s="554"/>
      <c r="I27" s="554"/>
      <c r="J27" s="554"/>
      <c r="K27" s="554"/>
      <c r="L27" s="554"/>
      <c r="M27" s="409"/>
      <c r="N27" s="409"/>
      <c r="O27" s="606"/>
    </row>
    <row r="28" spans="1:15" x14ac:dyDescent="0.3">
      <c r="A28" s="409"/>
      <c r="B28" s="409"/>
      <c r="C28" s="612"/>
      <c r="D28" s="607"/>
      <c r="E28" s="607"/>
      <c r="F28" s="607"/>
      <c r="G28" s="607"/>
      <c r="H28" s="554"/>
      <c r="I28" s="554"/>
      <c r="J28" s="554"/>
      <c r="K28" s="554"/>
      <c r="L28" s="554"/>
      <c r="M28" s="409"/>
      <c r="N28" s="409"/>
      <c r="O28" s="606"/>
    </row>
    <row r="29" spans="1:15" x14ac:dyDescent="0.3">
      <c r="A29" s="409"/>
      <c r="B29" s="409"/>
      <c r="C29" s="605" t="s">
        <v>3230</v>
      </c>
      <c r="D29" s="607"/>
      <c r="E29" s="607"/>
      <c r="F29" s="607"/>
      <c r="G29" s="607"/>
      <c r="H29" s="554"/>
      <c r="I29" s="554"/>
      <c r="J29" s="554"/>
      <c r="K29" s="554"/>
      <c r="L29" s="554"/>
      <c r="M29" s="409"/>
      <c r="N29" s="409"/>
      <c r="O29" s="606"/>
    </row>
    <row r="30" spans="1:15" x14ac:dyDescent="0.3">
      <c r="A30" s="409"/>
      <c r="B30" s="409"/>
      <c r="C30" s="605"/>
      <c r="D30" s="607"/>
      <c r="E30" s="607"/>
      <c r="F30" s="607"/>
      <c r="G30" s="607"/>
      <c r="H30" s="554"/>
      <c r="I30" s="554"/>
      <c r="J30" s="554"/>
      <c r="K30" s="554"/>
      <c r="L30" s="554"/>
      <c r="M30" s="409"/>
      <c r="N30" s="409"/>
      <c r="O30" s="606"/>
    </row>
    <row r="31" spans="1:15" x14ac:dyDescent="0.3">
      <c r="A31" s="409"/>
      <c r="B31" s="409"/>
      <c r="C31" s="608" t="s">
        <v>3216</v>
      </c>
      <c r="D31" s="409"/>
      <c r="E31" s="409"/>
      <c r="F31" s="409"/>
      <c r="G31" s="409"/>
      <c r="H31" s="409"/>
      <c r="I31" s="409"/>
      <c r="J31" s="409"/>
      <c r="K31" s="409"/>
      <c r="L31" s="409"/>
      <c r="M31" s="409"/>
      <c r="N31" s="409"/>
      <c r="O31" s="606"/>
    </row>
    <row r="32" spans="1:15" x14ac:dyDescent="0.3">
      <c r="A32" s="409"/>
      <c r="B32" s="409"/>
      <c r="C32" s="605" t="s">
        <v>3231</v>
      </c>
      <c r="D32" s="409"/>
      <c r="E32" s="409"/>
      <c r="F32" s="409"/>
      <c r="G32" s="409"/>
      <c r="H32" s="409"/>
      <c r="I32" s="409"/>
      <c r="J32" s="409"/>
      <c r="K32" s="409"/>
      <c r="L32" s="409"/>
      <c r="M32" s="409"/>
      <c r="N32" s="409"/>
      <c r="O32" s="606"/>
    </row>
    <row r="33" spans="1:15" x14ac:dyDescent="0.3">
      <c r="A33" s="409"/>
      <c r="B33" s="409"/>
      <c r="C33" s="605" t="s">
        <v>3232</v>
      </c>
      <c r="D33" s="613"/>
      <c r="E33" s="613"/>
      <c r="F33" s="613"/>
      <c r="G33" s="613"/>
      <c r="H33" s="613"/>
      <c r="I33" s="613"/>
      <c r="J33" s="613"/>
      <c r="K33" s="613"/>
      <c r="L33" s="613"/>
      <c r="M33" s="409"/>
      <c r="N33" s="409"/>
      <c r="O33" s="606"/>
    </row>
    <row r="34" spans="1:15" x14ac:dyDescent="0.3">
      <c r="A34" s="409"/>
      <c r="B34" s="409"/>
      <c r="C34" s="608"/>
      <c r="D34" s="613"/>
      <c r="E34" s="613"/>
      <c r="F34" s="613"/>
      <c r="G34" s="613"/>
      <c r="H34" s="613"/>
      <c r="I34" s="613"/>
      <c r="J34" s="613"/>
      <c r="K34" s="613"/>
      <c r="L34" s="613"/>
      <c r="M34" s="409"/>
      <c r="N34" s="409"/>
      <c r="O34" s="606"/>
    </row>
    <row r="35" spans="1:15" x14ac:dyDescent="0.3">
      <c r="A35" s="409"/>
      <c r="B35" s="409"/>
      <c r="C35" s="605"/>
      <c r="D35" s="724" t="s">
        <v>3218</v>
      </c>
      <c r="E35" s="724"/>
      <c r="F35" s="724"/>
      <c r="G35" s="724"/>
      <c r="H35" s="724"/>
      <c r="I35" s="724"/>
      <c r="J35" s="724"/>
      <c r="K35" s="724"/>
      <c r="L35" s="609"/>
      <c r="M35" s="409"/>
      <c r="N35" s="409"/>
      <c r="O35" s="606"/>
    </row>
    <row r="36" spans="1:15" x14ac:dyDescent="0.3">
      <c r="A36" s="409"/>
      <c r="B36" s="409"/>
      <c r="C36" s="605"/>
      <c r="D36" s="409"/>
      <c r="E36" s="409"/>
      <c r="F36" s="409"/>
      <c r="G36" s="409"/>
      <c r="H36" s="409"/>
      <c r="I36" s="409"/>
      <c r="J36" s="409"/>
      <c r="K36" s="409"/>
      <c r="L36" s="409"/>
      <c r="M36" s="409"/>
      <c r="N36" s="409"/>
      <c r="O36" s="606"/>
    </row>
    <row r="37" spans="1:15" ht="15" thickBot="1" x14ac:dyDescent="0.35">
      <c r="A37" s="409"/>
      <c r="B37" s="409"/>
      <c r="C37" s="610" t="s">
        <v>3219</v>
      </c>
      <c r="D37" s="611" t="s">
        <v>3220</v>
      </c>
      <c r="E37" s="611" t="s">
        <v>3221</v>
      </c>
      <c r="F37" s="611" t="s">
        <v>3222</v>
      </c>
      <c r="G37" s="611" t="s">
        <v>3223</v>
      </c>
      <c r="H37" s="611" t="s">
        <v>3224</v>
      </c>
      <c r="I37" s="611" t="s">
        <v>3225</v>
      </c>
      <c r="J37" s="611" t="s">
        <v>3226</v>
      </c>
      <c r="K37" s="611" t="s">
        <v>3227</v>
      </c>
      <c r="L37" s="611" t="s">
        <v>3228</v>
      </c>
      <c r="M37" s="409"/>
      <c r="N37" s="409"/>
      <c r="O37" s="606"/>
    </row>
    <row r="38" spans="1:15" x14ac:dyDescent="0.3">
      <c r="A38" s="409"/>
      <c r="B38" s="409"/>
      <c r="C38" s="614" t="s">
        <v>3229</v>
      </c>
      <c r="D38" s="554" t="s">
        <v>3229</v>
      </c>
      <c r="E38" s="615">
        <v>571428.57142857148</v>
      </c>
      <c r="F38" s="615">
        <v>285714.28571428574</v>
      </c>
      <c r="G38" s="615">
        <v>142857.14285714287</v>
      </c>
      <c r="H38" s="554" t="s">
        <v>3229</v>
      </c>
      <c r="I38" s="554" t="s">
        <v>3229</v>
      </c>
      <c r="J38" s="554" t="s">
        <v>3229</v>
      </c>
      <c r="K38" s="554" t="s">
        <v>3229</v>
      </c>
      <c r="L38" s="554" t="s">
        <v>3229</v>
      </c>
      <c r="M38" s="409"/>
      <c r="N38" s="409"/>
      <c r="O38" s="606"/>
    </row>
    <row r="39" spans="1:15" x14ac:dyDescent="0.3">
      <c r="A39" s="409"/>
      <c r="B39" s="409"/>
      <c r="C39" s="605"/>
      <c r="D39" s="409"/>
      <c r="E39" s="409"/>
      <c r="F39" s="409"/>
      <c r="G39" s="409"/>
      <c r="H39" s="409"/>
      <c r="I39" s="409"/>
      <c r="J39" s="409"/>
      <c r="K39" s="409"/>
      <c r="L39" s="409"/>
      <c r="M39" s="409"/>
      <c r="N39" s="409"/>
      <c r="O39" s="606"/>
    </row>
    <row r="40" spans="1:15" x14ac:dyDescent="0.3">
      <c r="A40" s="409"/>
      <c r="B40" s="409"/>
      <c r="C40" s="605"/>
      <c r="D40" s="409"/>
      <c r="E40" s="409"/>
      <c r="F40" s="409"/>
      <c r="G40" s="409"/>
      <c r="H40" s="409"/>
      <c r="I40" s="409"/>
      <c r="J40" s="409"/>
      <c r="K40" s="409"/>
      <c r="L40" s="409"/>
      <c r="M40" s="409"/>
      <c r="N40" s="409"/>
      <c r="O40" s="606"/>
    </row>
    <row r="41" spans="1:15" x14ac:dyDescent="0.3">
      <c r="A41" s="409"/>
      <c r="B41" s="409"/>
      <c r="C41" s="605" t="s">
        <v>3233</v>
      </c>
      <c r="D41" s="409"/>
      <c r="E41" s="409"/>
      <c r="F41" s="409"/>
      <c r="G41" s="409"/>
      <c r="H41" s="409"/>
      <c r="I41" s="409"/>
      <c r="J41" s="409"/>
      <c r="K41" s="409"/>
      <c r="L41" s="409"/>
      <c r="M41" s="409"/>
      <c r="N41" s="409"/>
      <c r="O41" s="606"/>
    </row>
    <row r="42" spans="1:15" x14ac:dyDescent="0.3">
      <c r="A42" s="409"/>
      <c r="B42" s="409"/>
      <c r="C42" s="605"/>
      <c r="D42" s="409"/>
      <c r="E42" s="409"/>
      <c r="F42" s="409"/>
      <c r="G42" s="409"/>
      <c r="H42" s="409"/>
      <c r="I42" s="409"/>
      <c r="J42" s="409"/>
      <c r="K42" s="409"/>
      <c r="L42" s="409"/>
      <c r="M42" s="409"/>
      <c r="N42" s="409"/>
      <c r="O42" s="606"/>
    </row>
    <row r="43" spans="1:15" x14ac:dyDescent="0.3">
      <c r="A43" s="409"/>
      <c r="B43" s="409"/>
      <c r="C43" s="608" t="s">
        <v>3216</v>
      </c>
      <c r="D43" s="409"/>
      <c r="E43" s="409"/>
      <c r="F43" s="409"/>
      <c r="G43" s="409"/>
      <c r="H43" s="409"/>
      <c r="I43" s="409"/>
      <c r="J43" s="409"/>
      <c r="K43" s="409"/>
      <c r="L43" s="409"/>
      <c r="M43" s="409"/>
      <c r="N43" s="409"/>
      <c r="O43" s="606"/>
    </row>
    <row r="44" spans="1:15" x14ac:dyDescent="0.3">
      <c r="A44" s="409"/>
      <c r="B44" s="409"/>
      <c r="C44" s="605" t="s">
        <v>3234</v>
      </c>
      <c r="D44" s="409"/>
      <c r="E44" s="409"/>
      <c r="F44" s="409"/>
      <c r="G44" s="409"/>
      <c r="H44" s="409"/>
      <c r="I44" s="409"/>
      <c r="J44" s="409"/>
      <c r="K44" s="409"/>
      <c r="L44" s="409"/>
      <c r="M44" s="409"/>
      <c r="N44" s="409"/>
      <c r="O44" s="606"/>
    </row>
    <row r="45" spans="1:15" x14ac:dyDescent="0.3">
      <c r="A45" s="409"/>
      <c r="B45" s="409"/>
      <c r="C45" s="605" t="s">
        <v>3235</v>
      </c>
      <c r="D45" s="613"/>
      <c r="E45" s="613"/>
      <c r="F45" s="613"/>
      <c r="G45" s="613"/>
      <c r="H45" s="613"/>
      <c r="I45" s="613"/>
      <c r="J45" s="613"/>
      <c r="K45" s="613"/>
      <c r="L45" s="613"/>
      <c r="M45" s="409"/>
      <c r="N45" s="409"/>
      <c r="O45" s="606"/>
    </row>
    <row r="46" spans="1:15" x14ac:dyDescent="0.3">
      <c r="A46" s="409"/>
      <c r="B46" s="409"/>
      <c r="C46" s="605"/>
      <c r="D46" s="613"/>
      <c r="E46" s="613"/>
      <c r="F46" s="613"/>
      <c r="G46" s="613"/>
      <c r="H46" s="613"/>
      <c r="I46" s="613"/>
      <c r="J46" s="613"/>
      <c r="K46" s="613"/>
      <c r="L46" s="613"/>
      <c r="M46" s="409"/>
      <c r="N46" s="409"/>
      <c r="O46" s="606"/>
    </row>
    <row r="47" spans="1:15" x14ac:dyDescent="0.3">
      <c r="A47" s="409"/>
      <c r="B47" s="409"/>
      <c r="C47" s="605"/>
      <c r="D47" s="409"/>
      <c r="E47" s="554"/>
      <c r="F47" s="554"/>
      <c r="G47" s="613"/>
      <c r="H47" s="613"/>
      <c r="I47" s="613"/>
      <c r="J47" s="613"/>
      <c r="K47" s="613"/>
      <c r="L47" s="613"/>
      <c r="M47" s="409"/>
      <c r="N47" s="409"/>
      <c r="O47" s="606"/>
    </row>
    <row r="48" spans="1:15" x14ac:dyDescent="0.3">
      <c r="A48" s="409"/>
      <c r="B48" s="409"/>
      <c r="C48" s="608"/>
      <c r="D48" s="613"/>
      <c r="E48" s="613"/>
      <c r="F48" s="613"/>
      <c r="G48" s="613"/>
      <c r="H48" s="613"/>
      <c r="I48" s="613"/>
      <c r="J48" s="613"/>
      <c r="K48" s="613"/>
      <c r="L48" s="613"/>
      <c r="M48" s="409"/>
      <c r="N48" s="409"/>
      <c r="O48" s="606"/>
    </row>
    <row r="49" spans="1:15" x14ac:dyDescent="0.3">
      <c r="A49" s="409"/>
      <c r="B49" s="409"/>
      <c r="C49" s="605"/>
      <c r="D49" s="724" t="s">
        <v>3236</v>
      </c>
      <c r="E49" s="724"/>
      <c r="F49" s="724"/>
      <c r="G49" s="724"/>
      <c r="H49" s="724"/>
      <c r="I49" s="724"/>
      <c r="J49" s="724"/>
      <c r="K49" s="724"/>
      <c r="L49" s="609"/>
      <c r="M49" s="409"/>
      <c r="N49" s="409"/>
      <c r="O49" s="606"/>
    </row>
    <row r="50" spans="1:15" x14ac:dyDescent="0.3">
      <c r="A50" s="409"/>
      <c r="B50" s="409"/>
      <c r="C50" s="605"/>
      <c r="D50" s="409"/>
      <c r="E50" s="409"/>
      <c r="F50" s="409"/>
      <c r="G50" s="409"/>
      <c r="H50" s="409"/>
      <c r="I50" s="409"/>
      <c r="J50" s="409"/>
      <c r="K50" s="409"/>
      <c r="L50" s="409"/>
      <c r="M50" s="409"/>
      <c r="N50" s="409"/>
      <c r="O50" s="606"/>
    </row>
    <row r="51" spans="1:15" ht="15" thickBot="1" x14ac:dyDescent="0.35">
      <c r="A51" s="409"/>
      <c r="B51" s="409"/>
      <c r="C51" s="610" t="s">
        <v>3219</v>
      </c>
      <c r="D51" s="611" t="s">
        <v>3220</v>
      </c>
      <c r="E51" s="611" t="s">
        <v>3221</v>
      </c>
      <c r="F51" s="611" t="s">
        <v>3222</v>
      </c>
      <c r="G51" s="611" t="s">
        <v>3223</v>
      </c>
      <c r="H51" s="611" t="s">
        <v>3224</v>
      </c>
      <c r="I51" s="611" t="s">
        <v>3225</v>
      </c>
      <c r="J51" s="611" t="s">
        <v>3226</v>
      </c>
      <c r="K51" s="611" t="s">
        <v>3227</v>
      </c>
      <c r="L51" s="611" t="s">
        <v>3228</v>
      </c>
      <c r="M51" s="409"/>
      <c r="N51" s="409"/>
      <c r="O51" s="606"/>
    </row>
    <row r="52" spans="1:15" x14ac:dyDescent="0.3">
      <c r="A52" s="409"/>
      <c r="B52" s="409"/>
      <c r="C52" s="614" t="s">
        <v>3229</v>
      </c>
      <c r="D52" s="554" t="s">
        <v>3229</v>
      </c>
      <c r="E52" s="554" t="s">
        <v>3229</v>
      </c>
      <c r="F52" s="554" t="s">
        <v>3229</v>
      </c>
      <c r="G52" s="607">
        <v>1000000</v>
      </c>
      <c r="H52" s="554" t="s">
        <v>3229</v>
      </c>
      <c r="I52" s="554" t="s">
        <v>3229</v>
      </c>
      <c r="J52" s="554" t="s">
        <v>3229</v>
      </c>
      <c r="K52" s="554" t="s">
        <v>3229</v>
      </c>
      <c r="L52" s="554" t="s">
        <v>3229</v>
      </c>
      <c r="M52" s="409"/>
      <c r="N52" s="409"/>
      <c r="O52" s="606"/>
    </row>
    <row r="53" spans="1:15" x14ac:dyDescent="0.3">
      <c r="A53" s="409"/>
      <c r="B53" s="409"/>
      <c r="C53" s="605"/>
      <c r="D53" s="409"/>
      <c r="E53" s="409"/>
      <c r="F53" s="409"/>
      <c r="G53" s="409"/>
      <c r="H53" s="409"/>
      <c r="I53" s="409"/>
      <c r="J53" s="409"/>
      <c r="K53" s="409"/>
      <c r="L53" s="409"/>
      <c r="M53" s="409"/>
      <c r="N53" s="409"/>
      <c r="O53" s="606"/>
    </row>
    <row r="54" spans="1:15" ht="15" thickBot="1" x14ac:dyDescent="0.35">
      <c r="A54" s="409"/>
      <c r="B54" s="616"/>
      <c r="C54" s="617"/>
      <c r="D54" s="616"/>
      <c r="E54" s="616"/>
      <c r="F54" s="616"/>
      <c r="G54" s="616"/>
      <c r="H54" s="616"/>
      <c r="I54" s="616"/>
      <c r="J54" s="616"/>
      <c r="K54" s="616"/>
      <c r="L54" s="616"/>
      <c r="M54" s="616"/>
      <c r="N54" s="616"/>
      <c r="O54" s="618"/>
    </row>
    <row r="55" spans="1:15" x14ac:dyDescent="0.3">
      <c r="A55" s="409"/>
      <c r="B55" s="409"/>
      <c r="C55" s="409"/>
      <c r="D55" s="409"/>
      <c r="E55" s="409"/>
      <c r="F55" s="409"/>
      <c r="G55" s="409"/>
      <c r="H55" s="409"/>
      <c r="I55" s="409"/>
      <c r="J55" s="409"/>
      <c r="K55" s="409"/>
      <c r="L55" s="409"/>
      <c r="M55" s="409"/>
      <c r="N55" s="409"/>
      <c r="O55" s="409"/>
    </row>
    <row r="56" spans="1:15" x14ac:dyDescent="0.3">
      <c r="A56" s="409"/>
      <c r="B56" s="409"/>
      <c r="C56" s="409"/>
      <c r="D56" s="409"/>
      <c r="E56" s="409"/>
      <c r="F56" s="409"/>
      <c r="G56" s="409"/>
      <c r="H56" s="409"/>
      <c r="I56" s="409"/>
      <c r="J56" s="409"/>
      <c r="K56" s="409"/>
      <c r="L56" s="409"/>
      <c r="M56" s="409"/>
      <c r="N56" s="409"/>
      <c r="O56" s="409"/>
    </row>
    <row r="57" spans="1:15" x14ac:dyDescent="0.3">
      <c r="A57" s="409"/>
      <c r="B57" s="409"/>
      <c r="C57" s="409"/>
      <c r="D57" s="409"/>
      <c r="E57" s="409"/>
      <c r="F57" s="409"/>
      <c r="G57" s="409"/>
      <c r="H57" s="409"/>
      <c r="I57" s="409"/>
      <c r="J57" s="409"/>
      <c r="K57" s="409"/>
      <c r="L57" s="409"/>
      <c r="M57" s="409"/>
      <c r="N57" s="409"/>
      <c r="O57" s="460" t="s">
        <v>2989</v>
      </c>
    </row>
    <row r="58" spans="1:15" x14ac:dyDescent="0.3">
      <c r="A58" s="409"/>
      <c r="B58" s="409"/>
      <c r="C58" s="409"/>
      <c r="D58" s="409"/>
      <c r="E58" s="409"/>
      <c r="F58" s="409"/>
      <c r="G58" s="409"/>
      <c r="H58" s="409"/>
      <c r="I58" s="409"/>
      <c r="J58" s="409"/>
      <c r="K58" s="409"/>
      <c r="L58" s="409"/>
      <c r="M58" s="409"/>
      <c r="N58" s="409"/>
      <c r="O58" s="409"/>
    </row>
    <row r="59" spans="1:15" x14ac:dyDescent="0.3">
      <c r="A59" s="409"/>
      <c r="B59" s="409"/>
      <c r="C59" s="409"/>
      <c r="D59" s="409"/>
      <c r="E59" s="409"/>
      <c r="F59" s="409"/>
      <c r="G59" s="409"/>
      <c r="H59" s="409"/>
      <c r="I59" s="409"/>
      <c r="J59" s="409"/>
      <c r="K59" s="409"/>
      <c r="L59" s="409"/>
      <c r="M59" s="409"/>
      <c r="N59" s="409"/>
      <c r="O59" s="409"/>
    </row>
    <row r="60" spans="1:15" x14ac:dyDescent="0.3">
      <c r="A60" s="409"/>
      <c r="B60" s="409"/>
      <c r="C60" s="409"/>
      <c r="D60" s="409"/>
      <c r="E60" s="409"/>
      <c r="F60" s="409"/>
      <c r="G60" s="409"/>
      <c r="H60" s="409"/>
      <c r="I60" s="409"/>
      <c r="J60" s="409"/>
      <c r="K60" s="409"/>
      <c r="L60" s="409"/>
      <c r="M60" s="409"/>
      <c r="N60" s="409"/>
      <c r="O60" s="409"/>
    </row>
    <row r="61" spans="1:15" x14ac:dyDescent="0.3">
      <c r="A61" s="409"/>
      <c r="B61" s="409"/>
      <c r="C61" s="409"/>
      <c r="D61" s="409"/>
      <c r="E61" s="409"/>
      <c r="F61" s="409"/>
      <c r="G61" s="409"/>
      <c r="H61" s="409"/>
      <c r="I61" s="409"/>
      <c r="J61" s="409"/>
      <c r="K61" s="409"/>
      <c r="L61" s="409"/>
      <c r="M61" s="409"/>
      <c r="N61" s="409"/>
      <c r="O61" s="40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5045B4F1-B273-4A03-841C-11D037E802D1}"/>
    <hyperlink ref="O57" location="Contents!A1" display="To Frontpage" xr:uid="{35ACE271-ADC9-4408-B10A-41C8A3E115BD}"/>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33EF6-A845-4452-8487-2D03220C0C04}">
  <sheetPr>
    <pageSetUpPr fitToPage="1"/>
  </sheetPr>
  <dimension ref="A1:D75"/>
  <sheetViews>
    <sheetView zoomScale="85" zoomScaleNormal="85" workbookViewId="0"/>
  </sheetViews>
  <sheetFormatPr defaultColWidth="9.109375" defaultRowHeight="14.4" x14ac:dyDescent="0.3"/>
  <cols>
    <col min="1" max="1" width="4.6640625" style="409" customWidth="1"/>
    <col min="2" max="2" width="71.109375" style="409" customWidth="1"/>
    <col min="3" max="3" width="68.109375" style="409" customWidth="1"/>
    <col min="4" max="4" width="80.33203125" style="409" customWidth="1"/>
    <col min="5" max="16384" width="9.109375" style="409"/>
  </cols>
  <sheetData>
    <row r="1" spans="2:4" s="619" customFormat="1" x14ac:dyDescent="0.3"/>
    <row r="2" spans="2:4" s="619" customFormat="1" x14ac:dyDescent="0.3"/>
    <row r="3" spans="2:4" s="619" customFormat="1" x14ac:dyDescent="0.3"/>
    <row r="4" spans="2:4" s="619" customFormat="1" x14ac:dyDescent="0.3"/>
    <row r="5" spans="2:4" s="619" customFormat="1" x14ac:dyDescent="0.3"/>
    <row r="6" spans="2:4" s="619" customFormat="1" ht="16.2" thickBot="1" x14ac:dyDescent="0.35">
      <c r="B6" s="620" t="s">
        <v>3237</v>
      </c>
    </row>
    <row r="7" spans="2:4" s="619" customFormat="1" ht="15" thickBot="1" x14ac:dyDescent="0.35">
      <c r="B7" s="621" t="s">
        <v>2951</v>
      </c>
      <c r="C7" s="740" t="s">
        <v>3166</v>
      </c>
      <c r="D7" s="741"/>
    </row>
    <row r="8" spans="2:4" s="619" customFormat="1" ht="15" thickBot="1" x14ac:dyDescent="0.35">
      <c r="B8" s="622" t="s">
        <v>3238</v>
      </c>
      <c r="C8" s="742"/>
      <c r="D8" s="743"/>
    </row>
    <row r="9" spans="2:4" s="619" customFormat="1" x14ac:dyDescent="0.3">
      <c r="B9" s="623" t="s">
        <v>2959</v>
      </c>
      <c r="C9" s="772" t="s">
        <v>3239</v>
      </c>
      <c r="D9" s="773"/>
    </row>
    <row r="10" spans="2:4" s="619" customFormat="1" x14ac:dyDescent="0.3">
      <c r="B10" s="624" t="s">
        <v>2960</v>
      </c>
      <c r="C10" s="756" t="s">
        <v>3240</v>
      </c>
      <c r="D10" s="757"/>
    </row>
    <row r="11" spans="2:4" s="619" customFormat="1" x14ac:dyDescent="0.3">
      <c r="B11" s="624" t="s">
        <v>2962</v>
      </c>
      <c r="C11" s="756" t="s">
        <v>3241</v>
      </c>
      <c r="D11" s="757"/>
    </row>
    <row r="12" spans="2:4" s="619" customFormat="1" x14ac:dyDescent="0.3">
      <c r="B12" s="624" t="s">
        <v>2963</v>
      </c>
      <c r="C12" s="756" t="s">
        <v>3242</v>
      </c>
      <c r="D12" s="757"/>
    </row>
    <row r="13" spans="2:4" s="619" customFormat="1" x14ac:dyDescent="0.3">
      <c r="B13" s="624" t="s">
        <v>2964</v>
      </c>
      <c r="C13" s="756" t="s">
        <v>3243</v>
      </c>
      <c r="D13" s="757"/>
    </row>
    <row r="14" spans="2:4" s="619" customFormat="1" x14ac:dyDescent="0.3">
      <c r="B14" s="624" t="s">
        <v>2965</v>
      </c>
      <c r="C14" s="756" t="s">
        <v>3244</v>
      </c>
      <c r="D14" s="757"/>
    </row>
    <row r="15" spans="2:4" s="619" customFormat="1" x14ac:dyDescent="0.3">
      <c r="B15" s="624" t="s">
        <v>2966</v>
      </c>
      <c r="C15" s="762" t="s">
        <v>3245</v>
      </c>
      <c r="D15" s="763"/>
    </row>
    <row r="16" spans="2:4" s="619" customFormat="1" x14ac:dyDescent="0.3">
      <c r="B16" s="624" t="s">
        <v>2967</v>
      </c>
      <c r="C16" s="756" t="s">
        <v>3246</v>
      </c>
      <c r="D16" s="757"/>
    </row>
    <row r="17" spans="2:4" s="619" customFormat="1" x14ac:dyDescent="0.3">
      <c r="B17" s="625" t="s">
        <v>2968</v>
      </c>
      <c r="C17" s="756" t="s">
        <v>3247</v>
      </c>
      <c r="D17" s="757"/>
    </row>
    <row r="18" spans="2:4" s="619" customFormat="1" ht="30" customHeight="1" x14ac:dyDescent="0.3">
      <c r="B18" s="624" t="s">
        <v>2969</v>
      </c>
      <c r="C18" s="754" t="s">
        <v>3248</v>
      </c>
      <c r="D18" s="755"/>
    </row>
    <row r="19" spans="2:4" s="619" customFormat="1" x14ac:dyDescent="0.3">
      <c r="B19" s="626" t="s">
        <v>2971</v>
      </c>
      <c r="C19" s="756" t="s">
        <v>3249</v>
      </c>
      <c r="D19" s="757"/>
    </row>
    <row r="20" spans="2:4" s="619" customFormat="1" x14ac:dyDescent="0.3">
      <c r="B20" s="624" t="s">
        <v>2973</v>
      </c>
      <c r="C20" s="756" t="s">
        <v>3250</v>
      </c>
      <c r="D20" s="757"/>
    </row>
    <row r="21" spans="2:4" s="619" customFormat="1" x14ac:dyDescent="0.3">
      <c r="B21" s="624" t="s">
        <v>2987</v>
      </c>
      <c r="C21" s="756" t="s">
        <v>3251</v>
      </c>
      <c r="D21" s="757"/>
    </row>
    <row r="22" spans="2:4" s="619" customFormat="1" ht="29.4" thickBot="1" x14ac:dyDescent="0.35">
      <c r="B22" s="627" t="s">
        <v>2988</v>
      </c>
      <c r="C22" s="764" t="s">
        <v>3252</v>
      </c>
      <c r="D22" s="765"/>
    </row>
    <row r="23" spans="2:4" s="619" customFormat="1" ht="15" thickBot="1" x14ac:dyDescent="0.35">
      <c r="B23" s="628"/>
      <c r="C23" s="629"/>
      <c r="D23" s="630"/>
    </row>
    <row r="24" spans="2:4" s="619" customFormat="1" ht="15" thickBot="1" x14ac:dyDescent="0.35">
      <c r="B24" s="621" t="s">
        <v>2951</v>
      </c>
      <c r="C24" s="766" t="s">
        <v>3166</v>
      </c>
      <c r="D24" s="767"/>
    </row>
    <row r="25" spans="2:4" s="619" customFormat="1" ht="15" thickBot="1" x14ac:dyDescent="0.35">
      <c r="B25" s="622" t="s">
        <v>3253</v>
      </c>
      <c r="C25" s="768"/>
      <c r="D25" s="769"/>
    </row>
    <row r="26" spans="2:4" s="619" customFormat="1" x14ac:dyDescent="0.3">
      <c r="B26" s="631" t="s">
        <v>2992</v>
      </c>
      <c r="C26" s="770" t="s">
        <v>3254</v>
      </c>
      <c r="D26" s="771"/>
    </row>
    <row r="27" spans="2:4" s="619" customFormat="1" ht="36" customHeight="1" x14ac:dyDescent="0.3">
      <c r="B27" s="624" t="s">
        <v>2993</v>
      </c>
      <c r="C27" s="752" t="s">
        <v>3255</v>
      </c>
      <c r="D27" s="753"/>
    </row>
    <row r="28" spans="2:4" s="619" customFormat="1" x14ac:dyDescent="0.3">
      <c r="B28" s="632" t="s">
        <v>2994</v>
      </c>
      <c r="C28" s="752" t="s">
        <v>3256</v>
      </c>
      <c r="D28" s="753"/>
    </row>
    <row r="29" spans="2:4" s="619" customFormat="1" x14ac:dyDescent="0.3">
      <c r="B29" s="632" t="s">
        <v>3257</v>
      </c>
      <c r="C29" s="754" t="s">
        <v>3258</v>
      </c>
      <c r="D29" s="755"/>
    </row>
    <row r="30" spans="2:4" s="619" customFormat="1" x14ac:dyDescent="0.3">
      <c r="B30" s="632" t="s">
        <v>3259</v>
      </c>
      <c r="C30" s="756" t="s">
        <v>3260</v>
      </c>
      <c r="D30" s="757"/>
    </row>
    <row r="31" spans="2:4" s="619" customFormat="1" x14ac:dyDescent="0.3">
      <c r="B31" s="632" t="s">
        <v>3001</v>
      </c>
      <c r="C31" s="752" t="s">
        <v>3261</v>
      </c>
      <c r="D31" s="753"/>
    </row>
    <row r="32" spans="2:4" s="619" customFormat="1" x14ac:dyDescent="0.3">
      <c r="B32" s="632" t="s">
        <v>3002</v>
      </c>
      <c r="C32" s="752" t="s">
        <v>3262</v>
      </c>
      <c r="D32" s="753"/>
    </row>
    <row r="33" spans="1:4" s="619" customFormat="1" ht="15" thickBot="1" x14ac:dyDescent="0.35">
      <c r="B33" s="633" t="s">
        <v>3263</v>
      </c>
      <c r="C33" s="758" t="s">
        <v>3264</v>
      </c>
      <c r="D33" s="759"/>
    </row>
    <row r="34" spans="1:4" s="619" customFormat="1" ht="15" thickBot="1" x14ac:dyDescent="0.35">
      <c r="B34" s="634"/>
      <c r="C34" s="635"/>
      <c r="D34" s="636"/>
    </row>
    <row r="35" spans="1:4" s="619" customFormat="1" ht="15" thickBot="1" x14ac:dyDescent="0.35">
      <c r="A35" s="637"/>
      <c r="B35" s="621" t="s">
        <v>2951</v>
      </c>
      <c r="C35" s="638" t="s">
        <v>3166</v>
      </c>
      <c r="D35" s="639" t="s">
        <v>3265</v>
      </c>
    </row>
    <row r="36" spans="1:4" s="619" customFormat="1" ht="15" thickBot="1" x14ac:dyDescent="0.35">
      <c r="A36" s="637"/>
      <c r="B36" s="622" t="s">
        <v>3266</v>
      </c>
      <c r="C36" s="640"/>
      <c r="D36" s="641" t="s">
        <v>3267</v>
      </c>
    </row>
    <row r="37" spans="1:4" s="619" customFormat="1" ht="90.75" customHeight="1" x14ac:dyDescent="0.3">
      <c r="A37" s="637"/>
      <c r="B37" s="642" t="s">
        <v>3077</v>
      </c>
      <c r="C37" s="643" t="s">
        <v>3268</v>
      </c>
      <c r="D37" s="644"/>
    </row>
    <row r="38" spans="1:4" s="619" customFormat="1" ht="285" customHeight="1" thickBot="1" x14ac:dyDescent="0.35">
      <c r="A38" s="637"/>
      <c r="B38" s="645" t="s">
        <v>3079</v>
      </c>
      <c r="C38" s="646" t="s">
        <v>3269</v>
      </c>
      <c r="D38" s="647"/>
    </row>
    <row r="39" spans="1:4" s="619" customFormat="1" ht="15" thickBot="1" x14ac:dyDescent="0.35">
      <c r="B39" s="648"/>
      <c r="C39" s="636"/>
      <c r="D39" s="636"/>
    </row>
    <row r="40" spans="1:4" s="619" customFormat="1" ht="15" thickBot="1" x14ac:dyDescent="0.35">
      <c r="B40" s="621" t="s">
        <v>2951</v>
      </c>
      <c r="C40" s="740" t="s">
        <v>3166</v>
      </c>
      <c r="D40" s="741"/>
    </row>
    <row r="41" spans="1:4" s="619" customFormat="1" ht="15" thickBot="1" x14ac:dyDescent="0.35">
      <c r="B41" s="622" t="s">
        <v>3270</v>
      </c>
      <c r="C41" s="742"/>
      <c r="D41" s="743"/>
    </row>
    <row r="42" spans="1:4" s="619" customFormat="1" ht="75" customHeight="1" x14ac:dyDescent="0.3">
      <c r="B42" s="649" t="s">
        <v>3082</v>
      </c>
      <c r="C42" s="748" t="s">
        <v>3271</v>
      </c>
      <c r="D42" s="749"/>
    </row>
    <row r="43" spans="1:4" s="619" customFormat="1" ht="32.25" customHeight="1" x14ac:dyDescent="0.3">
      <c r="B43" s="650" t="s">
        <v>3084</v>
      </c>
      <c r="C43" s="736" t="s">
        <v>3272</v>
      </c>
      <c r="D43" s="737"/>
    </row>
    <row r="44" spans="1:4" s="619" customFormat="1" ht="15" thickBot="1" x14ac:dyDescent="0.35">
      <c r="B44" s="645" t="s">
        <v>3085</v>
      </c>
      <c r="C44" s="738" t="s">
        <v>3273</v>
      </c>
      <c r="D44" s="739"/>
    </row>
    <row r="45" spans="1:4" s="619" customFormat="1" ht="15" thickBot="1" x14ac:dyDescent="0.35">
      <c r="B45" s="651"/>
      <c r="C45" s="652"/>
      <c r="D45" s="636"/>
    </row>
    <row r="46" spans="1:4" s="619" customFormat="1" ht="15" thickBot="1" x14ac:dyDescent="0.35">
      <c r="B46" s="621" t="s">
        <v>2951</v>
      </c>
      <c r="C46" s="740" t="s">
        <v>3166</v>
      </c>
      <c r="D46" s="741"/>
    </row>
    <row r="47" spans="1:4" s="619" customFormat="1" ht="15" thickBot="1" x14ac:dyDescent="0.35">
      <c r="B47" s="622" t="s">
        <v>3274</v>
      </c>
      <c r="C47" s="760"/>
      <c r="D47" s="761"/>
    </row>
    <row r="48" spans="1:4" s="619" customFormat="1" x14ac:dyDescent="0.3">
      <c r="B48" s="653" t="s">
        <v>3089</v>
      </c>
      <c r="C48" s="746" t="s">
        <v>3275</v>
      </c>
      <c r="D48" s="747"/>
    </row>
    <row r="49" spans="2:4" s="619" customFormat="1" x14ac:dyDescent="0.3">
      <c r="B49" s="654" t="s">
        <v>3090</v>
      </c>
      <c r="C49" s="736" t="s">
        <v>3276</v>
      </c>
      <c r="D49" s="737"/>
    </row>
    <row r="50" spans="2:4" s="619" customFormat="1" x14ac:dyDescent="0.3">
      <c r="B50" s="650" t="s">
        <v>3091</v>
      </c>
      <c r="C50" s="746" t="s">
        <v>3277</v>
      </c>
      <c r="D50" s="747"/>
    </row>
    <row r="51" spans="2:4" s="619" customFormat="1" x14ac:dyDescent="0.3">
      <c r="B51" s="650" t="s">
        <v>3092</v>
      </c>
      <c r="C51" s="736" t="s">
        <v>3278</v>
      </c>
      <c r="D51" s="737"/>
    </row>
    <row r="52" spans="2:4" s="619" customFormat="1" x14ac:dyDescent="0.3">
      <c r="B52" s="650" t="s">
        <v>3093</v>
      </c>
      <c r="C52" s="736" t="s">
        <v>3279</v>
      </c>
      <c r="D52" s="737"/>
    </row>
    <row r="53" spans="2:4" s="619" customFormat="1" x14ac:dyDescent="0.3">
      <c r="B53" s="650" t="s">
        <v>3094</v>
      </c>
      <c r="C53" s="736" t="s">
        <v>3280</v>
      </c>
      <c r="D53" s="737"/>
    </row>
    <row r="54" spans="2:4" s="619" customFormat="1" x14ac:dyDescent="0.3">
      <c r="B54" s="650" t="s">
        <v>3095</v>
      </c>
      <c r="C54" s="736" t="s">
        <v>3281</v>
      </c>
      <c r="D54" s="737"/>
    </row>
    <row r="55" spans="2:4" s="619" customFormat="1" x14ac:dyDescent="0.3">
      <c r="B55" s="650" t="s">
        <v>780</v>
      </c>
      <c r="C55" s="736" t="s">
        <v>3282</v>
      </c>
      <c r="D55" s="737"/>
    </row>
    <row r="56" spans="2:4" s="619" customFormat="1" x14ac:dyDescent="0.3">
      <c r="B56" s="650" t="s">
        <v>3096</v>
      </c>
      <c r="C56" s="736" t="s">
        <v>3283</v>
      </c>
      <c r="D56" s="737"/>
    </row>
    <row r="57" spans="2:4" s="619" customFormat="1" ht="15" thickBot="1" x14ac:dyDescent="0.35">
      <c r="B57" s="655" t="s">
        <v>142</v>
      </c>
      <c r="C57" s="738" t="s">
        <v>3284</v>
      </c>
      <c r="D57" s="739"/>
    </row>
    <row r="58" spans="2:4" s="619" customFormat="1" ht="15" thickBot="1" x14ac:dyDescent="0.35"/>
    <row r="59" spans="2:4" s="619" customFormat="1" ht="15" thickBot="1" x14ac:dyDescent="0.35">
      <c r="B59" s="656" t="s">
        <v>2951</v>
      </c>
      <c r="C59" s="657" t="s">
        <v>3166</v>
      </c>
      <c r="D59" s="658"/>
    </row>
    <row r="60" spans="2:4" s="619" customFormat="1" ht="15" thickBot="1" x14ac:dyDescent="0.35">
      <c r="B60" s="621" t="s">
        <v>3285</v>
      </c>
      <c r="C60" s="659"/>
      <c r="D60" s="660"/>
    </row>
    <row r="61" spans="2:4" s="619" customFormat="1" x14ac:dyDescent="0.3">
      <c r="B61" s="661" t="s">
        <v>3124</v>
      </c>
      <c r="C61" s="748" t="s">
        <v>3286</v>
      </c>
      <c r="D61" s="749"/>
    </row>
    <row r="62" spans="2:4" s="619" customFormat="1" x14ac:dyDescent="0.3">
      <c r="B62" s="662" t="s">
        <v>3287</v>
      </c>
      <c r="C62" s="750" t="s">
        <v>3288</v>
      </c>
      <c r="D62" s="751"/>
    </row>
    <row r="63" spans="2:4" s="619" customFormat="1" x14ac:dyDescent="0.3">
      <c r="B63" s="662" t="s">
        <v>3289</v>
      </c>
      <c r="C63" s="736" t="s">
        <v>3290</v>
      </c>
      <c r="D63" s="737"/>
    </row>
    <row r="64" spans="2:4" s="619" customFormat="1" ht="15" customHeight="1" x14ac:dyDescent="0.3">
      <c r="B64" s="662" t="s">
        <v>3131</v>
      </c>
      <c r="C64" s="736" t="s">
        <v>3291</v>
      </c>
      <c r="D64" s="737"/>
    </row>
    <row r="65" spans="1:4" s="619" customFormat="1" ht="15" customHeight="1" x14ac:dyDescent="0.3">
      <c r="B65" s="662" t="s">
        <v>3132</v>
      </c>
      <c r="C65" s="736" t="s">
        <v>3292</v>
      </c>
      <c r="D65" s="737"/>
    </row>
    <row r="66" spans="1:4" s="619" customFormat="1" x14ac:dyDescent="0.3">
      <c r="B66" s="662" t="s">
        <v>3133</v>
      </c>
      <c r="C66" s="736" t="s">
        <v>3293</v>
      </c>
      <c r="D66" s="737"/>
    </row>
    <row r="67" spans="1:4" s="619" customFormat="1" ht="15" thickBot="1" x14ac:dyDescent="0.35">
      <c r="B67" s="655" t="s">
        <v>142</v>
      </c>
      <c r="C67" s="738" t="s">
        <v>3294</v>
      </c>
      <c r="D67" s="739"/>
    </row>
    <row r="68" spans="1:4" s="619" customFormat="1" ht="15" thickBot="1" x14ac:dyDescent="0.35"/>
    <row r="69" spans="1:4" s="619" customFormat="1" ht="15" thickBot="1" x14ac:dyDescent="0.35">
      <c r="B69" s="621" t="s">
        <v>2951</v>
      </c>
      <c r="C69" s="740" t="s">
        <v>3166</v>
      </c>
      <c r="D69" s="741"/>
    </row>
    <row r="70" spans="1:4" s="619" customFormat="1" ht="15" thickBot="1" x14ac:dyDescent="0.35">
      <c r="B70" s="622" t="s">
        <v>3295</v>
      </c>
      <c r="C70" s="742"/>
      <c r="D70" s="743"/>
    </row>
    <row r="71" spans="1:4" s="619" customFormat="1" ht="15" thickBot="1" x14ac:dyDescent="0.35">
      <c r="B71" s="663" t="s">
        <v>3296</v>
      </c>
      <c r="C71" s="744" t="s">
        <v>3297</v>
      </c>
      <c r="D71" s="745"/>
    </row>
    <row r="72" spans="1:4" s="619" customFormat="1" ht="15" thickBot="1" x14ac:dyDescent="0.35">
      <c r="B72" s="651"/>
      <c r="C72" s="636"/>
      <c r="D72" s="636"/>
    </row>
    <row r="73" spans="1:4" s="619" customFormat="1" ht="15" thickBot="1" x14ac:dyDescent="0.35">
      <c r="A73" s="637"/>
      <c r="B73" s="621" t="s">
        <v>3298</v>
      </c>
      <c r="C73" s="734" t="s">
        <v>3299</v>
      </c>
      <c r="D73" s="735"/>
    </row>
    <row r="74" spans="1:4" s="619" customFormat="1" ht="29.4" thickBot="1" x14ac:dyDescent="0.35">
      <c r="A74" s="637"/>
      <c r="B74" s="664" t="s">
        <v>3300</v>
      </c>
      <c r="C74" s="665" t="s">
        <v>3301</v>
      </c>
      <c r="D74" s="666"/>
    </row>
    <row r="75" spans="1:4" x14ac:dyDescent="0.3">
      <c r="D75" s="667" t="s">
        <v>3302</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A52AD409-90B1-43C5-9E3F-1C6CBC1F0307}"/>
    <hyperlink ref="C74" r:id="rId1" xr:uid="{F3C64B97-137B-4121-8D70-C2ADA1C6FEC5}"/>
  </hyperlinks>
  <pageMargins left="0.7" right="0.7" top="0.75" bottom="0.75" header="0.3" footer="0.3"/>
  <pageSetup paperSize="9" scale="37"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24</vt:i4>
      </vt:variant>
    </vt:vector>
  </HeadingPairs>
  <TitlesOfParts>
    <vt:vector size="52"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E.g. General</vt:lpstr>
      <vt:lpstr>E.g. Other</vt:lpstr>
      <vt:lpstr>dataB</vt:lpstr>
      <vt:lpstr>dataF</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'A. HTT General'!_FilterDatabase</vt:lpstr>
      <vt:lpstr>'B1. HTT Mortgage Assets'!_FilterDatabase</vt:lpstr>
      <vt:lpstr>dataB</vt:lpstr>
      <vt:lpstr>dataF</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Disclaimer!privacy_policy</vt:lpstr>
      <vt:lpstr>Q_1</vt:lpstr>
      <vt:lpstr>Q_2</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nordea-kredit-ecbc-htt-cc2-q2-2023</dc:title>
  <cp:lastPrinted>2016-05-20T08:25:54Z</cp:lastPrinted>
  <dcterms:created xsi:type="dcterms:W3CDTF">2016-04-21T08:07:20Z</dcterms:created>
  <dcterms:modified xsi:type="dcterms:W3CDTF">2023-08-08T07:22:58Z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2023-08-07T13:22:39Z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d8d7fbdf-3b67-4cb3-971f-8a3cd4dc0dd8</vt:lpwstr>
  </property>
  <property fmtid="{D5CDD505-2E9C-101B-9397-08002B2CF9AE}" pid="8" name="MSIP_Label_5ec17ee5-d002-416f-a486-c5f1fad2d957_ContentBits">
    <vt:lpwstr>0</vt:lpwstr>
  </property>
</Properties>
</file>