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8_{D7E65CF8-715B-49DC-B4AD-332D804C5682}" xr6:coauthVersionLast="47" xr6:coauthVersionMax="47" xr10:uidLastSave="{00000000-0000-0000-0000-000000000000}"/>
  <bookViews>
    <workbookView xWindow="3930" yWindow="2700" windowWidth="15570" windowHeight="13755"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40"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state="hidden" r:id="rId16"/>
    <sheet name="G1. Crisis M Payment Holidays" sheetId="22" r:id="rId17"/>
    <sheet name="E.g. General" sheetId="15" state="hidden" r:id="rId18"/>
    <sheet name="E.g. Other" sheetId="16" state="hidden" r:id="rId19"/>
    <sheet name="Frontpage" sheetId="28" r:id="rId20"/>
    <sheet name="Contents" sheetId="29" r:id="rId21"/>
    <sheet name="Table A - General Issuer Detail" sheetId="30" r:id="rId22"/>
    <sheet name="G1-G4 - Cover pool inform." sheetId="31" r:id="rId23"/>
    <sheet name="Table 1-3 - Lending" sheetId="32" r:id="rId24"/>
    <sheet name="Table 4 - LTV" sheetId="33" r:id="rId25"/>
    <sheet name="Table 5 - Lending by region" sheetId="34" r:id="rId26"/>
    <sheet name="Table 6-8 - Lending by loantype" sheetId="35" r:id="rId27"/>
    <sheet name="Table 9-12 - Lending" sheetId="36" r:id="rId28"/>
    <sheet name="X1 Key Concepts" sheetId="37" r:id="rId29"/>
    <sheet name="X2 Key Concepts" sheetId="38" r:id="rId30"/>
    <sheet name="X3 - General explanation" sheetId="39" r:id="rId31"/>
  </sheets>
  <externalReferences>
    <externalReference r:id="rId32"/>
  </externalReference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 localSheetId="10">'[1]Table A - General Issuer Detail'!$D$9</definedName>
    <definedName name="Q_3">'Table A - General Issuer Detail'!$D$9</definedName>
    <definedName name="Q_4" localSheetId="10">'[1]Table A - General Issuer Detail'!$C$9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6" l="1"/>
  <c r="C47" i="8"/>
  <c r="M9" i="36"/>
  <c r="M10" i="36"/>
  <c r="M11" i="36"/>
  <c r="M12" i="36"/>
  <c r="M13" i="36"/>
  <c r="M14" i="36"/>
  <c r="C14" i="36"/>
  <c r="D14" i="36"/>
  <c r="E14" i="36"/>
  <c r="F14" i="36"/>
  <c r="G14" i="36"/>
  <c r="H14" i="36"/>
  <c r="I14" i="36"/>
  <c r="J14" i="36"/>
  <c r="K14" i="36"/>
  <c r="L14" i="36"/>
  <c r="M23" i="36"/>
  <c r="M24" i="36"/>
  <c r="M25" i="36"/>
  <c r="M26" i="36"/>
  <c r="M27" i="36"/>
  <c r="M28" i="36"/>
  <c r="C29" i="36"/>
  <c r="D29" i="36"/>
  <c r="E29" i="36"/>
  <c r="F29" i="36"/>
  <c r="G29" i="36"/>
  <c r="H29" i="36"/>
  <c r="I29" i="36"/>
  <c r="J29" i="36"/>
  <c r="K29" i="36"/>
  <c r="L29" i="36"/>
  <c r="M29" i="36"/>
  <c r="B39" i="36"/>
  <c r="M9" i="35"/>
  <c r="M10" i="35"/>
  <c r="C11" i="35"/>
  <c r="D11" i="35"/>
  <c r="E11" i="35"/>
  <c r="F11" i="35"/>
  <c r="G11" i="35"/>
  <c r="H11" i="35"/>
  <c r="I11" i="35"/>
  <c r="I20" i="35"/>
  <c r="J11" i="35"/>
  <c r="J20" i="35"/>
  <c r="K11" i="35"/>
  <c r="K20" i="35"/>
  <c r="L11" i="35"/>
  <c r="L20" i="35"/>
  <c r="M12" i="35"/>
  <c r="M13" i="35"/>
  <c r="M14" i="35"/>
  <c r="M15" i="35"/>
  <c r="M17" i="35"/>
  <c r="M18" i="35"/>
  <c r="M19" i="35"/>
  <c r="C20" i="35"/>
  <c r="D20" i="35"/>
  <c r="E20" i="35"/>
  <c r="F20" i="35"/>
  <c r="G20" i="35"/>
  <c r="H20" i="35"/>
  <c r="M29" i="35"/>
  <c r="M30" i="35"/>
  <c r="C31" i="35"/>
  <c r="C40" i="35"/>
  <c r="D31" i="35"/>
  <c r="D40" i="35"/>
  <c r="E31" i="35"/>
  <c r="E40" i="35"/>
  <c r="F31" i="35"/>
  <c r="F40" i="35"/>
  <c r="G31" i="35"/>
  <c r="G40" i="35"/>
  <c r="H31" i="35"/>
  <c r="I31" i="35"/>
  <c r="J31" i="35"/>
  <c r="K31" i="35"/>
  <c r="L31" i="35"/>
  <c r="M32" i="35"/>
  <c r="M33" i="35"/>
  <c r="M34" i="35"/>
  <c r="M35" i="35"/>
  <c r="M37" i="35"/>
  <c r="M38" i="35"/>
  <c r="M39" i="35"/>
  <c r="H40" i="35"/>
  <c r="I40" i="35"/>
  <c r="J40" i="35"/>
  <c r="K40" i="35"/>
  <c r="L40" i="35"/>
  <c r="M49" i="35"/>
  <c r="M50" i="35"/>
  <c r="C51" i="35"/>
  <c r="D51" i="35"/>
  <c r="E51" i="35"/>
  <c r="F51" i="35"/>
  <c r="G51" i="35"/>
  <c r="M51" i="35"/>
  <c r="M60" i="35"/>
  <c r="H51" i="35"/>
  <c r="H60" i="35"/>
  <c r="I51" i="35"/>
  <c r="I60" i="35"/>
  <c r="J51" i="35"/>
  <c r="J60" i="35"/>
  <c r="K51" i="35"/>
  <c r="K60" i="35"/>
  <c r="L51" i="35"/>
  <c r="L60" i="35"/>
  <c r="M52" i="35"/>
  <c r="M53" i="35"/>
  <c r="M54" i="35"/>
  <c r="M55" i="35"/>
  <c r="M57" i="35"/>
  <c r="M58" i="35"/>
  <c r="M59" i="35"/>
  <c r="C60" i="35"/>
  <c r="D60" i="35"/>
  <c r="E60" i="35"/>
  <c r="F60" i="35"/>
  <c r="I11" i="34"/>
  <c r="I12" i="34"/>
  <c r="I13" i="34"/>
  <c r="I14" i="34"/>
  <c r="I15" i="34"/>
  <c r="I16" i="34"/>
  <c r="I17" i="34"/>
  <c r="I18" i="34"/>
  <c r="I19" i="34"/>
  <c r="I20" i="34"/>
  <c r="C22" i="34"/>
  <c r="D22" i="34"/>
  <c r="E22" i="34"/>
  <c r="F22" i="34"/>
  <c r="G22" i="34"/>
  <c r="H22" i="34"/>
  <c r="I22" i="34"/>
  <c r="M11" i="32"/>
  <c r="C12" i="32"/>
  <c r="D12" i="32"/>
  <c r="E12" i="32"/>
  <c r="F12" i="32"/>
  <c r="G12" i="32"/>
  <c r="H12" i="32"/>
  <c r="J12" i="32"/>
  <c r="K12" i="32"/>
  <c r="L12" i="32"/>
  <c r="M12" i="32"/>
  <c r="M18" i="32"/>
  <c r="C19" i="32"/>
  <c r="D19" i="32"/>
  <c r="E19" i="32"/>
  <c r="F19" i="32"/>
  <c r="G19" i="32"/>
  <c r="H19" i="32"/>
  <c r="J19" i="32"/>
  <c r="K19" i="32"/>
  <c r="L19" i="32"/>
  <c r="M19" i="32"/>
  <c r="I26" i="32"/>
  <c r="C27" i="32"/>
  <c r="E27" i="32"/>
  <c r="F27" i="32"/>
  <c r="G27" i="32"/>
  <c r="H27" i="32"/>
  <c r="F26" i="31"/>
  <c r="C67" i="31"/>
  <c r="D67" i="31"/>
  <c r="E67" i="31"/>
  <c r="F67" i="31"/>
  <c r="G67" i="31"/>
  <c r="H67" i="31"/>
  <c r="I67" i="31"/>
  <c r="K67" i="31"/>
  <c r="C75" i="31"/>
  <c r="D75" i="31"/>
  <c r="E75" i="31"/>
  <c r="F75" i="31"/>
  <c r="G75" i="31"/>
  <c r="H75" i="31"/>
  <c r="I75" i="31"/>
  <c r="K75" i="31"/>
  <c r="F79" i="31"/>
  <c r="F80" i="31"/>
  <c r="F81" i="31"/>
  <c r="F82" i="31"/>
  <c r="C83" i="31"/>
  <c r="D83" i="31"/>
  <c r="E83" i="31"/>
  <c r="F83" i="31"/>
  <c r="C105" i="31"/>
  <c r="C106" i="31"/>
  <c r="M11" i="35"/>
  <c r="M20" i="35"/>
  <c r="I27" i="32"/>
  <c r="I19" i="32"/>
  <c r="I12" i="32"/>
  <c r="M31" i="35"/>
  <c r="M40" i="35"/>
  <c r="D27" i="32"/>
  <c r="G60" i="35"/>
  <c r="C29" i="8"/>
  <c r="C508" i="9"/>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C635" i="19" s="1"/>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D349" i="19" s="1"/>
  <c r="G333" i="19" s="1"/>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D18" i="19" s="1"/>
  <c r="C17" i="19"/>
  <c r="C18" i="19" s="1"/>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C601" i="9" s="1"/>
  <c r="D584" i="9"/>
  <c r="C584" i="9"/>
  <c r="D583" i="9"/>
  <c r="C583" i="9"/>
  <c r="D582" i="9"/>
  <c r="C582" i="9"/>
  <c r="D581" i="9"/>
  <c r="C581" i="9"/>
  <c r="D580" i="9"/>
  <c r="C580" i="9"/>
  <c r="D579" i="9"/>
  <c r="C579" i="9"/>
  <c r="D578" i="9"/>
  <c r="C578" i="9"/>
  <c r="D577" i="9"/>
  <c r="C577" i="9"/>
  <c r="D576" i="9"/>
  <c r="C576" i="9"/>
  <c r="D575" i="9"/>
  <c r="C575" i="9"/>
  <c r="D574" i="9"/>
  <c r="C574" i="9"/>
  <c r="D573" i="9"/>
  <c r="C573" i="9"/>
  <c r="C585" i="9" s="1"/>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C452" i="9" s="1"/>
  <c r="D429" i="9"/>
  <c r="C429" i="9"/>
  <c r="D428" i="9"/>
  <c r="C428" i="9"/>
  <c r="C425" i="9"/>
  <c r="D382" i="9"/>
  <c r="C382" i="9"/>
  <c r="D381" i="9"/>
  <c r="C381" i="9"/>
  <c r="D380" i="9"/>
  <c r="C380" i="9"/>
  <c r="D379" i="9"/>
  <c r="C379" i="9"/>
  <c r="D378" i="9"/>
  <c r="C378" i="9"/>
  <c r="D377" i="9"/>
  <c r="D383" i="9" s="1"/>
  <c r="C377" i="9"/>
  <c r="D376" i="9"/>
  <c r="C376" i="9"/>
  <c r="D375" i="9"/>
  <c r="C375" i="9"/>
  <c r="D371" i="9"/>
  <c r="C371" i="9"/>
  <c r="D370" i="9"/>
  <c r="D372" i="9" s="1"/>
  <c r="C370" i="9"/>
  <c r="D369" i="9"/>
  <c r="C369" i="9"/>
  <c r="D368" i="9"/>
  <c r="C368" i="9"/>
  <c r="D362" i="9"/>
  <c r="C362" i="9"/>
  <c r="C365" i="9" s="1"/>
  <c r="F359" i="9" s="1"/>
  <c r="D359" i="9"/>
  <c r="D365" i="9" s="1"/>
  <c r="C359" i="9"/>
  <c r="D358" i="9"/>
  <c r="C358" i="9"/>
  <c r="D345" i="9"/>
  <c r="C345" i="9"/>
  <c r="D344" i="9"/>
  <c r="C344" i="9"/>
  <c r="D343" i="9"/>
  <c r="C343" i="9"/>
  <c r="D342" i="9"/>
  <c r="C342" i="9"/>
  <c r="D341" i="9"/>
  <c r="C341" i="9"/>
  <c r="D340" i="9"/>
  <c r="C340" i="9"/>
  <c r="D339" i="9"/>
  <c r="C339" i="9"/>
  <c r="D338" i="9"/>
  <c r="C338" i="9"/>
  <c r="D337" i="9"/>
  <c r="C337" i="9"/>
  <c r="D336" i="9"/>
  <c r="C336" i="9"/>
  <c r="D335" i="9"/>
  <c r="D346" i="9" s="1"/>
  <c r="C335" i="9"/>
  <c r="D334" i="9"/>
  <c r="C334" i="9"/>
  <c r="D333" i="9"/>
  <c r="C333" i="9"/>
  <c r="C346" i="9" s="1"/>
  <c r="F335" i="9" s="1"/>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D328" i="9" s="1"/>
  <c r="G324" i="9" s="1"/>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C214" i="9" s="1"/>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F28" i="9" s="1"/>
  <c r="G17" i="22" s="1"/>
  <c r="C25" i="9"/>
  <c r="C24" i="9"/>
  <c r="C23" i="9"/>
  <c r="C22" i="9"/>
  <c r="C21" i="9"/>
  <c r="C20" i="9"/>
  <c r="C19" i="9"/>
  <c r="C18" i="9"/>
  <c r="C17" i="9"/>
  <c r="C16" i="9"/>
  <c r="C14" i="9"/>
  <c r="C13" i="9"/>
  <c r="C12" i="9"/>
  <c r="C15" i="9" s="1"/>
  <c r="C218" i="8"/>
  <c r="C217" i="8"/>
  <c r="C193" i="8"/>
  <c r="C177" i="8"/>
  <c r="C176" i="8"/>
  <c r="C175" i="8"/>
  <c r="C174" i="8"/>
  <c r="C165" i="8"/>
  <c r="C167" i="8" s="1"/>
  <c r="C164" i="8"/>
  <c r="C144" i="8"/>
  <c r="C138" i="8"/>
  <c r="C118" i="8"/>
  <c r="C112" i="8"/>
  <c r="C99" i="8"/>
  <c r="C98" i="8"/>
  <c r="C97" i="8"/>
  <c r="C96" i="8"/>
  <c r="C95" i="8"/>
  <c r="C94" i="8"/>
  <c r="C93" i="8"/>
  <c r="C89" i="8"/>
  <c r="C76" i="8"/>
  <c r="C75" i="8"/>
  <c r="C74" i="8"/>
  <c r="C73" i="8"/>
  <c r="C72" i="8"/>
  <c r="C71" i="8"/>
  <c r="C70" i="8"/>
  <c r="C66" i="8"/>
  <c r="C56" i="8"/>
  <c r="C53" i="8"/>
  <c r="C45" i="8"/>
  <c r="D45" i="8" s="1"/>
  <c r="C39" i="8"/>
  <c r="F13" i="31" s="1"/>
  <c r="C38" i="8"/>
  <c r="C18" i="8"/>
  <c r="C16" i="8"/>
  <c r="C15" i="8"/>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D485" i="19"/>
  <c r="C485" i="19"/>
  <c r="C251" i="19"/>
  <c r="D251" i="19"/>
  <c r="G606" i="9"/>
  <c r="G623" i="19"/>
  <c r="F192" i="24"/>
  <c r="F77" i="24"/>
  <c r="G77" i="24"/>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F478" i="19"/>
  <c r="F479" i="19"/>
  <c r="F480" i="19"/>
  <c r="F481" i="19"/>
  <c r="F482" i="19"/>
  <c r="F483" i="19"/>
  <c r="F484" i="19"/>
  <c r="G478" i="19"/>
  <c r="G479" i="19"/>
  <c r="G480" i="19"/>
  <c r="G481" i="19"/>
  <c r="G482" i="19"/>
  <c r="G483" i="19"/>
  <c r="G484" i="19"/>
  <c r="G477" i="19"/>
  <c r="F477" i="19"/>
  <c r="F247" i="19"/>
  <c r="F243" i="19"/>
  <c r="F244" i="19"/>
  <c r="G244" i="19"/>
  <c r="F245" i="19"/>
  <c r="G245" i="19"/>
  <c r="F246" i="19"/>
  <c r="G246" i="19"/>
  <c r="G247" i="19"/>
  <c r="F248" i="19"/>
  <c r="G248" i="19"/>
  <c r="F249" i="19"/>
  <c r="G249" i="19"/>
  <c r="F250" i="19"/>
  <c r="G250" i="19"/>
  <c r="G243" i="19"/>
  <c r="F44" i="9"/>
  <c r="D44" i="9"/>
  <c r="C44" i="9"/>
  <c r="C58" i="11"/>
  <c r="C54" i="11"/>
  <c r="C26" i="11"/>
  <c r="C49" i="10"/>
  <c r="C77" i="10"/>
  <c r="C81" i="10"/>
  <c r="G251" i="19"/>
  <c r="F485" i="19"/>
  <c r="G485" i="19"/>
  <c r="F251" i="19"/>
  <c r="H30" i="22"/>
  <c r="H29" i="22"/>
  <c r="H28" i="22"/>
  <c r="H27" i="22"/>
  <c r="H25" i="22"/>
  <c r="H24" i="22"/>
  <c r="H23" i="22"/>
  <c r="H26" i="22"/>
  <c r="G227" i="8"/>
  <c r="F227" i="8"/>
  <c r="G226" i="8"/>
  <c r="F226" i="8"/>
  <c r="G225" i="8"/>
  <c r="F225" i="8"/>
  <c r="G224" i="8"/>
  <c r="F224" i="8"/>
  <c r="G223" i="8"/>
  <c r="F223" i="8"/>
  <c r="G222" i="8"/>
  <c r="F222" i="8"/>
  <c r="G221" i="8"/>
  <c r="F221" i="8"/>
  <c r="G219" i="8"/>
  <c r="F219" i="8"/>
  <c r="G218" i="8"/>
  <c r="F218" i="8"/>
  <c r="G217" i="8"/>
  <c r="F217" i="8"/>
  <c r="C288" i="8"/>
  <c r="D167" i="8"/>
  <c r="G166" i="8"/>
  <c r="G165" i="8"/>
  <c r="G164" i="8"/>
  <c r="D179" i="11"/>
  <c r="G175" i="11"/>
  <c r="C179" i="11"/>
  <c r="F175" i="11"/>
  <c r="D157" i="11"/>
  <c r="G153" i="11"/>
  <c r="C157" i="11"/>
  <c r="F149" i="11"/>
  <c r="D144" i="11"/>
  <c r="G140" i="11"/>
  <c r="C144" i="11"/>
  <c r="F142" i="11"/>
  <c r="C152" i="10"/>
  <c r="C42" i="10"/>
  <c r="F41" i="10"/>
  <c r="D37" i="10"/>
  <c r="G35" i="10"/>
  <c r="C37" i="10"/>
  <c r="D465" i="9"/>
  <c r="G470" i="9"/>
  <c r="C465" i="9"/>
  <c r="F470" i="9"/>
  <c r="D227" i="9"/>
  <c r="G228" i="9"/>
  <c r="C227" i="9"/>
  <c r="F219" i="9"/>
  <c r="F76" i="9"/>
  <c r="D76" i="9"/>
  <c r="C76" i="9"/>
  <c r="F72" i="9"/>
  <c r="D72" i="9"/>
  <c r="C72" i="9"/>
  <c r="C304" i="8"/>
  <c r="C303" i="8"/>
  <c r="C302" i="8"/>
  <c r="C298" i="8"/>
  <c r="C297" i="8"/>
  <c r="C296" i="8"/>
  <c r="C292" i="8"/>
  <c r="C289" i="8"/>
  <c r="C220" i="8"/>
  <c r="C208" i="8"/>
  <c r="F198" i="8" s="1"/>
  <c r="D156" i="8"/>
  <c r="C156" i="8"/>
  <c r="F155" i="8" s="1"/>
  <c r="D130" i="8"/>
  <c r="G121" i="8"/>
  <c r="C130" i="8"/>
  <c r="F121" i="8" s="1"/>
  <c r="D100" i="8"/>
  <c r="D77" i="8"/>
  <c r="G80" i="8"/>
  <c r="F36" i="10"/>
  <c r="F34" i="24"/>
  <c r="F38" i="24"/>
  <c r="F42" i="24"/>
  <c r="F31" i="24"/>
  <c r="F35" i="24"/>
  <c r="F39" i="24"/>
  <c r="F43" i="24"/>
  <c r="F11" i="24"/>
  <c r="F32" i="24"/>
  <c r="F36" i="24"/>
  <c r="F40" i="24"/>
  <c r="F44" i="24"/>
  <c r="F33" i="24"/>
  <c r="F37" i="24"/>
  <c r="F41" i="24"/>
  <c r="F45" i="24"/>
  <c r="F21" i="24"/>
  <c r="F16" i="24"/>
  <c r="G148" i="8"/>
  <c r="G147" i="8"/>
  <c r="G126" i="11"/>
  <c r="G134" i="11"/>
  <c r="G136" i="11"/>
  <c r="G124" i="11"/>
  <c r="F153" i="11"/>
  <c r="G171" i="11"/>
  <c r="G120" i="11"/>
  <c r="G128" i="11"/>
  <c r="G138" i="11"/>
  <c r="G122" i="11"/>
  <c r="G130" i="11"/>
  <c r="G142" i="11"/>
  <c r="G128" i="8"/>
  <c r="G122" i="8"/>
  <c r="F154" i="8"/>
  <c r="G152" i="8"/>
  <c r="G154" i="8"/>
  <c r="G149" i="8"/>
  <c r="G153" i="8"/>
  <c r="G150" i="8"/>
  <c r="G151" i="8"/>
  <c r="G155" i="8"/>
  <c r="G131" i="8"/>
  <c r="G135" i="8"/>
  <c r="G132" i="8"/>
  <c r="G136" i="8"/>
  <c r="G133" i="8"/>
  <c r="G134" i="8"/>
  <c r="F142"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149" i="10"/>
  <c r="G25" i="10"/>
  <c r="G28" i="10"/>
  <c r="G32" i="10"/>
  <c r="F33" i="10"/>
  <c r="G24" i="10"/>
  <c r="F29" i="10"/>
  <c r="G33" i="10"/>
  <c r="F25" i="10"/>
  <c r="G29" i="10"/>
  <c r="G36" i="10"/>
  <c r="G73" i="8"/>
  <c r="G221" i="9"/>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F22" i="10"/>
  <c r="F24" i="10"/>
  <c r="F26" i="10"/>
  <c r="F28" i="10"/>
  <c r="F30" i="10"/>
  <c r="F32" i="10"/>
  <c r="F34" i="10"/>
  <c r="F151" i="10"/>
  <c r="F157" i="10"/>
  <c r="F158" i="10"/>
  <c r="F153" i="10"/>
  <c r="G223" i="9"/>
  <c r="F459" i="9"/>
  <c r="G225" i="9"/>
  <c r="G461" i="9"/>
  <c r="G232" i="9"/>
  <c r="F461" i="9"/>
  <c r="F457" i="9"/>
  <c r="F466" i="9"/>
  <c r="G457" i="9"/>
  <c r="F463" i="9"/>
  <c r="G167" i="8"/>
  <c r="F223" i="9"/>
  <c r="F233" i="9"/>
  <c r="F231" i="9"/>
  <c r="F229" i="9"/>
  <c r="F226" i="9"/>
  <c r="F224" i="9"/>
  <c r="F222" i="9"/>
  <c r="F220" i="9"/>
  <c r="F232" i="9"/>
  <c r="F228" i="9"/>
  <c r="F225" i="9"/>
  <c r="F221" i="9"/>
  <c r="G86" i="8"/>
  <c r="G81" i="8"/>
  <c r="G79" i="8"/>
  <c r="G76" i="8"/>
  <c r="G74" i="8"/>
  <c r="G72" i="8"/>
  <c r="G70" i="8"/>
  <c r="G87" i="8"/>
  <c r="G104" i="8"/>
  <c r="G102" i="8"/>
  <c r="F230"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459" i="9"/>
  <c r="G463" i="9"/>
  <c r="G466"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c r="F46" i="24"/>
  <c r="F22" i="24"/>
  <c r="G144" i="11"/>
  <c r="F152" i="10"/>
  <c r="G156" i="8"/>
  <c r="F42" i="10"/>
  <c r="G37" i="10"/>
  <c r="F144" i="11"/>
  <c r="G157" i="11"/>
  <c r="F179" i="11"/>
  <c r="F157" i="11"/>
  <c r="G179" i="11"/>
  <c r="G100" i="8"/>
  <c r="F37" i="10"/>
  <c r="G465" i="9"/>
  <c r="G227" i="9"/>
  <c r="F465" i="9"/>
  <c r="F227" i="9"/>
  <c r="G77" i="8"/>
  <c r="C295" i="8"/>
  <c r="G293" i="8"/>
  <c r="F293" i="8"/>
  <c r="F307" i="8"/>
  <c r="D295" i="8"/>
  <c r="C293" i="8"/>
  <c r="F295" i="8"/>
  <c r="D307" i="8"/>
  <c r="C307" i="8"/>
  <c r="C291" i="8"/>
  <c r="D293" i="8"/>
  <c r="D291" i="8"/>
  <c r="C249" i="9" l="1"/>
  <c r="C618" i="9"/>
  <c r="D487" i="9"/>
  <c r="C29" i="19"/>
  <c r="F36" i="19" s="1"/>
  <c r="D238" i="19"/>
  <c r="G218" i="19" s="1"/>
  <c r="C326" i="19"/>
  <c r="C366" i="19"/>
  <c r="C385" i="19"/>
  <c r="F384" i="19" s="1"/>
  <c r="C392" i="19"/>
  <c r="F389" i="19" s="1"/>
  <c r="C544" i="9"/>
  <c r="F533" i="9" s="1"/>
  <c r="D273" i="19"/>
  <c r="G265" i="19" s="1"/>
  <c r="C403" i="19"/>
  <c r="D602" i="19"/>
  <c r="G600" i="19" s="1"/>
  <c r="D635" i="19"/>
  <c r="C273" i="19"/>
  <c r="F271" i="19" s="1"/>
  <c r="C349" i="19"/>
  <c r="F345" i="19" s="1"/>
  <c r="C564" i="19"/>
  <c r="F552" i="19" s="1"/>
  <c r="D403" i="19"/>
  <c r="C472" i="19"/>
  <c r="F461" i="19" s="1"/>
  <c r="D507" i="19"/>
  <c r="D214" i="9"/>
  <c r="C328" i="9"/>
  <c r="C372" i="9"/>
  <c r="F371" i="9" s="1"/>
  <c r="C383" i="9"/>
  <c r="D452" i="9"/>
  <c r="G451" i="9" s="1"/>
  <c r="F344" i="9"/>
  <c r="C487" i="9"/>
  <c r="F481" i="9" s="1"/>
  <c r="D544" i="9"/>
  <c r="G530" i="9" s="1"/>
  <c r="D567" i="9"/>
  <c r="G550" i="9" s="1"/>
  <c r="D585" i="9"/>
  <c r="G574" i="9" s="1"/>
  <c r="D601" i="9"/>
  <c r="G598" i="9" s="1"/>
  <c r="F28" i="19"/>
  <c r="F32" i="19"/>
  <c r="F38" i="19"/>
  <c r="G272" i="19"/>
  <c r="G271" i="19"/>
  <c r="G594" i="19"/>
  <c r="G601" i="19"/>
  <c r="C238" i="19"/>
  <c r="F226" i="19" s="1"/>
  <c r="D326" i="19"/>
  <c r="D366" i="19"/>
  <c r="G363" i="19" s="1"/>
  <c r="D385" i="19"/>
  <c r="G379" i="19" s="1"/>
  <c r="D392" i="19"/>
  <c r="G389" i="19" s="1"/>
  <c r="D472" i="19"/>
  <c r="C507" i="19"/>
  <c r="F502" i="19" s="1"/>
  <c r="D564" i="19"/>
  <c r="G556" i="19" s="1"/>
  <c r="D587" i="19"/>
  <c r="G586" i="19" s="1"/>
  <c r="D618" i="19"/>
  <c r="G332" i="19"/>
  <c r="G345" i="19"/>
  <c r="G340" i="19"/>
  <c r="G336" i="19"/>
  <c r="C587" i="19"/>
  <c r="F584" i="19" s="1"/>
  <c r="C602" i="19"/>
  <c r="F601" i="19" s="1"/>
  <c r="C618" i="19"/>
  <c r="F614" i="19" s="1"/>
  <c r="F618" i="19" s="1"/>
  <c r="F241" i="9"/>
  <c r="F252" i="9"/>
  <c r="F254" i="9"/>
  <c r="G344" i="9"/>
  <c r="G345" i="9"/>
  <c r="G340" i="9"/>
  <c r="G336" i="9"/>
  <c r="G334" i="9"/>
  <c r="C567" i="9"/>
  <c r="F552" i="9" s="1"/>
  <c r="D249" i="9"/>
  <c r="G254" i="9" s="1"/>
  <c r="C305" i="9"/>
  <c r="F298" i="9" s="1"/>
  <c r="D618" i="9"/>
  <c r="F146" i="8"/>
  <c r="F157" i="8"/>
  <c r="F139" i="8"/>
  <c r="F159" i="8"/>
  <c r="F144" i="8"/>
  <c r="G220" i="8"/>
  <c r="F141" i="8"/>
  <c r="F138" i="8"/>
  <c r="F145" i="8"/>
  <c r="F10" i="31"/>
  <c r="F11" i="31" s="1"/>
  <c r="F8" i="31"/>
  <c r="G214" i="19"/>
  <c r="G222" i="19"/>
  <c r="G226" i="19"/>
  <c r="G230" i="19"/>
  <c r="G234" i="19"/>
  <c r="G225" i="19"/>
  <c r="G233" i="19"/>
  <c r="G221" i="19"/>
  <c r="G215" i="19"/>
  <c r="G219" i="19"/>
  <c r="G223" i="19"/>
  <c r="G227" i="19"/>
  <c r="G231" i="19"/>
  <c r="G235" i="19"/>
  <c r="G237" i="19"/>
  <c r="G216" i="19"/>
  <c r="G220" i="19"/>
  <c r="G224" i="19"/>
  <c r="G228" i="19"/>
  <c r="G232" i="19"/>
  <c r="G236" i="19"/>
  <c r="G217" i="19"/>
  <c r="F309" i="19"/>
  <c r="F313" i="19"/>
  <c r="F318" i="19"/>
  <c r="F322" i="19"/>
  <c r="F308" i="19"/>
  <c r="F310" i="19"/>
  <c r="F319" i="19"/>
  <c r="F323" i="19"/>
  <c r="F312" i="19"/>
  <c r="F325" i="19"/>
  <c r="F314" i="19"/>
  <c r="F315" i="19"/>
  <c r="F321" i="19"/>
  <c r="F311" i="19"/>
  <c r="F320" i="19"/>
  <c r="F324" i="19"/>
  <c r="F316" i="19"/>
  <c r="F317" i="19"/>
  <c r="F357" i="19"/>
  <c r="F360" i="19"/>
  <c r="F361" i="19"/>
  <c r="F353" i="19"/>
  <c r="F358" i="19"/>
  <c r="F365" i="19"/>
  <c r="F356" i="19"/>
  <c r="F364" i="19"/>
  <c r="F354" i="19"/>
  <c r="F363" i="19"/>
  <c r="F359" i="19"/>
  <c r="F355" i="19"/>
  <c r="F362" i="19"/>
  <c r="F449" i="19"/>
  <c r="F457" i="19"/>
  <c r="F448" i="19"/>
  <c r="F454" i="19"/>
  <c r="F456" i="19"/>
  <c r="F455" i="19"/>
  <c r="G501" i="19"/>
  <c r="G506" i="19"/>
  <c r="G499" i="19"/>
  <c r="G502" i="19"/>
  <c r="G503" i="19"/>
  <c r="G504" i="19"/>
  <c r="G505" i="19"/>
  <c r="G500" i="19"/>
  <c r="F573" i="19"/>
  <c r="F572" i="19"/>
  <c r="F591" i="19"/>
  <c r="F595" i="19"/>
  <c r="F222" i="19"/>
  <c r="F215" i="19"/>
  <c r="F223" i="19"/>
  <c r="F237" i="19"/>
  <c r="F233" i="19"/>
  <c r="F236" i="19"/>
  <c r="G308" i="19"/>
  <c r="G316" i="19"/>
  <c r="G309" i="19"/>
  <c r="G313" i="19"/>
  <c r="G318" i="19"/>
  <c r="G322" i="19"/>
  <c r="G312" i="19"/>
  <c r="G325" i="19"/>
  <c r="G314" i="19"/>
  <c r="G321" i="19"/>
  <c r="G310" i="19"/>
  <c r="G319" i="19"/>
  <c r="G323" i="19"/>
  <c r="G317" i="19"/>
  <c r="G315" i="19"/>
  <c r="G311" i="19"/>
  <c r="G320" i="19"/>
  <c r="G324" i="19"/>
  <c r="G361" i="19"/>
  <c r="G449" i="19"/>
  <c r="G453" i="19"/>
  <c r="G457" i="19"/>
  <c r="G461" i="19"/>
  <c r="G465" i="19"/>
  <c r="G469" i="19"/>
  <c r="G448" i="19"/>
  <c r="G460" i="19"/>
  <c r="G450" i="19"/>
  <c r="G454" i="19"/>
  <c r="G458" i="19"/>
  <c r="G462" i="19"/>
  <c r="G466" i="19"/>
  <c r="G470" i="19"/>
  <c r="G464" i="19"/>
  <c r="G451" i="19"/>
  <c r="G455" i="19"/>
  <c r="G459" i="19"/>
  <c r="G463" i="19"/>
  <c r="G467" i="19"/>
  <c r="G471" i="19"/>
  <c r="G452" i="19"/>
  <c r="G456" i="19"/>
  <c r="G468" i="19"/>
  <c r="F505" i="19"/>
  <c r="G552" i="19"/>
  <c r="G561" i="19"/>
  <c r="G559" i="19"/>
  <c r="G580" i="19"/>
  <c r="G571" i="19"/>
  <c r="G570" i="19"/>
  <c r="G585" i="19"/>
  <c r="G581" i="19"/>
  <c r="G617" i="19"/>
  <c r="G615" i="19"/>
  <c r="G614" i="19"/>
  <c r="G616" i="19"/>
  <c r="F33" i="19"/>
  <c r="G595" i="19"/>
  <c r="F269" i="19"/>
  <c r="G331" i="19"/>
  <c r="G344" i="19"/>
  <c r="F551" i="19"/>
  <c r="G342" i="19"/>
  <c r="F31" i="19"/>
  <c r="F30" i="19"/>
  <c r="G596" i="19"/>
  <c r="F268" i="19"/>
  <c r="G348" i="19"/>
  <c r="G339" i="19"/>
  <c r="G335" i="19"/>
  <c r="G598" i="19"/>
  <c r="F34" i="19"/>
  <c r="G590" i="19"/>
  <c r="F267" i="19"/>
  <c r="G343" i="19"/>
  <c r="F339" i="19"/>
  <c r="F554" i="19"/>
  <c r="F270" i="19"/>
  <c r="F37" i="19"/>
  <c r="G591" i="19"/>
  <c r="F266" i="19"/>
  <c r="G347" i="19"/>
  <c r="G338" i="19"/>
  <c r="G334" i="19"/>
  <c r="F27" i="19"/>
  <c r="F35" i="19"/>
  <c r="G589" i="19"/>
  <c r="G593" i="19"/>
  <c r="G597" i="19"/>
  <c r="F265" i="19"/>
  <c r="F342" i="19"/>
  <c r="F561" i="19"/>
  <c r="F553" i="19"/>
  <c r="G367" i="19"/>
  <c r="F26" i="19"/>
  <c r="G592" i="19"/>
  <c r="G346" i="19"/>
  <c r="G341" i="19"/>
  <c r="G337" i="19"/>
  <c r="F314" i="9"/>
  <c r="F322" i="9"/>
  <c r="F321" i="9"/>
  <c r="F327" i="9"/>
  <c r="F326" i="9"/>
  <c r="F324" i="9"/>
  <c r="F325" i="9"/>
  <c r="F319" i="9"/>
  <c r="F310" i="9"/>
  <c r="F317" i="9"/>
  <c r="F315" i="9"/>
  <c r="F323" i="9"/>
  <c r="F318" i="9"/>
  <c r="F320" i="9"/>
  <c r="F311" i="9"/>
  <c r="F312" i="9"/>
  <c r="F313" i="9"/>
  <c r="F316" i="9"/>
  <c r="F368" i="9"/>
  <c r="F370" i="9"/>
  <c r="F369" i="9"/>
  <c r="G554" i="9"/>
  <c r="G555" i="9"/>
  <c r="G558" i="9"/>
  <c r="G559" i="9"/>
  <c r="G553" i="9"/>
  <c r="G562" i="9"/>
  <c r="G563" i="9"/>
  <c r="G551" i="9"/>
  <c r="G566" i="9"/>
  <c r="G560" i="9"/>
  <c r="G564" i="9"/>
  <c r="G549" i="9"/>
  <c r="G552" i="9"/>
  <c r="G561" i="9"/>
  <c r="G557" i="9"/>
  <c r="G556" i="9"/>
  <c r="G565" i="9"/>
  <c r="F24" i="9"/>
  <c r="F25" i="9"/>
  <c r="F12" i="9"/>
  <c r="F18" i="9"/>
  <c r="F16" i="19"/>
  <c r="F19" i="9"/>
  <c r="F22" i="9"/>
  <c r="F16" i="9"/>
  <c r="F17" i="19"/>
  <c r="F21" i="9"/>
  <c r="F15" i="19"/>
  <c r="F26" i="9"/>
  <c r="F23" i="9"/>
  <c r="F20" i="9"/>
  <c r="F17" i="22"/>
  <c r="F14" i="9"/>
  <c r="F17" i="9"/>
  <c r="F13" i="9"/>
  <c r="F203" i="9"/>
  <c r="F210" i="9"/>
  <c r="F194" i="9"/>
  <c r="F201" i="9"/>
  <c r="F208" i="9"/>
  <c r="F192" i="9"/>
  <c r="F196" i="9"/>
  <c r="F199" i="9"/>
  <c r="F206" i="9"/>
  <c r="F190" i="9"/>
  <c r="F207" i="9"/>
  <c r="F213" i="9"/>
  <c r="F197" i="9"/>
  <c r="F204" i="9"/>
  <c r="F191" i="9"/>
  <c r="F211" i="9"/>
  <c r="F195" i="9"/>
  <c r="F202" i="9"/>
  <c r="F205" i="9"/>
  <c r="F209" i="9"/>
  <c r="F193" i="9"/>
  <c r="F200" i="9"/>
  <c r="F198" i="9"/>
  <c r="F212" i="9"/>
  <c r="G362" i="9"/>
  <c r="G359" i="9"/>
  <c r="G361" i="9"/>
  <c r="G360" i="9"/>
  <c r="G358" i="9"/>
  <c r="G363" i="9"/>
  <c r="G364" i="9"/>
  <c r="G370" i="9"/>
  <c r="G371" i="9"/>
  <c r="G368" i="9"/>
  <c r="G369" i="9"/>
  <c r="F451" i="9"/>
  <c r="F435" i="9"/>
  <c r="F434" i="9"/>
  <c r="F449" i="9"/>
  <c r="F433" i="9"/>
  <c r="F430" i="9"/>
  <c r="F437" i="9"/>
  <c r="F440" i="9"/>
  <c r="F447" i="9"/>
  <c r="F431" i="9"/>
  <c r="F439" i="9"/>
  <c r="F436" i="9"/>
  <c r="F445" i="9"/>
  <c r="F429" i="9"/>
  <c r="F432" i="9"/>
  <c r="F428" i="9"/>
  <c r="F444" i="9"/>
  <c r="F443" i="9"/>
  <c r="F450" i="9"/>
  <c r="F448" i="9"/>
  <c r="F438" i="9"/>
  <c r="F441" i="9"/>
  <c r="F446" i="9"/>
  <c r="F442" i="9"/>
  <c r="G481" i="9"/>
  <c r="G482" i="9"/>
  <c r="G485" i="9"/>
  <c r="G480" i="9"/>
  <c r="G483" i="9"/>
  <c r="G488" i="9"/>
  <c r="G490" i="9"/>
  <c r="G486" i="9"/>
  <c r="G492" i="9"/>
  <c r="G493" i="9"/>
  <c r="G491" i="9"/>
  <c r="G479" i="9"/>
  <c r="G489" i="9"/>
  <c r="G484" i="9"/>
  <c r="F537" i="9"/>
  <c r="F527" i="9"/>
  <c r="F555" i="9"/>
  <c r="F562" i="9"/>
  <c r="F584" i="9"/>
  <c r="F581" i="9"/>
  <c r="F580" i="9"/>
  <c r="F579" i="9"/>
  <c r="F575" i="9"/>
  <c r="F576" i="9"/>
  <c r="F572" i="9"/>
  <c r="F591" i="9"/>
  <c r="F578" i="9"/>
  <c r="F573" i="9"/>
  <c r="F582" i="9"/>
  <c r="F577" i="9"/>
  <c r="F574" i="9"/>
  <c r="F583" i="9"/>
  <c r="F598" i="9"/>
  <c r="F600" i="9"/>
  <c r="F599" i="9"/>
  <c r="F597" i="9"/>
  <c r="G432" i="9"/>
  <c r="G433" i="9"/>
  <c r="G445" i="9"/>
  <c r="F289" i="9"/>
  <c r="F288" i="9"/>
  <c r="F296" i="9"/>
  <c r="F300" i="9"/>
  <c r="F295" i="9"/>
  <c r="G575" i="9"/>
  <c r="G580" i="9"/>
  <c r="G578" i="9"/>
  <c r="G252" i="9"/>
  <c r="G248" i="9"/>
  <c r="G526" i="9"/>
  <c r="G535" i="9"/>
  <c r="G599" i="9"/>
  <c r="G210" i="9"/>
  <c r="G194" i="9"/>
  <c r="G203" i="9"/>
  <c r="G208" i="9"/>
  <c r="G192" i="9"/>
  <c r="G197" i="9"/>
  <c r="G206" i="9"/>
  <c r="G190" i="9"/>
  <c r="G193" i="9"/>
  <c r="G198" i="9"/>
  <c r="G212" i="9"/>
  <c r="G213" i="9"/>
  <c r="G204" i="9"/>
  <c r="G207" i="9"/>
  <c r="G191" i="9"/>
  <c r="G209" i="9"/>
  <c r="G202" i="9"/>
  <c r="G201" i="9"/>
  <c r="G211" i="9"/>
  <c r="G196" i="9"/>
  <c r="G199" i="9"/>
  <c r="G200" i="9"/>
  <c r="G195" i="9"/>
  <c r="G205" i="9"/>
  <c r="F490" i="9"/>
  <c r="F491" i="9"/>
  <c r="F342" i="9"/>
  <c r="F244" i="9"/>
  <c r="G343" i="9"/>
  <c r="F345" i="9"/>
  <c r="F340" i="9"/>
  <c r="F361" i="9"/>
  <c r="G16" i="19"/>
  <c r="F246" i="9"/>
  <c r="G341" i="9"/>
  <c r="F343" i="9"/>
  <c r="F338" i="9"/>
  <c r="F363" i="9"/>
  <c r="F242" i="9"/>
  <c r="F248" i="9"/>
  <c r="F245" i="9"/>
  <c r="G333" i="9"/>
  <c r="G339" i="9"/>
  <c r="F341" i="9"/>
  <c r="F336" i="9"/>
  <c r="F358" i="9"/>
  <c r="G17" i="19"/>
  <c r="F243" i="9"/>
  <c r="F251" i="9"/>
  <c r="G15" i="19"/>
  <c r="F333" i="9"/>
  <c r="G337" i="9"/>
  <c r="F339" i="9"/>
  <c r="F334" i="9"/>
  <c r="F362" i="9"/>
  <c r="D305" i="9"/>
  <c r="G299" i="9" s="1"/>
  <c r="F247" i="9"/>
  <c r="F253" i="9"/>
  <c r="G342" i="9"/>
  <c r="G335" i="9"/>
  <c r="F337" i="9"/>
  <c r="F360" i="9"/>
  <c r="F250" i="9"/>
  <c r="F255" i="9"/>
  <c r="G338" i="9"/>
  <c r="F364" i="9"/>
  <c r="F153" i="8"/>
  <c r="F160" i="8"/>
  <c r="F161" i="8"/>
  <c r="F162" i="8"/>
  <c r="F149" i="8"/>
  <c r="F143" i="8"/>
  <c r="F158" i="8"/>
  <c r="F195" i="8"/>
  <c r="F211" i="8"/>
  <c r="F151" i="8"/>
  <c r="F197" i="8"/>
  <c r="F206" i="8"/>
  <c r="F200" i="8"/>
  <c r="F202" i="8"/>
  <c r="F147" i="8"/>
  <c r="F213" i="8"/>
  <c r="F214" i="8"/>
  <c r="F193" i="8"/>
  <c r="F204" i="8"/>
  <c r="F210" i="8"/>
  <c r="F126" i="8"/>
  <c r="F220" i="8"/>
  <c r="F209" i="8"/>
  <c r="F194" i="8"/>
  <c r="F212" i="8"/>
  <c r="F196" i="8"/>
  <c r="F205" i="8"/>
  <c r="F199" i="8"/>
  <c r="F203" i="8"/>
  <c r="F215" i="8"/>
  <c r="F201" i="8"/>
  <c r="F164" i="8"/>
  <c r="F166" i="8"/>
  <c r="F122" i="8"/>
  <c r="F127" i="8"/>
  <c r="F132" i="8"/>
  <c r="C58" i="8"/>
  <c r="F63" i="8" s="1"/>
  <c r="C77" i="8"/>
  <c r="F78" i="8" s="1"/>
  <c r="C100" i="8"/>
  <c r="F95" i="8" s="1"/>
  <c r="C179" i="8"/>
  <c r="F182" i="8" s="1"/>
  <c r="F123" i="8"/>
  <c r="F112" i="8"/>
  <c r="F114" i="8"/>
  <c r="F134" i="8"/>
  <c r="F113" i="8"/>
  <c r="F116" i="8"/>
  <c r="F135" i="8"/>
  <c r="F115" i="8"/>
  <c r="F118" i="8"/>
  <c r="F133" i="8"/>
  <c r="F117" i="8"/>
  <c r="F120" i="8"/>
  <c r="F131" i="8"/>
  <c r="F125" i="8"/>
  <c r="F129" i="8"/>
  <c r="F136" i="8"/>
  <c r="F128" i="8"/>
  <c r="F119" i="8"/>
  <c r="F124" i="8"/>
  <c r="F165" i="8"/>
  <c r="F152" i="8"/>
  <c r="F140" i="8"/>
  <c r="F181" i="8"/>
  <c r="F150" i="8"/>
  <c r="F148" i="8"/>
  <c r="G313" i="9"/>
  <c r="G326" i="9"/>
  <c r="G325" i="9"/>
  <c r="G310" i="9"/>
  <c r="G314" i="9"/>
  <c r="G319" i="9"/>
  <c r="G322" i="9"/>
  <c r="G315" i="9"/>
  <c r="G318" i="9"/>
  <c r="G311" i="9"/>
  <c r="G317" i="9"/>
  <c r="G321" i="9"/>
  <c r="G320" i="9"/>
  <c r="G327" i="9"/>
  <c r="G316" i="9"/>
  <c r="G323" i="9"/>
  <c r="G312" i="9"/>
  <c r="F344" i="19" l="1"/>
  <c r="F332" i="19"/>
  <c r="G546" i="19"/>
  <c r="G557" i="19"/>
  <c r="G548" i="19"/>
  <c r="F589" i="19"/>
  <c r="F348" i="19"/>
  <c r="G562" i="19"/>
  <c r="G564" i="19" s="1"/>
  <c r="G553" i="19"/>
  <c r="F596" i="19"/>
  <c r="G558" i="19"/>
  <c r="G549" i="19"/>
  <c r="F594" i="19"/>
  <c r="G554" i="19"/>
  <c r="G555" i="19"/>
  <c r="F592" i="19"/>
  <c r="F602" i="19" s="1"/>
  <c r="F590" i="19"/>
  <c r="G550" i="19"/>
  <c r="G547" i="19"/>
  <c r="F600" i="19"/>
  <c r="F597" i="19"/>
  <c r="G563" i="19"/>
  <c r="G560" i="19"/>
  <c r="F599" i="19"/>
  <c r="F593" i="19"/>
  <c r="G229" i="19"/>
  <c r="F272" i="19"/>
  <c r="F334" i="19"/>
  <c r="F346" i="19"/>
  <c r="G551" i="19"/>
  <c r="F598" i="19"/>
  <c r="G597" i="9"/>
  <c r="G600" i="9"/>
  <c r="F504" i="19"/>
  <c r="F586" i="19"/>
  <c r="F579" i="19"/>
  <c r="F382" i="19"/>
  <c r="F499" i="19"/>
  <c r="F577" i="19"/>
  <c r="F571" i="19"/>
  <c r="F587" i="19" s="1"/>
  <c r="F383" i="19"/>
  <c r="F338" i="19"/>
  <c r="F336" i="19"/>
  <c r="F503" i="19"/>
  <c r="F575" i="19"/>
  <c r="F580" i="19"/>
  <c r="F569" i="19"/>
  <c r="F381" i="19"/>
  <c r="F340" i="19"/>
  <c r="F501" i="19"/>
  <c r="F581" i="19"/>
  <c r="F576" i="19"/>
  <c r="F578" i="19"/>
  <c r="F379" i="19"/>
  <c r="F347" i="19"/>
  <c r="F367" i="19"/>
  <c r="F506" i="19"/>
  <c r="F585" i="19"/>
  <c r="F582" i="19"/>
  <c r="F380" i="19"/>
  <c r="F500" i="19"/>
  <c r="F583" i="19"/>
  <c r="F570" i="19"/>
  <c r="F378" i="19"/>
  <c r="F385" i="19" s="1"/>
  <c r="F343" i="19"/>
  <c r="F335" i="19"/>
  <c r="F331" i="19"/>
  <c r="F574" i="19"/>
  <c r="F341" i="19"/>
  <c r="F543" i="9"/>
  <c r="F536" i="9"/>
  <c r="F540" i="9"/>
  <c r="F534" i="9"/>
  <c r="F538" i="9"/>
  <c r="F539" i="9"/>
  <c r="F531" i="9"/>
  <c r="F528" i="9"/>
  <c r="F532" i="9"/>
  <c r="F541" i="9"/>
  <c r="F535" i="9"/>
  <c r="F526" i="9"/>
  <c r="F530" i="9"/>
  <c r="F529" i="9"/>
  <c r="F542" i="9"/>
  <c r="F557" i="19"/>
  <c r="F550" i="19"/>
  <c r="G267" i="19"/>
  <c r="F547" i="19"/>
  <c r="F451" i="19"/>
  <c r="F450" i="19"/>
  <c r="F453" i="19"/>
  <c r="G270" i="19"/>
  <c r="G266" i="19"/>
  <c r="F558" i="19"/>
  <c r="G268" i="19"/>
  <c r="F555" i="19"/>
  <c r="G269" i="19"/>
  <c r="G356" i="19"/>
  <c r="F452" i="19"/>
  <c r="F464" i="19"/>
  <c r="F460" i="19"/>
  <c r="F391" i="19"/>
  <c r="F562" i="19"/>
  <c r="F559" i="19"/>
  <c r="F471" i="19"/>
  <c r="F470" i="19"/>
  <c r="F468" i="19"/>
  <c r="F388" i="19"/>
  <c r="F563" i="19"/>
  <c r="F467" i="19"/>
  <c r="F466" i="19"/>
  <c r="F469" i="19"/>
  <c r="F390" i="19"/>
  <c r="F548" i="19"/>
  <c r="F463" i="19"/>
  <c r="F462" i="19"/>
  <c r="F465" i="19"/>
  <c r="F546" i="19"/>
  <c r="F459" i="19"/>
  <c r="F458" i="19"/>
  <c r="G599" i="19"/>
  <c r="G602" i="19" s="1"/>
  <c r="F549" i="19"/>
  <c r="G242" i="9"/>
  <c r="F483" i="9"/>
  <c r="F492" i="9"/>
  <c r="G529" i="9"/>
  <c r="G541" i="9"/>
  <c r="G251" i="9"/>
  <c r="G434" i="9"/>
  <c r="G431" i="9"/>
  <c r="G430" i="9"/>
  <c r="F554" i="9"/>
  <c r="G531" i="9"/>
  <c r="F479" i="9"/>
  <c r="F480" i="9"/>
  <c r="G534" i="9"/>
  <c r="G543" i="9"/>
  <c r="G253" i="9"/>
  <c r="G443" i="9"/>
  <c r="G447" i="9"/>
  <c r="G440" i="9"/>
  <c r="F549" i="9"/>
  <c r="G536" i="9"/>
  <c r="G243" i="9"/>
  <c r="G442" i="9"/>
  <c r="G436" i="9"/>
  <c r="G439" i="9"/>
  <c r="F558" i="9"/>
  <c r="G437" i="9"/>
  <c r="G539" i="9"/>
  <c r="F485" i="9"/>
  <c r="F484" i="9"/>
  <c r="G533" i="9"/>
  <c r="G528" i="9"/>
  <c r="G247" i="9"/>
  <c r="G255" i="9"/>
  <c r="G450" i="9"/>
  <c r="G448" i="9"/>
  <c r="G444" i="9"/>
  <c r="F553" i="9"/>
  <c r="G446" i="9"/>
  <c r="G532" i="9"/>
  <c r="F488" i="9"/>
  <c r="G537" i="9"/>
  <c r="G527" i="9"/>
  <c r="G246" i="9"/>
  <c r="G241" i="9"/>
  <c r="G441" i="9"/>
  <c r="G438" i="9"/>
  <c r="G435" i="9"/>
  <c r="F550" i="9"/>
  <c r="G245" i="9"/>
  <c r="G449" i="9"/>
  <c r="F493" i="9"/>
  <c r="F482" i="9"/>
  <c r="G244" i="9"/>
  <c r="F486" i="9"/>
  <c r="F489" i="9"/>
  <c r="G542" i="9"/>
  <c r="G538" i="9"/>
  <c r="G250" i="9"/>
  <c r="G429" i="9"/>
  <c r="G428" i="9"/>
  <c r="F556" i="9"/>
  <c r="F337" i="19"/>
  <c r="G382" i="19"/>
  <c r="F560" i="19"/>
  <c r="F333" i="19"/>
  <c r="F556" i="19"/>
  <c r="G581" i="9"/>
  <c r="F303" i="9"/>
  <c r="F301" i="9"/>
  <c r="F302" i="9"/>
  <c r="G583" i="9"/>
  <c r="G582" i="9"/>
  <c r="F290" i="9"/>
  <c r="F297" i="9"/>
  <c r="G584" i="9"/>
  <c r="G572" i="9"/>
  <c r="F294" i="9"/>
  <c r="F304" i="9"/>
  <c r="G579" i="9"/>
  <c r="G591" i="9"/>
  <c r="F291" i="9"/>
  <c r="F287" i="9"/>
  <c r="G573" i="9"/>
  <c r="G577" i="9"/>
  <c r="F292" i="9"/>
  <c r="F293" i="9"/>
  <c r="G576" i="9"/>
  <c r="F299" i="9"/>
  <c r="G575" i="19"/>
  <c r="G578" i="19"/>
  <c r="G365" i="19"/>
  <c r="F221" i="19"/>
  <c r="F219" i="19"/>
  <c r="F218" i="19"/>
  <c r="G579" i="19"/>
  <c r="G573" i="19"/>
  <c r="G360" i="19"/>
  <c r="G355" i="19"/>
  <c r="F232" i="19"/>
  <c r="F229" i="19"/>
  <c r="F214" i="19"/>
  <c r="G577" i="19"/>
  <c r="G569" i="19"/>
  <c r="G362" i="19"/>
  <c r="G359" i="19"/>
  <c r="F228" i="19"/>
  <c r="F217" i="19"/>
  <c r="F225" i="19"/>
  <c r="G572" i="19"/>
  <c r="G582" i="19"/>
  <c r="G364" i="19"/>
  <c r="G354" i="19"/>
  <c r="F224" i="19"/>
  <c r="F235" i="19"/>
  <c r="F234" i="19"/>
  <c r="G574" i="19"/>
  <c r="G576" i="19"/>
  <c r="G353" i="19"/>
  <c r="G358" i="19"/>
  <c r="F220" i="19"/>
  <c r="F231" i="19"/>
  <c r="F230" i="19"/>
  <c r="G584" i="19"/>
  <c r="G583" i="19"/>
  <c r="G357" i="19"/>
  <c r="F216" i="19"/>
  <c r="F227" i="19"/>
  <c r="G304" i="9"/>
  <c r="F551" i="9"/>
  <c r="F563" i="9"/>
  <c r="F565" i="9"/>
  <c r="G295" i="9"/>
  <c r="F557" i="9"/>
  <c r="F560" i="9"/>
  <c r="F559" i="9"/>
  <c r="F561" i="9"/>
  <c r="F566" i="9"/>
  <c r="G540" i="9"/>
  <c r="F564" i="9"/>
  <c r="G388" i="19"/>
  <c r="G383" i="19"/>
  <c r="G391" i="19"/>
  <c r="G380" i="19"/>
  <c r="G390" i="19"/>
  <c r="G381" i="19"/>
  <c r="G378" i="19"/>
  <c r="G384" i="19"/>
  <c r="G326" i="19"/>
  <c r="F366" i="19"/>
  <c r="G298" i="9"/>
  <c r="G290" i="9"/>
  <c r="G288" i="9"/>
  <c r="G289" i="9"/>
  <c r="G294" i="9"/>
  <c r="G302" i="9"/>
  <c r="F249" i="9"/>
  <c r="G292" i="9"/>
  <c r="G296" i="9"/>
  <c r="G293" i="9"/>
  <c r="G303" i="9"/>
  <c r="G297" i="9"/>
  <c r="G301" i="9"/>
  <c r="G300" i="9"/>
  <c r="G287" i="9"/>
  <c r="G291" i="9"/>
  <c r="F55" i="8"/>
  <c r="G507" i="19"/>
  <c r="F507" i="19"/>
  <c r="F29" i="19"/>
  <c r="F273" i="19"/>
  <c r="G618" i="19"/>
  <c r="G472" i="19"/>
  <c r="F326" i="19"/>
  <c r="G349" i="19"/>
  <c r="G238" i="19"/>
  <c r="G365" i="9"/>
  <c r="F365" i="9"/>
  <c r="G214" i="9"/>
  <c r="G601" i="9"/>
  <c r="F585" i="9"/>
  <c r="F452" i="9"/>
  <c r="G18" i="19"/>
  <c r="G346" i="9"/>
  <c r="G372" i="9"/>
  <c r="F214" i="9"/>
  <c r="F372" i="9"/>
  <c r="F346" i="9"/>
  <c r="F18" i="19"/>
  <c r="F15" i="9"/>
  <c r="G567" i="9"/>
  <c r="F601" i="9"/>
  <c r="G487" i="9"/>
  <c r="F328" i="9"/>
  <c r="F178" i="8"/>
  <c r="F175" i="8"/>
  <c r="F186" i="8"/>
  <c r="F177" i="8"/>
  <c r="F187" i="8"/>
  <c r="F174" i="8"/>
  <c r="F179" i="8" s="1"/>
  <c r="F176" i="8"/>
  <c r="F184" i="8"/>
  <c r="F180" i="8"/>
  <c r="F183" i="8"/>
  <c r="F56" i="8"/>
  <c r="F61" i="8"/>
  <c r="F156" i="8"/>
  <c r="F208" i="8"/>
  <c r="F54" i="8"/>
  <c r="F103" i="8"/>
  <c r="F64" i="8"/>
  <c r="F80" i="8"/>
  <c r="F57" i="8"/>
  <c r="F62" i="8"/>
  <c r="F130" i="8"/>
  <c r="F167" i="8"/>
  <c r="F185" i="8"/>
  <c r="F60" i="8"/>
  <c r="F73" i="8"/>
  <c r="F105" i="8"/>
  <c r="F87" i="8"/>
  <c r="F71" i="8"/>
  <c r="F86" i="8"/>
  <c r="F75" i="8"/>
  <c r="F99" i="8"/>
  <c r="F101" i="8"/>
  <c r="F97" i="8"/>
  <c r="F72" i="8"/>
  <c r="F70" i="8"/>
  <c r="F81" i="8"/>
  <c r="F94" i="8"/>
  <c r="F59" i="8"/>
  <c r="F96" i="8"/>
  <c r="F93" i="8"/>
  <c r="F82" i="8"/>
  <c r="F104" i="8"/>
  <c r="F98" i="8"/>
  <c r="F76" i="8"/>
  <c r="F79" i="8"/>
  <c r="F102" i="8"/>
  <c r="F53" i="8"/>
  <c r="F74" i="8"/>
  <c r="G328" i="9"/>
  <c r="F544" i="9" l="1"/>
  <c r="F349" i="19"/>
  <c r="F392" i="19"/>
  <c r="G273" i="19"/>
  <c r="F472" i="19"/>
  <c r="F564" i="19"/>
  <c r="G452" i="9"/>
  <c r="F487" i="9"/>
  <c r="G249" i="9"/>
  <c r="G585" i="9"/>
  <c r="G587" i="19"/>
  <c r="G544" i="9"/>
  <c r="F305" i="9"/>
  <c r="G392" i="19"/>
  <c r="F238" i="19"/>
  <c r="G366" i="19"/>
  <c r="F567" i="9"/>
  <c r="G385" i="19"/>
  <c r="G305" i="9"/>
  <c r="F58" i="8"/>
  <c r="F100" i="8"/>
  <c r="F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E947248E-0B06-4949-8B54-ED58434EC74B}">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ABD2A28B-CBEA-44C8-B397-68EA0663A439}">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<sst xmlns="http://schemas.openxmlformats.org/spreadsheetml/2006/main" count="9903" uniqueCount="3629">
  <si>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</si>
  <si>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</si>
  <si>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</si>
  <si>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</si>
  <si>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</si>
  <si>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</si>
  <si>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</si>
  <si>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</si>
  <si>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</si>
  <si>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</si>
  <si>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</si>
  <si>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</si>
  <si>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</si>
  <si>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</si>
  <si>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</si>
  <si>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</si>
  <si>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</si>
  <si>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</si>
  <si>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</si>
  <si>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</si>
  <si>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</si>
  <si>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</si>
  <si>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</si>
  <si>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</si>
  <si>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</si>
  <si>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</si>
  <si>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</si>
  <si>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</si>
  <si>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</si>
  <si>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</si>
  <si>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</si>
  <si>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</si>
  <si>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</si>
  <si>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</si>
  <si>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</si>
  <si>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</si>
  <si>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</si>
  <si>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</si>
  <si>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</si>
  <si>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</si>
  <si>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</si>
  <si>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</si>
  <si>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</si>
  <si>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</si>
  <si>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</si>
  <si>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</si>
  <si>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</si>
  <si>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</si>
  <si>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</si>
  <si>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</si>
  <si>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</si>
  <si>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</si>
  <si>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</si>
  <si>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</si>
  <si>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</si>
  <si>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</si>
  <si>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</si>
  <si>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</si>
  <si>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</si>
  <si>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</si>
  <si>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</si>
  <si>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</si>
  <si>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</si>
  <si>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</si>
  <si>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</si>
  <si>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</si>
  <si>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</si>
  <si>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</si>
  <si>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</si>
  <si>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</si>
  <si>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</si>
  <si>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</si>
  <si>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</si>
  <si>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</si>
  <si>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</si>
  <si>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</si>
  <si>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</si>
  <si>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</si>
  <si>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</si>
  <si>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</si>
  <si>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</si>
  <si>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</si>
  <si>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</si>
  <si>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</si>
  <si>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</si>
  <si>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</si>
  <si>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</si>
  <si>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</si>
  <si>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</si>
  <si>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</si>
  <si>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</si>
  <si>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</si>
  <si>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</si>
  <si>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</si>
  <si>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</si>
  <si>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</si>
  <si>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</si>
  <si>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</si>
  <si>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</si>
  <si>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</si>
  <si>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</si>
  <si>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</si>
  <si>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</si>
  <si>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</si>
  <si>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</si>
  <si>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</si>
  <si>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</si>
  <si>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</si>
  <si>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</si>
  <si>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</si>
  <si>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</si>
  <si>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</si>
  <si>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</si>
  <si>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</si>
  <si>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</si>
  <si>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</si>
  <si>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</si>
  <si>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</si>
  <si>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</si>
  <si>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</si>
  <si>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</si>
  <si>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</si>
  <si>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</si>
  <si>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</si>
  <si>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</si>
  <si>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</si>
  <si>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</si>
  <si>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</si>
  <si>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</si>
  <si>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</si>
  <si>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</si>
  <si>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</si>
  <si>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</si>
  <si>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</si>
  <si>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</si>
  <si>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</si>
  <si>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</si>
  <si>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</si>
  <si>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</si>
  <si>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</si>
  <si>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</si>
  <si>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</si>
  <si>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</si>
  <si>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</si>
  <si>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</si>
  <si>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</si>
  <si>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</si>
  <si>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</si>
  <si>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</si>
  <si>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</si>
  <si>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</si>
  <si>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</si>
  <si>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</si>
  <si>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</si>
  <si>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</si>
  <si>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</si>
  <si>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</si>
  <si>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</si>
  <si>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</si>
  <si>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</si>
  <si>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</si>
  <si>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</si>
  <si>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</si>
  <si>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</si>
  <si>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</si>
  <si>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</si>
  <si>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</si>
  <si>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</si>
  <si>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</si>
  <si>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</si>
  <si>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</si>
  <si>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</si>
  <si>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</si>
  <si>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</si>
  <si>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</si>
  <si>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</si>
  <si>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</si>
  <si>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</si>
  <si>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</si>
  <si>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</si>
  <si>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</si>
  <si>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</si>
  <si>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</si>
  <si>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</si>
  <si>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</si>
  <si>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</si>
  <si>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</si>
  <si>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</si>
  <si>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</si>
  <si>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</si>
  <si>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</si>
  <si>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</si>
  <si>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</si>
  <si>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</si>
  <si>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</si>
  <si>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</si>
  <si>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</si>
  <si>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</si>
  <si>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</si>
  <si>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</si>
  <si>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</si>
  <si>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</si>
  <si>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</si>
  <si>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</si>
  <si>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</si>
  <si>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</si>
  <si>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</si>
  <si>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</si>
  <si>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</si>
  <si>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</si>
  <si>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</si>
  <si>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</si>
  <si>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</si>
  <si>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</si>
  <si>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</si>
  <si>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</si>
  <si>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</si>
  <si>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</si>
  <si>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</si>
  <si>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</si>
  <si>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</si>
  <si>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</si>
  <si>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</si>
  <si>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</si>
  <si>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</si>
  <si>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</si>
  <si>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</si>
  <si>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</si>
  <si>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</si>
  <si>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</si>
  <si>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</si>
  <si>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</si>
  <si>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</si>
  <si>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</si>
  <si>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</si>
  <si>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</si>
  <si>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</si>
  <si>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</si>
  <si>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</si>
  <si>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</si>
  <si>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</si>
  <si>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</si>
  <si>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</si>
  <si>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</si>
  <si>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</si>
  <si>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</si>
  <si>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</si>
  <si>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</si>
  <si>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</si>
  <si>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</si>
  <si>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</si>
  <si>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</si>
  <si>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</si>
  <si>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</si>
  <si>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</si>
  <si>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</si>
  <si>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</si>
  <si>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</si>
  <si>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</si>
  <si>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</si>
  <si>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</si>
  <si>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</si>
  <si>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</si>
  <si>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</si>
  <si>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</si>
  <si>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</si>
  <si>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</si>
  <si>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</si>
  <si>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</si>
  <si>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</si>
  <si>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</si>
  <si>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</si>
  <si>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</si>
  <si>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</si>
  <si>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</si>
  <si>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</si>
  <si>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</si>
  <si>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</si>
  <si>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</si>
  <si>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</si>
  <si>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</si>
  <si>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</si>
  <si>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</si>
  <si>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</si>
  <si>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</si>
  <si>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</si>
  <si>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</si>
  <si>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</si>
  <si>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</si>
  <si>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</si>
  <si>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</si>
  <si>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</si>
  <si>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</si>
  <si>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</si>
  <si>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</si>
  <si>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</si>
  <si>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</si>
  <si>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</si>
  <si>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</si>
  <si>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</si>
  <si>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</si>
  <si>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</si>
  <si>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</si>
  <si>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</si>
  <si>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</si>
  <si>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</si>
  <si>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</si>
  <si>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</si>
  <si>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</si>
  <si>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</si>
  <si>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</si>
  <si>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</si>
  <si>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</si>
  <si>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</si>
  <si>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</si>
  <si>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</si>
  <si>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</si>
  <si>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</si>
  <si>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</si>
  <si>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</si>
  <si>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</si>
  <si>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</si>
  <si>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</si>
  <si>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</si>
  <si>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</si>
  <si>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</si>
  <si>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</si>
  <si>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</si>
  <si>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</si>
  <si>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</si>
  <si>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</si>
  <si>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</si>
  <si>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</si>
  <si>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</si>
  <si>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</si>
  <si>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</si>
  <si>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</si>
  <si>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</si>
  <si>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</si>
  <si>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</si>
  <si>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</si>
  <si>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</si>
  <si>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</si>
  <si>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</si>
  <si>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</si>
  <si>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</si>
  <si>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</si>
  <si>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</si>
  <si>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</si>
  <si>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</si>
  <si>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</si>
  <si>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</si>
  <si>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</si>
  <si>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</si>
  <si>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</si>
  <si>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</si>
  <si>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</si>
  <si>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</si>
  <si>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</si>
  <si>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</si>
  <si>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</si>
  <si>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</si>
  <si>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</si>
  <si>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</si>
  <si>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</si>
  <si>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</si>
  <si>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</si>
  <si>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</si>
  <si>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</si>
  <si>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</si>
  <si>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</si>
  <si>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</si>
  <si>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</si>
  <si>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</si>
  <si>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</si>
  <si>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</si>
  <si>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</si>
  <si>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</si>
  <si>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</si>
  <si>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</si>
  <si>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</si>
  <si>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</si>
  <si>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</si>
  <si>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</si>
  <si>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</si>
  <si>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</si>
  <si>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</si>
  <si>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</si>
  <si>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</si>
  <si>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</si>
  <si>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</si>
  <si>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</si>
  <si>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</si>
  <si>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</si>
  <si>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</si>
  <si>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</si>
  <si>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</si>
  <si>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</si>
  <si>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</si>
  <si>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</si>
  <si>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</si>
  <si>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</si>
  <si>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</si>
  <si>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</si>
  <si>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</si>
  <si>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</si>
  <si>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</si>
  <si>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</si>
  <si>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</si>
  <si>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</si>
  <si>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</si>
  <si>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</si>
  <si>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</si>
  <si>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</si>
  <si>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</si>
  <si>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</si>
  <si>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</si>
  <si>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</si>
  <si>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</si>
  <si>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</si>
  <si>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</si>
  <si>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</si>
  <si>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</si>
  <si>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</si>
  <si>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</si>
  <si>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</si>
  <si>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</si>
  <si>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</si>
  <si>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</si>
  <si>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</si>
  <si>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</si>
  <si>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</si>
  <si>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</si>
  <si>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</si>
  <si>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</si>
  <si>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</si>
  <si>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</si>
  <si>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</si>
  <si>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</si>
  <si>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</si>
  <si>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</si>
  <si>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</si>
  <si>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</si>
  <si>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</si>
  <si>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</si>
  <si>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</si>
  <si>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</si>
  <si>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</si>
  <si>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</si>
  <si>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</si>
  <si>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</si>
  <si>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</si>
  <si>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</si>
  <si>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</si>
  <si>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</si>
  <si>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</si>
  <si>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</si>
  <si>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</si>
  <si>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</si>
  <si>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</si>
  <si>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</si>
  <si>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</si>
  <si>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</si>
  <si>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</si>
  <si>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</si>
  <si>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</si>
  <si>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</si>
  <si>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</si>
  <si>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</si>
  <si>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</si>
  <si>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</si>
  <si>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</si>
  <si>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</si>
  <si>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</si>
  <si>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</si>
  <si>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</si>
  <si>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</si>
  <si>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</si>
  <si>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</si>
  <si>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</si>
  <si>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</si>
  <si>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</si>
  <si>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</si>
  <si>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</si>
  <si>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</si>
  <si>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</si>
  <si>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</si>
  <si>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</si>
  <si>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</si>
  <si>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</si>
  <si>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</si>
  <si>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</si>
  <si>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</si>
  <si>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</si>
  <si>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</si>
  <si>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</si>
  <si>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</si>
  <si>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</si>
  <si>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</si>
  <si>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</si>
  <si>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</si>
  <si>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</si>
  <si>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</si>
  <si>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</si>
  <si>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</si>
  <si>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</si>
  <si>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</si>
  <si>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</si>
  <si>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</si>
  <si>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</si>
  <si>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</si>
  <si>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</si>
  <si>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</si>
  <si>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</si>
  <si>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</si>
  <si>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</si>
  <si>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</si>
  <si>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</si>
  <si>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</si>
  <si>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</si>
  <si>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</si>
  <si>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</si>
  <si>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</si>
  <si>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</si>
  <si>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</si>
  <si>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</si>
  <si>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</si>
  <si>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</si>
  <si>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</si>
  <si>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</si>
  <si>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</si>
  <si>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</si>
  <si>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</si>
  <si>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</si>
  <si>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</si>
  <si>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</si>
  <si>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</si>
  <si>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</si>
  <si>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</si>
  <si>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</si>
  <si>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</si>
  <si>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</si>
  <si>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</si>
  <si>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</si>
  <si>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</si>
  <si>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</si>
  <si>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</si>
  <si>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</si>
  <si>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</si>
  <si>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</si>
  <si>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</si>
  <si>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</si>
  <si>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</si>
  <si>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</si>
  <si>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</si>
  <si>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</si>
  <si>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</si>
  <si>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</si>
  <si>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</si>
  <si>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</si>
  <si>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</si>
  <si>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</si>
  <si>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</si>
  <si>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</si>
  <si>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</si>
  <si>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</si>
  <si>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</si>
  <si>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</si>
  <si>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</si>
  <si>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</si>
  <si>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</si>
  <si>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</si>
  <si>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</si>
  <si>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</si>
  <si>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</si>
  <si>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</si>
  <si>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</si>
  <si>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</si>
  <si>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</si>
  <si>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</si>
  <si>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</si>
  <si>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</si>
  <si>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</si>
  <si>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</si>
  <si>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</si>
  <si>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</si>
  <si>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</si>
  <si>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</si>
  <si>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</si>
  <si>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</si>
  <si>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</si>
  <si>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</si>
  <si>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</si>
  <si>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</si>
  <si>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</si>
  <si>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</si>
  <si>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</si>
  <si>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</si>
  <si>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</si>
  <si>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</si>
  <si>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</si>
  <si>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</si>
  <si>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</si>
  <si>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</si>
  <si>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</si>
  <si>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</si>
  <si>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</si>
  <si>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</si>
  <si>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</si>
  <si>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</si>
  <si>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</si>
  <si>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</si>
  <si>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</si>
  <si>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</si>
  <si>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</si>
  <si>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</si>
  <si>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</si>
  <si>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</si>
  <si>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</si>
  <si>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</si>
  <si>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</si>
  <si>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</si>
  <si>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</si>
  <si>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</si>
  <si>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</si>
  <si>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</si>
  <si>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</si>
  <si>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</si>
  <si>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</si>
  <si>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</si>
  <si>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</si>
  <si>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</si>
  <si>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</si>
  <si>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</si>
  <si>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</si>
  <si>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</si>
  <si>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</si>
  <si>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</si>
  <si>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</si>
  <si>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</si>
  <si>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</si>
  <si>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</si>
  <si>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</si>
  <si>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</si>
  <si>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</si>
  <si>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</si>
  <si>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</si>
  <si>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</si>
  <si>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</si>
  <si>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</si>
  <si>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</si>
  <si>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</si>
  <si>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</si>
  <si>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</si>
  <si>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</si>
  <si>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</si>
  <si>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</si>
  <si>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</si>
  <si>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</si>
  <si>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</si>
  <si>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</si>
  <si>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</si>
  <si>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</si>
  <si>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</si>
  <si>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</si>
  <si>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</si>
  <si>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</si>
  <si>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</si>
  <si>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</si>
  <si>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</si>
  <si>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</si>
  <si>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</si>
  <si>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</si>
  <si>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</si>
  <si>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</si>
  <si>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</si>
  <si>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</si>
  <si>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</si>
  <si>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</si>
  <si>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</si>
  <si>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</si>
  <si>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</si>
  <si>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</si>
  <si>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</si>
  <si>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</si>
  <si>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</si>
  <si>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</si>
  <si>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</si>
  <si>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</si>
  <si>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</si>
  <si>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</si>
  <si>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</si>
  <si>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</si>
  <si>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</si>
  <si>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</si>
  <si>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</si>
  <si>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</si>
  <si>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</si>
  <si>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</si>
  <si>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</si>
  <si>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</si>
  <si>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</si>
  <si>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</si>
  <si>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</si>
  <si>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</si>
  <si>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</si>
  <si>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</si>
  <si>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</si>
  <si>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</si>
  <si>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</si>
  <si>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</si>
  <si>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</si>
  <si>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</si>
  <si>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</si>
  <si>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</si>
  <si>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</si>
  <si>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</si>
  <si>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</si>
  <si>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</si>
  <si>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</si>
  <si>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</si>
  <si>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</si>
  <si>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</si>
  <si>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</si>
  <si>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</si>
  <si>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</si>
  <si>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</si>
  <si>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</si>
  <si>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</si>
  <si>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</si>
  <si>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</si>
  <si>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</si>
  <si>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</si>
  <si>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</si>
  <si>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</si>
  <si>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</si>
  <si>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</si>
  <si>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</si>
  <si>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</si>
  <si>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</si>
  <si>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</si>
  <si>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</si>
  <si>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</si>
  <si>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</si>
  <si>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</si>
  <si>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</si>
  <si>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</si>
  <si>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</si>
  <si>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</si>
  <si>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</si>
  <si>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</si>
  <si>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</si>
  <si>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</si>
  <si>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</si>
  <si>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</si>
  <si>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</si>
  <si>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</si>
  <si>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</si>
  <si>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</si>
  <si>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</si>
  <si>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</si>
  <si>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</si>
  <si>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</si>
  <si>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</si>
  <si>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</si>
  <si>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</si>
  <si>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</si>
  <si>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</si>
  <si>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</si>
  <si>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</si>
  <si>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</si>
  <si>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</si>
  <si>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</si>
  <si>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</si>
  <si>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</si>
  <si>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</si>
  <si>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</si>
  <si>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</si>
  <si>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</si>
  <si>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</si>
  <si>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</si>
  <si>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</si>
  <si>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</si>
  <si>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</si>
  <si>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</si>
  <si>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</si>
  <si>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</si>
  <si>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</si>
  <si>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</si>
  <si>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</si>
  <si>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</si>
  <si>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</si>
  <si>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</si>
  <si>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</si>
  <si>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</si>
  <si>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</si>
  <si>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</si>
  <si>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</si>
  <si>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</si>
  <si>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</si>
  <si>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</si>
  <si>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</si>
  <si>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</si>
  <si>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</si>
  <si>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</si>
  <si>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</si>
  <si>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</si>
  <si>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</si>
  <si>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</si>
  <si>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</si>
  <si>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</si>
  <si>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</si>
  <si>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</si>
  <si>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</si>
  <si>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</si>
  <si>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</si>
  <si>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</si>
  <si>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</si>
  <si>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</si>
  <si>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</si>
  <si>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</si>
  <si>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</si>
  <si>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</si>
  <si>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</si>
  <si>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</si>
  <si>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</si>
  <si>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</si>
  <si>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</si>
  <si>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</si>
  <si>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</si>
  <si>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</si>
  <si>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</si>
  <si>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</si>
  <si>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</si>
  <si>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</si>
  <si>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</si>
  <si>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</si>
  <si>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</si>
  <si>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</si>
  <si>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</si>
  <si>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</si>
  <si>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</si>
  <si>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</si>
  <si>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</si>
  <si>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</si>
  <si>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</si>
  <si>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</si>
  <si>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</si>
  <si>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</si>
  <si>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</si>
  <si>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</si>
  <si>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</si>
  <si>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</si>
  <si>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</si>
  <si>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</si>
  <si>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</si>
  <si>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</si>
  <si>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</si>
  <si>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</si>
  <si>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</si>
  <si>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</si>
  <si>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</si>
  <si>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</si>
  <si>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</si>
  <si>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</si>
  <si>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</si>
  <si>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</si>
  <si>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</si>
  <si>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</si>
  <si>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</si>
  <si>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</si>
  <si>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</si>
  <si>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</si>
  <si>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</si>
  <si>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</si>
  <si>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</si>
  <si>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</si>
  <si>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</si>
  <si>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</si>
  <si>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</si>
  <si>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</si>
  <si>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</si>
  <si>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</si>
  <si>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</si>
  <si>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</si>
  <si>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</si>
  <si>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</si>
  <si>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</si>
  <si>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</si>
  <si>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</si>
  <si>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</si>
  <si>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</si>
  <si>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</si>
  <si>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</si>
  <si>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</si>
  <si>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</si>
  <si>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</si>
  <si>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</si>
  <si>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</si>
  <si>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</si>
  <si>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</si>
  <si>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</si>
  <si>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</si>
  <si>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</si>
  <si>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</si>
  <si>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</si>
  <si>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</si>
  <si>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</si>
  <si>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</si>
  <si>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</si>
  <si>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</si>
  <si>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</si>
  <si>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</si>
  <si>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</si>
  <si>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</si>
  <si>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</si>
  <si>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</si>
  <si>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</si>
  <si>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</si>
  <si>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</si>
  <si>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</si>
  <si>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</si>
  <si>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</si>
  <si>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</si>
  <si>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</si>
  <si>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</si>
  <si>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</si>
  <si>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</si>
  <si>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</si>
  <si>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</si>
  <si>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</si>
  <si>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</si>
  <si>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</si>
  <si>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</si>
  <si>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</si>
  <si>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</si>
  <si>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</si>
  <si>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</si>
  <si>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</si>
  <si>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</si>
  <si>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</si>
  <si>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</si>
  <si>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</si>
  <si>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</si>
  <si>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</si>
  <si>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</si>
  <si>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</si>
  <si>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</si>
  <si>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</si>
  <si>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</si>
  <si>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</si>
  <si>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</si>
  <si>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</si>
  <si>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</si>
  <si>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</si>
  <si>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</si>
  <si>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</si>
  <si>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</si>
  <si>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</si>
  <si>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</si>
  <si>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</si>
  <si>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</si>
  <si>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</si>
  <si>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</si>
  <si>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</si>
  <si>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</si>
  <si>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</si>
  <si>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</si>
  <si>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</si>
  <si>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</si>
  <si>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</si>
  <si>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</si>
  <si>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</si>
  <si>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</si>
  <si>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</si>
  <si>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</si>
  <si>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</si>
  <si>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</si>
  <si>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</si>
  <si>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</si>
  <si>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</si>
  <si>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</si>
  <si>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</si>
  <si>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</si>
  <si>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</si>
  <si>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</si>
  <si>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</si>
  <si>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</si>
  <si>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</si>
  <si>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</si>
  <si>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</si>
  <si>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</si>
  <si>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</si>
  <si>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</si>
  <si>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</si>
  <si>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</si>
  <si>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</si>
  <si>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</si>
  <si>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</si>
  <si>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</si>
  <si>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</si>
  <si>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</si>
  <si>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</si>
  <si>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</si>
  <si>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</si>
  <si>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</si>
  <si>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</si>
  <si>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</si>
  <si>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</si>
  <si>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</si>
  <si>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</si>
  <si>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</si>
  <si>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</si>
  <si>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</si>
  <si>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</si>
  <si>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</si>
  <si>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</si>
  <si>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</si>
  <si>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</si>
  <si>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</si>
  <si>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</si>
  <si>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</si>
  <si>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</si>
  <si>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</si>
  <si>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</si>
  <si>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</si>
  <si>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</si>
  <si>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</si>
  <si>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</si>
  <si>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</si>
  <si>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</si>
  <si>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</si>
  <si>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</si>
  <si>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</si>
  <si>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</si>
  <si>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</si>
  <si>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</si>
  <si>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</si>
  <si>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</si>
  <si>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</si>
  <si>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</si>
  <si>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</si>
  <si>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</si>
  <si>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</si>
  <si>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</si>
  <si>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</si>
  <si>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</si>
  <si>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</si>
  <si>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</si>
  <si>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</si>
  <si>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</si>
  <si>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</si>
  <si>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</si>
  <si>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</si>
  <si>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</si>
  <si>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</si>
  <si>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</si>
  <si>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</si>
  <si>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</si>
  <si>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</si>
  <si>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</si>
  <si>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</si>
  <si>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</si>
  <si>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</si>
  <si>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</si>
  <si>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</si>
  <si>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</si>
  <si>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</si>
  <si>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</si>
  <si>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</si>
  <si>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</si>
  <si>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</si>
  <si>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</si>
  <si>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</si>
  <si>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</si>
  <si>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</si>
  <si>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</si>
  <si>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</si>
  <si>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</si>
  <si>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</si>
  <si>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</si>
  <si>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</si>
  <si>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</si>
  <si>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</si>
  <si>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</si>
  <si>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</si>
  <si>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</si>
  <si>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</si>
  <si>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</si>
  <si>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</si>
  <si>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</si>
  <si>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</si>
  <si>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</si>
  <si>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</si>
  <si>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</si>
  <si>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</si>
  <si>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</si>
  <si>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</si>
  <si>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</si>
  <si>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</si>
  <si>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</si>
  <si>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</si>
  <si>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</si>
  <si>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</si>
  <si>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</si>
  <si>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</si>
  <si>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</si>
  <si>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</si>
  <si>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</si>
  <si>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</si>
  <si>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</si>
  <si>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</si>
  <si>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</si>
  <si>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</si>
  <si>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</si>
  <si>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</si>
  <si>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</si>
  <si>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</si>
  <si>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</si>
  <si>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</si>
  <si>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</si>
  <si>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</si>
  <si>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</si>
  <si>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</si>
  <si>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</si>
  <si>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</si>
  <si>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</si>
  <si>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</si>
  <si>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</si>
  <si>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</si>
  <si>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</si>
  <si>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</si>
  <si>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</si>
  <si>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</si>
  <si>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</si>
  <si>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</si>
  <si>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</si>
  <si>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</si>
  <si>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</si>
  <si>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</si>
  <si>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</si>
  <si>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</si>
  <si>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</si>
  <si>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</si>
  <si>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</si>
  <si>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</si>
  <si>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</si>
  <si>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</si>
  <si>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</si>
  <si>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</si>
  <si>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</si>
  <si>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</si>
  <si>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</si>
  <si>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</si>
  <si>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</si>
  <si>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</si>
  <si>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</si>
  <si>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</si>
  <si>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</si>
  <si>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</si>
  <si>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</si>
  <si>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</si>
  <si>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</si>
  <si>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</si>
  <si>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</si>
  <si>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</si>
  <si>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</si>
  <si>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</si>
  <si>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</si>
  <si>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</si>
  <si>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</si>
  <si>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</si>
  <si>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</si>
  <si>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</si>
  <si>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</si>
  <si>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</si>
  <si>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</si>
  <si>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</si>
  <si>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</si>
  <si>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</si>
  <si>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</si>
  <si>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</si>
  <si>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</si>
  <si>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</si>
  <si>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</si>
  <si>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</si>
  <si>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</si>
  <si>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</si>
  <si>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</si>
  <si>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</si>
  <si>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</si>
  <si>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</si>
  <si>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</si>
  <si>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</si>
  <si>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</si>
  <si>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</si>
  <si>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</si>
  <si>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</si>
  <si>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</si>
  <si>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</si>
  <si>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</si>
  <si>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</si>
  <si>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</si>
  <si>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</si>
  <si>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</si>
  <si>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</si>
  <si>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</si>
  <si>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</si>
  <si>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</si>
  <si>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</si>
  <si>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</si>
  <si>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</si>
  <si>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</si>
  <si>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</si>
  <si>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</si>
  <si>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</si>
  <si>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</si>
  <si>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</si>
  <si>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</si>
  <si>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</si>
  <si>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</si>
  <si>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</si>
  <si>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</si>
  <si>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</si>
  <si>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</si>
  <si>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</si>
  <si>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</si>
  <si>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</si>
  <si>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</si>
  <si>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</si>
  <si>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</si>
  <si>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</si>
  <si>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</si>
  <si>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</si>
  <si>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</si>
  <si>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</si>
  <si>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</si>
  <si>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</si>
  <si>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</si>
  <si>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</si>
  <si>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</si>
  <si>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</si>
  <si>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</si>
  <si>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</si>
  <si>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</si>
  <si>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</si>
  <si>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</si>
  <si>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</si>
  <si>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</si>
  <si>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</si>
  <si>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</si>
  <si>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</si>
  <si>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</si>
  <si>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</si>
  <si>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</si>
  <si>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</si>
  <si>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</si>
  <si>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</si>
  <si>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</si>
  <si>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</si>
  <si>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</si>
  <si>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</si>
  <si>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</si>
  <si>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</si>
  <si>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</si>
  <si>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</si>
  <si>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</si>
  <si>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</si>
  <si>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</si>
  <si>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</si>
  <si>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</si>
  <si>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</si>
  <si>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</si>
  <si>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</si>
  <si>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</si>
  <si>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</si>
  <si>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</si>
  <si>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</si>
  <si>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</si>
  <si>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</si>
  <si>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</si>
  <si>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</si>
  <si>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</si>
  <si>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</si>
  <si>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</si>
  <si>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</si>
  <si>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</si>
  <si>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</si>
  <si>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</si>
  <si>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</si>
  <si>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</si>
  <si>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</si>
  <si>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</si>
  <si>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</si>
  <si>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</si>
  <si>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</si>
  <si>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</si>
  <si>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</si>
  <si>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</si>
  <si>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</si>
  <si>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</si>
  <si>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</si>
  <si>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</si>
  <si>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</si>
  <si>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</si>
  <si>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</si>
  <si>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</si>
  <si>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</si>
  <si>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</si>
  <si>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</si>
  <si>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</si>
  <si>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</si>
  <si>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</si>
  <si>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</si>
  <si>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</si>
  <si>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</si>
  <si>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</si>
  <si>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</si>
  <si>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</si>
  <si>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</si>
  <si>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</si>
  <si>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</si>
  <si>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</si>
  <si>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</si>
  <si>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</si>
  <si>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</si>
  <si>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</si>
  <si>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</si>
  <si>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</si>
  <si>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</si>
  <si>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</si>
  <si>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</si>
  <si>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</si>
  <si>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</si>
  <si>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</si>
  <si>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</si>
  <si>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</si>
  <si>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</si>
  <si>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</si>
  <si>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</si>
  <si>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</si>
  <si>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</si>
  <si>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</si>
  <si>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</si>
  <si>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</si>
  <si>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</si>
  <si>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</si>
  <si>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</si>
  <si>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</si>
  <si>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</si>
  <si>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</si>
  <si>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</si>
  <si>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</si>
  <si>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</si>
  <si>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</si>
  <si>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</si>
  <si>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</si>
  <si>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</si>
  <si>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</si>
  <si>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</si>
  <si>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</si>
  <si>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</si>
  <si>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</si>
  <si>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</si>
  <si>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</si>
  <si>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</si>
  <si>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</si>
  <si>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</si>
  <si>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</si>
  <si>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</si>
  <si>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</si>
  <si>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</si>
  <si>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</si>
  <si>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</si>
  <si>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</si>
  <si>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</si>
  <si>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</si>
  <si>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</si>
  <si>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</si>
  <si>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</si>
  <si>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</si>
  <si>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</si>
  <si>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</si>
  <si>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</si>
  <si>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</si>
  <si>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</si>
  <si>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</si>
  <si>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</si>
  <si>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</si>
  <si>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</si>
  <si>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</si>
  <si>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</si>
  <si>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</si>
  <si>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</si>
  <si>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</si>
  <si>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</si>
  <si>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</si>
  <si>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</si>
  <si>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</si>
  <si>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</si>
  <si>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</si>
  <si>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</si>
  <si>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</si>
  <si>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</si>
  <si>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</si>
  <si>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</si>
  <si>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</si>
  <si>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</si>
  <si>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</si>
  <si>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</si>
  <si>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</si>
  <si>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</si>
  <si>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</si>
  <si>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</si>
  <si>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</si>
  <si>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</si>
  <si>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</si>
  <si>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</si>
  <si>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</si>
  <si>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</si>
  <si>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</si>
  <si>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</si>
  <si>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</si>
  <si>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</si>
  <si>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</si>
  <si>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</si>
  <si>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</si>
  <si>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</si>
  <si>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</si>
  <si>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</si>
  <si>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</si>
  <si>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</si>
  <si>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</si>
  <si>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</si>
  <si>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</si>
  <si>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</si>
  <si>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</si>
  <si>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</si>
  <si>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</si>
  <si>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</si>
  <si>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</si>
  <si>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</si>
  <si>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</si>
  <si>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</si>
  <si>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</si>
  <si>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</si>
  <si>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</si>
  <si>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</si>
  <si>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</si>
  <si>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</si>
  <si>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</si>
  <si>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</si>
  <si>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</si>
  <si>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</si>
  <si>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</si>
  <si>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</si>
  <si>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</si>
  <si>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</si>
  <si>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</si>
  <si>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</si>
  <si>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</si>
  <si>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</si>
  <si>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</si>
  <si>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</si>
  <si>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</si>
  <si>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</si>
  <si>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</si>
  <si>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</si>
  <si>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</si>
  <si>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</si>
  <si>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</si>
  <si>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</si>
  <si>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</si>
  <si>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</si>
  <si>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</si>
  <si>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</si>
  <si>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</si>
  <si>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</si>
  <si>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</si>
  <si>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</si>
  <si>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</si>
  <si>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</si>
  <si>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</si>
  <si>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</si>
  <si>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</si>
  <si>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</si>
  <si>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</si>
  <si>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</si>
  <si>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</si>
  <si>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</si>
  <si>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</si>
  <si>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</si>
  <si>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</si>
  <si>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</si>
  <si>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</si>
  <si>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</si>
  <si>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</si>
  <si>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</si>
  <si>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</si>
  <si>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</si>
  <si>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</si>
  <si>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</si>
  <si>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</si>
  <si>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</si>
  <si>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</si>
  <si>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</si>
  <si>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</si>
  <si>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</si>
  <si>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</si>
  <si>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</si>
  <si>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</si>
  <si>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</si>
  <si>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</si>
  <si>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</si>
  <si>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</si>
  <si>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</si>
  <si>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</si>
  <si>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</si>
  <si>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</si>
  <si>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</si>
  <si>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</si>
  <si>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</si>
  <si>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</si>
  <si>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</si>
  <si>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</si>
  <si>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</si>
  <si>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</si>
  <si>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</si>
  <si>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</si>
  <si>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</si>
  <si>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</si>
  <si>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</si>
  <si>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</si>
  <si>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</si>
  <si>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</si>
  <si>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</si>
  <si>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</si>
  <si>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</si>
  <si>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</si>
  <si>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</si>
  <si>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</si>
  <si>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</si>
  <si>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</si>
  <si>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</si>
  <si>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</si>
  <si>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</si>
  <si>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</si>
  <si>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</si>
  <si>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</si>
  <si>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</si>
  <si>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</si>
  <si>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</si>
  <si>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</si>
  <si>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</si>
  <si>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</si>
  <si>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</si>
  <si>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</si>
  <si>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</si>
  <si>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</si>
  <si>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</si>
  <si>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</si>
  <si>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</si>
  <si>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</si>
  <si>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</si>
  <si>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</si>
  <si>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</si>
  <si>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</si>
  <si>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</si>
  <si>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</si>
  <si>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</si>
  <si>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</si>
  <si>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</si>
  <si>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</si>
  <si>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</si>
  <si>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</si>
  <si>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</si>
  <si>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</si>
  <si>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</si>
  <si>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</si>
  <si>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</si>
  <si>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</si>
  <si>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</si>
  <si>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</si>
  <si>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</si>
  <si>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</si>
  <si>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</si>
  <si>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</si>
  <si>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</si>
  <si>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</si>
  <si>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</si>
  <si>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</si>
  <si>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</si>
  <si>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</si>
  <si>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</si>
  <si>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</si>
  <si>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</si>
  <si>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</si>
  <si>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</si>
  <si>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</si>
  <si>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</si>
  <si>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</si>
  <si>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</si>
  <si>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</si>
  <si>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</si>
  <si>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</si>
  <si>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</si>
  <si>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</si>
  <si>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</si>
  <si>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</si>
  <si>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</si>
  <si>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</si>
  <si>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</si>
  <si>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</si>
  <si>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</si>
  <si>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</si>
  <si>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</si>
  <si>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</si>
  <si>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</si>
  <si>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</si>
  <si>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</si>
  <si>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</si>
  <si>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</si>
  <si>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</si>
  <si>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</si>
  <si>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</si>
  <si>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</si>
  <si>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</si>
  <si>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</si>
  <si>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</si>
  <si>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</si>
  <si>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</si>
  <si>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</si>
  <si>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</si>
  <si>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</si>
  <si>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</si>
  <si>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</si>
  <si>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</si>
  <si>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</si>
  <si>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</si>
  <si>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</si>
  <si>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</si>
  <si>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</si>
  <si>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</si>
  <si>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</si>
  <si>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</si>
  <si>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</si>
  <si>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</si>
  <si>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</si>
  <si>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</si>
  <si>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</si>
  <si>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</si>
  <si>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</si>
  <si>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</si>
  <si>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</si>
  <si>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</si>
  <si>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</si>
  <si>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</si>
  <si>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</si>
  <si>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</si>
  <si>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</si>
  <si>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</si>
  <si>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</si>
  <si>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</si>
  <si>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</si>
  <si>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</si>
  <si>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</si>
  <si>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</si>
  <si>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</si>
  <si>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</si>
  <si>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</si>
  <si>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</si>
  <si>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</si>
  <si>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</si>
  <si>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</si>
  <si>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</si>
  <si>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</si>
  <si>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</si>
  <si>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</si>
  <si>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</si>
  <si>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</si>
  <si>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</si>
  <si>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</si>
  <si>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</si>
  <si>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</si>
  <si>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</si>
  <si>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</si>
  <si>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</si>
  <si>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</si>
  <si>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</si>
  <si>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</si>
  <si>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</si>
  <si>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</si>
  <si>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</si>
  <si>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</si>
  <si>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</si>
  <si>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</si>
  <si>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</si>
  <si>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</si>
  <si>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</si>
  <si>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</si>
  <si>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</si>
  <si>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</si>
  <si>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</si>
  <si>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</si>
  <si>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</si>
  <si>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</si>
  <si>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</si>
  <si>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</si>
  <si>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</si>
  <si>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</si>
  <si>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</si>
  <si>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</si>
  <si>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</si>
  <si>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</si>
  <si>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</si>
  <si>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</si>
  <si>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</si>
  <si>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</si>
  <si>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</si>
  <si>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</si>
  <si>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</si>
  <si>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</si>
  <si>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</si>
  <si>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</si>
  <si>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</si>
  <si>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</si>
  <si>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</si>
  <si>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</si>
  <si>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</si>
  <si>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</si>
  <si>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</si>
  <si>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</si>
  <si>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</si>
  <si>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</si>
  <si>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</si>
  <si>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</si>
  <si>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</si>
  <si>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</si>
  <si>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</si>
  <si>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</si>
  <si>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</si>
  <si>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</si>
  <si>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</si>
  <si>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</si>
  <si>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</si>
  <si>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</si>
  <si>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</si>
  <si>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</si>
  <si>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</si>
  <si>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</si>
  <si>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</si>
  <si>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</si>
  <si>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</si>
  <si>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</si>
  <si>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</si>
  <si>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</si>
  <si>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</si>
  <si>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</si>
  <si>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</si>
  <si>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</si>
  <si>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</si>
  <si>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</si>
  <si>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</si>
  <si>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</si>
  <si>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</si>
  <si>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</si>
  <si>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</si>
  <si>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</si>
  <si>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</si>
  <si>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</si>
  <si>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</si>
  <si>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</si>
  <si>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</si>
  <si>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</si>
  <si>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</si>
  <si>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</si>
  <si>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</si>
  <si>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</si>
  <si>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</si>
  <si>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</si>
  <si>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</si>
  <si>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</si>
  <si>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</si>
  <si>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</si>
  <si>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</si>
  <si>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</si>
  <si>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</si>
  <si>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</si>
  <si>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</si>
  <si>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</si>
  <si>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</si>
  <si>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</si>
  <si>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</si>
  <si>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</si>
  <si>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</si>
  <si>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</si>
  <si>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</si>
  <si>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</si>
  <si>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</si>
  <si>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</si>
  <si>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</si>
  <si>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</si>
  <si>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</si>
  <si>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</si>
  <si>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</si>
  <si>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</si>
  <si>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</si>
  <si>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</si>
  <si>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</si>
  <si>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</si>
  <si>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</si>
  <si>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</si>
  <si>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</si>
  <si>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</si>
  <si>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</si>
  <si>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</si>
  <si>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</si>
  <si>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</si>
  <si>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</si>
  <si>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</si>
  <si>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</si>
  <si>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</si>
  <si>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</si>
  <si>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</si>
  <si>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</si>
  <si>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</si>
  <si>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</si>
  <si>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</si>
  <si>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</si>
  <si>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</si>
  <si>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</si>
  <si>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</si>
  <si>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</si>
  <si>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</si>
  <si>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</si>
  <si>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</si>
  <si>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</si>
  <si>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</si>
  <si>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</si>
  <si>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</si>
  <si>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</si>
  <si>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</si>
  <si>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</si>
  <si>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</si>
  <si>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</si>
  <si>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</si>
  <si>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</si>
  <si>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</si>
  <si>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</si>
  <si>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</si>
  <si>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</si>
  <si>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</si>
  <si>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</si>
  <si>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</si>
  <si>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</si>
  <si>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</si>
  <si>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</si>
  <si>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</si>
  <si>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</si>
  <si>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</si>
  <si>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</si>
  <si>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</si>
  <si>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</si>
  <si>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</si>
  <si>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</si>
  <si>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</si>
  <si>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</si>
  <si>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</si>
  <si>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</si>
  <si>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</si>
  <si>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</si>
  <si>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</si>
  <si>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</si>
  <si>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</si>
  <si>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</si>
  <si>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</si>
  <si>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</si>
  <si>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</si>
  <si>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</si>
  <si>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</si>
  <si>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</si>
  <si>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</si>
  <si>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</si>
  <si>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</si>
  <si>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</si>
  <si>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</si>
  <si>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</si>
  <si>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</si>
  <si>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</si>
  <si>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</si>
  <si>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</si>
  <si>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</si>
  <si>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</si>
  <si>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</si>
  <si>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</si>
  <si>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</si>
  <si>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</si>
  <si>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</si>
  <si>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</si>
  <si>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</si>
  <si>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</si>
  <si>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</si>
  <si>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</si>
  <si>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</si>
  <si>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</si>
  <si>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</si>
  <si>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</si>
  <si>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</si>
  <si>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</si>
  <si>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</si>
  <si>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</si>
  <si>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</si>
  <si>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</si>
  <si>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</si>
  <si>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</si>
  <si>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</si>
  <si>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</si>
  <si>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</si>
  <si>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</si>
  <si>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</si>
  <si>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</si>
  <si>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</si>
  <si>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</si>
  <si>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</si>
  <si>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</si>
  <si>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</si>
  <si>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</si>
  <si>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</si>
  <si>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</si>
  <si>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</si>
  <si>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</si>
  <si>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</si>
  <si>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</si>
  <si>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</si>
  <si>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</si>
  <si>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</si>
  <si>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</si>
  <si>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</si>
  <si>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</si>
  <si>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</si>
  <si>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</si>
  <si>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</si>
  <si>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</si>
  <si>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</si>
  <si>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</si>
  <si>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</si>
  <si>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</si>
  <si>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</si>
  <si>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</si>
  <si>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</si>
  <si>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</si>
  <si>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</si>
  <si>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</si>
  <si>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</si>
  <si>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</si>
  <si>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</si>
  <si>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</si>
  <si>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</si>
  <si>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</si>
  <si>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</si>
  <si>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</si>
  <si>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</si>
  <si>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</si>
  <si>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</si>
  <si>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</si>
  <si>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</si>
  <si>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</si>
  <si>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</si>
  <si>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</si>
  <si>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</si>
  <si>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</si>
  <si>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</si>
  <si>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</si>
  <si>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</si>
  <si>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</si>
  <si>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</si>
  <si>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</si>
  <si>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</si>
  <si>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</si>
  <si>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</si>
  <si>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</si>
  <si>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</si>
  <si>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</si>
  <si>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</si>
  <si>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</si>
  <si>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</si>
  <si>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</si>
  <si>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</si>
  <si>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</si>
  <si>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</si>
  <si>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</si>
  <si>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</si>
  <si>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</si>
  <si>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</si>
  <si>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</si>
  <si>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</si>
  <si>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</si>
  <si>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</si>
  <si>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</si>
  <si>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</si>
  <si>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</si>
  <si>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</si>
  <si>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</si>
  <si>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</si>
  <si>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</si>
  <si>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</si>
  <si>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</si>
  <si>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</si>
  <si>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</si>
  <si>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</si>
  <si>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</si>
  <si>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</si>
  <si>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</si>
  <si>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</si>
  <si>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</si>
  <si>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</si>
  <si>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</si>
  <si>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</si>
  <si>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</si>
  <si>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</si>
  <si>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</si>
  <si>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</si>
  <si>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</si>
  <si>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</si>
  <si>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</si>
  <si>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</si>
  <si>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</si>
  <si>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</si>
  <si>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</si>
  <si>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</si>
  <si>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</si>
  <si>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</si>
  <si>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</si>
  <si>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</si>
  <si>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</si>
  <si>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</si>
  <si>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</si>
  <si>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</si>
  <si>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</si>
  <si>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</si>
  <si>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</si>
  <si>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</si>
  <si>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</si>
  <si>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</si>
  <si>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</si>
  <si>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</si>
  <si>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</si>
  <si>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</si>
  <si>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</si>
  <si>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</si>
  <si>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</si>
  <si>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</si>
  <si>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</si>
  <si>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</si>
  <si>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</si>
  <si>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</si>
  <si>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</si>
  <si>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</si>
  <si>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</si>
  <si>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</si>
  <si>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</si>
  <si>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</si>
  <si>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</si>
  <si>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</si>
  <si>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</si>
  <si>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</si>
  <si>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</si>
  <si>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</si>
  <si>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</si>
  <si>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</si>
  <si>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</si>
  <si>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</si>
  <si>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</si>
  <si>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</si>
  <si>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</si>
  <si>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</si>
  <si>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</si>
  <si>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</si>
  <si>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</si>
  <si>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</si>
  <si>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</si>
  <si>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</si>
  <si>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</si>
  <si>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</si>
  <si>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</si>
  <si>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</si>
  <si>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</si>
  <si>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</si>
  <si>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</si>
  <si>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</si>
  <si>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</si>
  <si>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</si>
  <si>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</si>
  <si>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</si>
  <si>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</si>
  <si>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</si>
  <si>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</si>
  <si>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</si>
  <si>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</si>
  <si>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</si>
  <si>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</si>
  <si>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</si>
  <si>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</si>
  <si>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</si>
  <si>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</si>
  <si>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</si>
  <si>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</si>
  <si>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</si>
  <si>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</si>
  <si>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</si>
  <si>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</si>
  <si>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</si>
  <si>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</si>
  <si>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</si>
  <si>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</si>
  <si>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</si>
  <si>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</si>
  <si>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</si>
  <si>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</si>
  <si>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</si>
  <si>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</si>
  <si>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</si>
  <si>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</si>
  <si>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</si>
  <si>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</si>
  <si>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</si>
  <si>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</si>
  <si>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</si>
  <si>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</si>
  <si>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</si>
  <si>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</si>
  <si>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</si>
  <si>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</si>
  <si>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</si>
  <si>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</si>
  <si>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</si>
  <si>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</si>
  <si>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</si>
  <si>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</si>
  <si>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</si>
  <si>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</si>
  <si>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</si>
  <si>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</si>
  <si>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</si>
  <si>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</si>
  <si>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</si>
  <si>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</si>
  <si>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</si>
  <si>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</si>
  <si>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</si>
  <si>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</si>
  <si>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</si>
  <si>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</si>
  <si>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</si>
  <si>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</si>
  <si>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</si>
  <si>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</si>
  <si>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</si>
  <si>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</si>
  <si>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</si>
  <si>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</si>
  <si>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</si>
  <si>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</si>
  <si>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</si>
  <si>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</si>
  <si>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</si>
  <si>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</si>
  <si>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</si>
  <si>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</si>
  <si>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</si>
  <si>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</si>
  <si>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</si>
  <si>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</si>
  <si>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</si>
  <si>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</si>
  <si>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</si>
  <si>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</si>
  <si>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</si>
  <si>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</si>
  <si>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</si>
  <si>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</si>
  <si>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</si>
  <si>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</si>
  <si>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</si>
  <si>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</si>
  <si>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</si>
  <si>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</si>
  <si>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</si>
  <si>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</si>
  <si>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</si>
  <si>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</si>
  <si>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</si>
  <si>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</si>
  <si>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</si>
  <si>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</si>
  <si>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</si>
  <si>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</si>
  <si>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</si>
  <si>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</si>
  <si>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</si>
  <si>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</si>
  <si>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</si>
  <si>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</si>
  <si>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</si>
  <si>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</si>
  <si>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</si>
  <si>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</si>
  <si>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</si>
  <si>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</si>
  <si>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</si>
  <si>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</si>
  <si>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</si>
  <si>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</si>
  <si>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</si>
  <si>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</si>
  <si>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</si>
  <si>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</si>
  <si>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</si>
  <si>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</si>
  <si>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</si>
  <si>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</si>
  <si>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</si>
  <si>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</si>
  <si>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</si>
  <si>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</si>
  <si>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</si>
  <si>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</si>
  <si>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</si>
  <si>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</si>
  <si>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</si>
  <si>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</si>
  <si>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</si>
  <si>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</si>
  <si>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</si>
  <si>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</si>
  <si>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</si>
  <si>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</si>
  <si>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</si>
  <si>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</si>
  <si>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</si>
  <si>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</si>
  <si>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</si>
  <si>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</si>
  <si>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</si>
  <si>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</si>
  <si>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</si>
  <si>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</si>
  <si>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</si>
  <si>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</si>
  <si>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</si>
  <si>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</si>
  <si>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</si>
  <si>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</si>
  <si>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</si>
  <si>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</si>
  <si>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</si>
  <si>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</si>
  <si>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</si>
  <si>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</si>
  <si>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</si>
  <si>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</si>
  <si>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</si>
  <si>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</si>
  <si>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</si>
  <si>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</si>
  <si>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</si>
  <si>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</si>
  <si>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</si>
  <si>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</si>
  <si>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</si>
  <si>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</si>
  <si>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</si>
  <si>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</si>
  <si>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</si>
  <si>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</si>
  <si>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</si>
  <si>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</si>
  <si>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</si>
  <si>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</si>
  <si>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</si>
  <si>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</si>
  <si>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</si>
  <si>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</si>
  <si>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</si>
  <si>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</si>
  <si>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</si>
  <si>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</si>
  <si>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</si>
  <si>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</si>
  <si>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</si>
  <si>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</si>
  <si>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</si>
  <si>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</si>
  <si>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</si>
  <si>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</si>
  <si>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</si>
  <si>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</si>
  <si>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</si>
  <si>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</si>
  <si>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</si>
  <si>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</si>
  <si>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</si>
  <si>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</si>
  <si>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</si>
  <si>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</si>
  <si>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</si>
  <si>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</si>
  <si>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</si>
  <si>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</si>
  <si>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</si>
  <si>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</si>
  <si>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</si>
  <si>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</si>
  <si>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</si>
  <si>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</si>
  <si>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</si>
  <si>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</si>
  <si>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</si>
  <si>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</si>
  <si>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</si>
  <si>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</si>
  <si>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</si>
  <si>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</si>
  <si>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</si>
  <si>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</si>
  <si>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</si>
  <si>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</si>
  <si>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</si>
  <si>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</si>
  <si>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</si>
  <si>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</si>
  <si>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</si>
  <si>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</si>
  <si>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</si>
  <si>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</si>
  <si>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</si>
  <si>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</si>
  <si>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</si>
  <si>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</si>
  <si>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</si>
  <si>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</si>
  <si>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</si>
  <si>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</si>
  <si>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</si>
  <si>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</si>
  <si>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</si>
  <si>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</si>
  <si>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</si>
  <si>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</si>
  <si>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</si>
  <si>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</si>
  <si>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</si>
  <si>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</si>
  <si>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</si>
  <si>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</si>
  <si>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</si>
  <si>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</si>
  <si>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</si>
  <si>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</si>
  <si>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</si>
  <si>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</si>
  <si>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</si>
  <si>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</si>
  <si>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</si>
  <si>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</si>
  <si>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</si>
  <si>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</si>
  <si>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</si>
  <si>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</si>
  <si>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</si>
  <si>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</si>
  <si>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</si>
  <si>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</si>
  <si>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</si>
  <si>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</si>
  <si>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</si>
  <si>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</si>
  <si>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</si>
  <si>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</si>
  <si>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</si>
  <si>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</si>
  <si>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</si>
  <si>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</si>
  <si>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</si>
  <si>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</si>
  <si>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</si>
  <si>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</si>
  <si>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</si>
  <si>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</si>
  <si>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</si>
  <si>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</si>
  <si>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</si>
  <si>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</si>
  <si>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</si>
  <si>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</si>
  <si>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</si>
  <si>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</si>
  <si>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</si>
  <si>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</si>
  <si>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</si>
  <si>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</si>
  <si>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</si>
  <si>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</si>
  <si>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</si>
  <si>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</si>
  <si>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</si>
  <si>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</si>
  <si>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</si>
  <si>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</si>
  <si>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</si>
  <si>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</si>
  <si>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</si>
  <si>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</si>
  <si>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</si>
  <si>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</si>
  <si>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</si>
  <si>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</si>
  <si>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</si>
  <si>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</si>
  <si>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</si>
  <si>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</si>
  <si>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</si>
  <si>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</si>
  <si>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</si>
  <si>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</si>
  <si>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</si>
  <si>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</si>
  <si>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</si>
  <si>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</si>
  <si>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</si>
  <si>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</si>
  <si>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</si>
  <si>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</si>
  <si>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</si>
  <si>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</si>
  <si>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</si>
  <si>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</si>
  <si>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</si>
  <si>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</si>
  <si>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</si>
  <si>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</si>
  <si>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</si>
  <si>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</si>
  <si>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</si>
  <si>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</si>
  <si>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</si>
  <si>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</si>
  <si>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</si>
  <si>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</si>
  <si>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</si>
  <si>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</si>
  <si>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</si>
  <si>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</si>
  <si>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</si>
  <si>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</si>
  <si>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</si>
  <si>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</si>
  <si>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</si>
  <si>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</si>
  <si>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</si>
  <si>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</si>
  <si>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</si>
  <si>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</si>
  <si>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</si>
  <si>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</si>
  <si>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</si>
  <si>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</si>
  <si>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</si>
  <si>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</si>
  <si>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</si>
  <si>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</si>
  <si>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</si>
  <si>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</si>
  <si>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</si>
  <si>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</si>
  <si>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</si>
  <si>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</si>
  <si>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</si>
  <si>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</si>
  <si>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</si>
  <si>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</si>
  <si>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</si>
  <si>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</si>
  <si>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</si>
  <si>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</si>
  <si>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</si>
  <si>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</si>
  <si>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</si>
  <si>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</si>
  <si>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</si>
  <si>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</si>
  <si>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</si>
  <si>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</si>
  <si>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</si>
  <si>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</si>
  <si>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</si>
  <si>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</si>
  <si>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</si>
  <si>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</si>
  <si>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</si>
  <si>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</si>
  <si>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</si>
  <si>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</si>
  <si>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</si>
  <si>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</si>
  <si>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</si>
  <si>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</si>
  <si>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</si>
  <si>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</si>
  <si>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</si>
  <si>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</si>
  <si>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</si>
  <si>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</si>
  <si>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</si>
  <si>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</si>
  <si>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</si>
  <si>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</si>
  <si>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</si>
  <si>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</si>
  <si>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</si>
  <si>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</si>
  <si>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</si>
  <si>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</si>
  <si>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</si>
  <si>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</si>
  <si>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</si>
  <si>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</si>
  <si>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</si>
  <si>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</si>
  <si>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</si>
  <si>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</si>
  <si>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</si>
  <si>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</si>
  <si>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</si>
  <si>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</si>
  <si>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</si>
  <si>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</si>
  <si>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</si>
  <si>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</si>
  <si>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</si>
  <si>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</si>
  <si>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</si>
  <si>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</si>
  <si>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</si>
  <si>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</si>
  <si>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</si>
  <si>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</si>
  <si>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</si>
  <si>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</si>
  <si>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</si>
  <si>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</si>
  <si>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</si>
  <si>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</si>
  <si>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</si>
  <si>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</si>
  <si>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</si>
  <si>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</si>
  <si>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</si>
  <si>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</si>
  <si>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</si>
  <si>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</si>
  <si>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</si>
  <si>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</si>
  <si>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</si>
  <si>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</si>
  <si>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</si>
  <si>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</si>
  <si>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</si>
  <si>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</si>
  <si>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</si>
  <si>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</si>
  <si>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</si>
  <si>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</si>
  <si>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</si>
  <si>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</si>
  <si>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</si>
  <si>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</si>
  <si>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</si>
  <si>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</si>
  <si>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</si>
  <si>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</si>
  <si>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</si>
  <si>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</si>
  <si>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</si>
  <si>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</si>
  <si>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</si>
  <si>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</si>
  <si>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</si>
  <si>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</si>
  <si>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</si>
  <si>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</si>
  <si>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</si>
  <si>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</si>
  <si>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</si>
  <si>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</si>
  <si>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</si>
  <si>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</si>
  <si>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</si>
  <si>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</si>
  <si>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</si>
  <si>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</si>
  <si>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</si>
  <si>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</si>
  <si>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</si>
  <si>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</si>
  <si>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</si>
  <si>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</si>
  <si>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</si>
  <si>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</si>
  <si>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</si>
  <si>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</si>
  <si>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</si>
  <si>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</si>
  <si>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</si>
  <si>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</si>
  <si>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</si>
  <si>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</si>
  <si>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</si>
  <si>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</si>
  <si>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</si>
  <si>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</si>
  <si>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</si>
  <si>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</si>
  <si>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</si>
  <si>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</si>
  <si>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</si>
  <si>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</si>
  <si>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</si>
  <si>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</si>
  <si>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</si>
  <si>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</si>
  <si>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</si>
  <si>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</si>
  <si>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</si>
  <si>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</si>
  <si>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</si>
  <si>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</si>
  <si>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</si>
  <si>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</si>
  <si>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</si>
  <si>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</si>
  <si>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</si>
  <si>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</si>
  <si>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</si>
  <si>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</si>
  <si>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</si>
  <si>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</si>
  <si>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</si>
  <si>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</si>
  <si>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</si>
  <si>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</si>
  <si>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</si>
  <si>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</si>
  <si>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</si>
  <si>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</si>
  <si>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</si>
  <si>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</si>
  <si>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</si>
  <si>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</si>
  <si>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</si>
  <si>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</si>
  <si>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</si>
  <si>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</si>
  <si>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</si>
  <si>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</si>
  <si>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</si>
  <si>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</si>
  <si>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</si>
  <si>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</si>
  <si>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</si>
  <si>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</si>
  <si>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</si>
  <si>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</si>
  <si>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</si>
  <si>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</si>
  <si>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</si>
  <si>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</si>
  <si>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</si>
  <si>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</si>
  <si>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</si>
  <si>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</si>
  <si>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</si>
  <si>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</si>
  <si>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</si>
  <si>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</si>
  <si>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</si>
  <si>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</si>
  <si>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</si>
  <si>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</si>
  <si>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</si>
  <si>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</si>
  <si>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</si>
  <si>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</si>
  <si>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</si>
  <si>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</si>
  <si>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</si>
  <si>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</si>
  <si>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</si>
  <si>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</si>
  <si>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</si>
  <si>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</si>
  <si>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</si>
  <si>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</si>
  <si>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</si>
  <si>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</si>
  <si>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</si>
  <si>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</si>
  <si>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</si>
  <si>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</si>
  <si>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</si>
  <si>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</si>
  <si>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</si>
  <si>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</si>
  <si>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</si>
  <si>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</si>
  <si>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</si>
  <si>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</si>
  <si>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</si>
  <si>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</si>
  <si>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</si>
  <si>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</si>
  <si>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</si>
  <si>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</si>
  <si>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</si>
  <si>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</si>
  <si>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</si>
  <si>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</si>
  <si>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</si>
  <si>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</si>
  <si>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</si>
  <si>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</si>
  <si>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</si>
  <si>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</si>
  <si>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</si>
  <si>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</si>
  <si>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</si>
  <si>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</si>
  <si>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</si>
  <si>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</si>
  <si>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</si>
  <si>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</si>
  <si>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</si>
  <si>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</si>
  <si>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</si>
  <si>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</si>
  <si>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</si>
  <si>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</si>
  <si>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</si>
  <si>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</si>
  <si>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</si>
  <si>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</si>
  <si>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</si>
  <si>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</si>
  <si>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</si>
  <si>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</si>
  <si>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</si>
  <si>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</si>
  <si>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</si>
  <si>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</si>
  <si>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</si>
  <si>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</si>
  <si>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</si>
  <si>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</si>
  <si>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</si>
  <si>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</si>
  <si>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</si>
  <si>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</si>
  <si>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</si>
  <si>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</si>
  <si>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</si>
  <si>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</si>
  <si>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</si>
  <si>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</si>
  <si>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</si>
  <si>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</si>
  <si>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</si>
  <si>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</si>
  <si>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</si>
  <si>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</si>
  <si>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</si>
  <si>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</si>
  <si>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</si>
  <si>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</si>
  <si>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</si>
  <si>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</si>
  <si>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</si>
  <si>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</si>
  <si>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</si>
  <si>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</si>
  <si>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</si>
  <si>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</si>
  <si>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</si>
  <si>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</si>
  <si>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</si>
  <si>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</si>
  <si>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</si>
  <si>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</si>
  <si>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</si>
  <si>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</si>
  <si>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</si>
  <si>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</si>
  <si>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</si>
  <si>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</si>
  <si>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</si>
  <si>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</si>
  <si>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</si>
  <si>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</si>
  <si>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</si>
  <si>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</si>
  <si>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</si>
  <si>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</si>
  <si>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</si>
  <si>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</si>
  <si>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</si>
  <si>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</si>
  <si>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</si>
  <si>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</si>
  <si>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</si>
  <si>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</si>
  <si>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</si>
  <si>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</si>
  <si>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</si>
  <si>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</si>
  <si>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</si>
  <si>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</si>
  <si>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</si>
  <si>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</si>
  <si>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</si>
  <si>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</si>
  <si>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</si>
  <si>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</si>
  <si>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</si>
  <si>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</si>
  <si>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</si>
  <si>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</si>
  <si>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</si>
  <si>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</si>
  <si>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</si>
  <si>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</si>
  <si>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</si>
  <si>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</si>
  <si>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</si>
  <si>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</si>
  <si>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</si>
  <si>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</si>
  <si>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</si>
  <si>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</si>
  <si>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</si>
  <si>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</si>
  <si>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</si>
  <si>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</si>
  <si>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</si>
  <si>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</si>
  <si>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</si>
  <si>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</si>
  <si>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</si>
  <si>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</si>
  <si>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</si>
  <si>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</si>
  <si>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</si>
  <si>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</si>
  <si>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</si>
  <si>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</si>
  <si>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</si>
  <si>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</si>
  <si>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</si>
  <si>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</si>
  <si>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</si>
  <si>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</si>
  <si>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</si>
  <si>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</si>
  <si>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</si>
  <si>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</si>
  <si>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</si>
  <si>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</si>
  <si>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</si>
  <si>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</si>
  <si>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</si>
  <si>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</si>
  <si>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</si>
  <si>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</si>
  <si>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</si>
  <si>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</si>
  <si>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</si>
  <si>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</si>
  <si>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</si>
  <si>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</si>
  <si>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</si>
  <si>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</si>
  <si>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</si>
  <si>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</si>
  <si>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</si>
  <si>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</si>
  <si>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</si>
  <si>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</si>
  <si>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</si>
  <si>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</si>
  <si>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</si>
  <si>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</si>
  <si>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</si>
  <si>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</si>
  <si>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</si>
  <si>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</si>
  <si>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</si>
  <si>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</si>
  <si>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</si>
  <si>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</si>
  <si>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</si>
  <si>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</si>
  <si>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</si>
  <si>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</si>
  <si>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</si>
  <si>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</si>
  <si>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</si>
  <si>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</si>
  <si>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</si>
  <si>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</si>
  <si>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</si>
  <si>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</si>
  <si>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</si>
  <si>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</si>
  <si>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</si>
  <si>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</si>
  <si>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</si>
  <si>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</si>
  <si>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</si>
  <si>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</si>
  <si>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</si>
  <si>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</si>
  <si>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</si>
  <si>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</si>
  <si>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</si>
  <si>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</si>
  <si>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</si>
  <si>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</si>
  <si>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</si>
  <si>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</si>
  <si>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</si>
  <si>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</si>
  <si>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</si>
  <si>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</si>
  <si>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</si>
  <si>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</si>
  <si>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</si>
  <si>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</si>
  <si>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</si>
  <si>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</si>
  <si>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</si>
  <si>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</si>
  <si>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</si>
  <si>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</si>
  <si>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</si>
  <si>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</si>
  <si>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</si>
  <si>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</si>
  <si>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</si>
  <si>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</si>
  <si>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</si>
  <si>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</si>
  <si>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</si>
  <si>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</si>
  <si>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</si>
  <si>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</si>
  <si>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</si>
  <si>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</si>
  <si>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</si>
  <si>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</si>
  <si>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</si>
  <si>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</si>
  <si>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</si>
  <si>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</si>
  <si>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</si>
  <si>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</si>
  <si>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</si>
  <si>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</si>
  <si>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</si>
  <si>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</si>
  <si>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</si>
  <si>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</si>
  <si>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</si>
  <si>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</si>
  <si>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</si>
  <si>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</si>
  <si>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</si>
  <si>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</si>
  <si>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</si>
  <si>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</si>
  <si>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</si>
  <si>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</si>
  <si>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</si>
  <si>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</si>
  <si>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</si>
  <si>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</si>
  <si>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</si>
  <si>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</si>
  <si>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</si>
  <si>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</si>
  <si>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</si>
  <si>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</si>
  <si>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</si>
  <si>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</si>
  <si>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</si>
  <si>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</si>
  <si>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</si>
  <si>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</si>
  <si>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</si>
  <si>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</si>
  <si>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</si>
  <si>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</si>
  <si>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</si>
  <si>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</si>
  <si>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</si>
  <si>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</si>
  <si>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</si>
  <si>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</si>
  <si>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</si>
  <si>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</si>
  <si>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</si>
  <si>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</si>
  <si>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</si>
  <si>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</si>
  <si>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</si>
  <si>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</si>
  <si>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</si>
  <si>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</si>
  <si>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</si>
  <si>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</si>
  <si>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</si>
  <si>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</si>
  <si>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</si>
  <si>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</si>
  <si>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</si>
  <si>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</si>
  <si>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</si>
  <si>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</si>
  <si>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</si>
  <si>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</si>
  <si>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</si>
  <si>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</si>
  <si>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</si>
  <si>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</si>
  <si>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</si>
  <si>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</si>
  <si>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</si>
  <si>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</si>
  <si>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</si>
  <si>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</si>
  <si>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</si>
  <si>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</si>
  <si>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</si>
  <si>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</si>
  <si>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</si>
  <si>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</si>
  <si>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</si>
  <si>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</si>
  <si>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</si>
  <si>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</si>
  <si>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</si>
  <si>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</si>
  <si>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</si>
  <si>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</si>
  <si>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</si>
  <si>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</si>
  <si>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</si>
  <si>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</si>
  <si>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</si>
  <si>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</si>
  <si>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</si>
  <si>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</si>
  <si>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</si>
  <si>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</si>
  <si>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</si>
  <si>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</si>
  <si>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</si>
  <si>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</si>
  <si>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</si>
  <si>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</si>
  <si>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</si>
  <si>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</si>
  <si>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</si>
  <si>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</si>
  <si>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</si>
  <si>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</si>
  <si>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</si>
  <si>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</si>
  <si>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</si>
  <si>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</si>
  <si>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</si>
  <si>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</si>
  <si>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</si>
  <si>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</si>
  <si>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</si>
  <si>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</si>
  <si>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</si>
  <si>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</si>
  <si>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</si>
  <si>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</si>
  <si>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</si>
  <si>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</si>
  <si>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</si>
  <si>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</si>
  <si>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</si>
  <si>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</si>
  <si>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</si>
  <si>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</si>
  <si>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</si>
  <si>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</si>
  <si>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</si>
  <si>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</si>
  <si>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</si>
  <si>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</si>
  <si>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</si>
  <si>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</si>
  <si>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</si>
  <si>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</si>
  <si>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</si>
  <si>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</si>
  <si>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</si>
  <si>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</si>
  <si>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</si>
  <si>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</si>
  <si>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</si>
  <si>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</si>
  <si>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</si>
  <si>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</si>
  <si>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</si>
  <si>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</si>
  <si>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</si>
  <si>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</si>
  <si>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</si>
  <si>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</si>
  <si>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</si>
  <si>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</si>
  <si>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</si>
  <si>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</si>
  <si>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</si>
  <si>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</si>
  <si>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</si>
  <si>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</si>
  <si>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</si>
  <si>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</si>
  <si>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</si>
  <si>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</si>
  <si>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</si>
  <si>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</si>
  <si>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</si>
  <si>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</si>
  <si>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</si>
  <si>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</si>
  <si>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</si>
  <si>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</si>
  <si>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</si>
  <si>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</si>
  <si>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</si>
  <si>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</si>
  <si>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</si>
  <si>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</si>
  <si>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</si>
  <si>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</si>
  <si>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</si>
  <si>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</si>
  <si>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</si>
  <si>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</si>
  <si>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Nordea Kredit Realkreditaktieselskab, CC 2</t>
  </si>
  <si>
    <t>Cut-off Date: 30/09/2024</t>
  </si>
  <si>
    <t>A. Harmonised Transparency Template - General Information</t>
  </si>
  <si>
    <t>1. 0 - 1 Y</t>
  </si>
  <si>
    <t>2. 1 - 2 Y</t>
  </si>
  <si>
    <t>3. 2 - 3 Y</t>
  </si>
  <si>
    <t>4. 3 - 4 Y</t>
  </si>
  <si>
    <t>5. 4 - 5 Y</t>
  </si>
  <si>
    <t>6. 5 - 10 Y</t>
  </si>
  <si>
    <t>7. 10+ Y</t>
  </si>
  <si>
    <t>Nordea Kredit Realkreditaktieselskab</t>
  </si>
  <si>
    <t>Labelled Co</t>
  </si>
  <si>
    <t>Cut-off dat</t>
  </si>
  <si>
    <t>30-09-2024</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</si>
  <si>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</si>
  <si>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</si>
  <si>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</si>
  <si>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</si>
  <si>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</si>
  <si>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</si>
  <si>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</si>
  <si>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</si>
  <si>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</si>
  <si>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</si>
  <si>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</si>
  <si>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</si>
  <si>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</si>
  <si>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</si>
  <si>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o/w Social residential</t>
  </si>
  <si>
    <t>o/wSocial Commercial</t>
  </si>
  <si>
    <t>A. Residential Cover Pool</t>
  </si>
  <si>
    <t>B. Sustainable Commercial Cover Pool</t>
  </si>
  <si>
    <t>General explanation</t>
  </si>
  <si>
    <t>X3</t>
  </si>
  <si>
    <t>Key Concepts Explanation</t>
  </si>
  <si>
    <t>X2</t>
  </si>
  <si>
    <t>X1</t>
  </si>
  <si>
    <t>Key Concepts</t>
  </si>
  <si>
    <t>Realised losses (%)</t>
  </si>
  <si>
    <t>M12a/B12a</t>
  </si>
  <si>
    <t>Realised losses (DKKm)</t>
  </si>
  <si>
    <t>M12/B12</t>
  </si>
  <si>
    <t>90 day Non-performing loans by property type, as percentage of lending, by continous LTV bracket, %</t>
  </si>
  <si>
    <t>M11b/B11b</t>
  </si>
  <si>
    <t>90 day Non-performing loans by property type, as percentage of lending, %</t>
  </si>
  <si>
    <t>M11a/B11a</t>
  </si>
  <si>
    <t>90 day Non-performing loans by property type, as percentage of instalments payments, %</t>
  </si>
  <si>
    <t>M11/B11</t>
  </si>
  <si>
    <t>Lending by remaining maturity, DKKbn</t>
  </si>
  <si>
    <t>M10/B10</t>
  </si>
  <si>
    <t>Lending by Seasoning, DKKbn (Seasoning defined by duration of customer relationship)</t>
  </si>
  <si>
    <t>M9/B9</t>
  </si>
  <si>
    <t>Lending by loan type - All loans, DKKbn</t>
  </si>
  <si>
    <t>M8/B8</t>
  </si>
  <si>
    <t>Lending by loan type - Repayment Loans / Amortizing Loans, DKKbn</t>
  </si>
  <si>
    <t>M7/B7</t>
  </si>
  <si>
    <t>Lending by loan type - IO Loans, DKKbn</t>
  </si>
  <si>
    <t>M6/B6</t>
  </si>
  <si>
    <t>Lending by region, DKKbn</t>
  </si>
  <si>
    <t>M5/B5</t>
  </si>
  <si>
    <t>Lending, by-loan to-value (LTV), current property value, Per cent ("Sidste krone")</t>
  </si>
  <si>
    <t>M4d/B4d</t>
  </si>
  <si>
    <t>Lending, by-loan to-value (LTV), current property value, DKKbn ("Sidste krone")</t>
  </si>
  <si>
    <t>M4c/B4c</t>
  </si>
  <si>
    <t>Lending, by-loan to-value (LTV), current property value, Per cent</t>
  </si>
  <si>
    <t>M4b/B4b</t>
  </si>
  <si>
    <t>Lending, by-loan to-value (LTV), current property value, DKKbn</t>
  </si>
  <si>
    <t>M4a/B4a</t>
  </si>
  <si>
    <t>Lending, by loan size, DKKbn</t>
  </si>
  <si>
    <t>M3/B3</t>
  </si>
  <si>
    <t>Lending by property category, DKKbn</t>
  </si>
  <si>
    <t>M2/B2</t>
  </si>
  <si>
    <t>Number of loans by property category</t>
  </si>
  <si>
    <t>M1/B1</t>
  </si>
  <si>
    <t>Additional characteristics of ALM business model for issued CBs</t>
  </si>
  <si>
    <t>G4</t>
  </si>
  <si>
    <t>Legal ALM (balance principle) adherence</t>
  </si>
  <si>
    <t>G3</t>
  </si>
  <si>
    <t>Interest and currency risk</t>
  </si>
  <si>
    <t>G2.2</t>
  </si>
  <si>
    <t>Cover assets and maturity structure</t>
  </si>
  <si>
    <t>G2.1a-f</t>
  </si>
  <si>
    <t>Outstanding CBs</t>
  </si>
  <si>
    <t>G2</t>
  </si>
  <si>
    <t xml:space="preserve">General cover pool information </t>
  </si>
  <si>
    <t>G1.1</t>
  </si>
  <si>
    <t>Cover Pool Information</t>
  </si>
  <si>
    <t>General Issuer Detail</t>
  </si>
  <si>
    <t>Specialised finance institutes</t>
  </si>
  <si>
    <t>September 2024</t>
  </si>
  <si>
    <t>As of</t>
  </si>
  <si>
    <t>ECBC Label Template : Contents</t>
  </si>
  <si>
    <t>To Contents</t>
  </si>
  <si>
    <t>Loan loss provisions (sum of total individual and group wise loss provisions, end of quarter)</t>
  </si>
  <si>
    <t>Non-performing loans (See definition in table X1)</t>
  </si>
  <si>
    <t>eligibility as covered bond collateral</t>
  </si>
  <si>
    <t>-       Subsidised</t>
  </si>
  <si>
    <t>-        Commercial (office and business, industry, agriculture, manufacture, social and cultural, ships)</t>
  </si>
  <si>
    <t>-        Residential (owner-occ., private rental, corporate housing, holiday houses)</t>
  </si>
  <si>
    <t>customer type</t>
  </si>
  <si>
    <t>-       Other</t>
  </si>
  <si>
    <t>-       USD</t>
  </si>
  <si>
    <t>-       EUR</t>
  </si>
  <si>
    <t>-       DKK</t>
  </si>
  <si>
    <t>Currency</t>
  </si>
  <si>
    <t>-       over 5 years</t>
  </si>
  <si>
    <t>-       &lt; 1 &lt;= 5 years</t>
  </si>
  <si>
    <t>-       0 &lt;= 1 year</t>
  </si>
  <si>
    <t>Maturity</t>
  </si>
  <si>
    <t xml:space="preserve">Composition by </t>
  </si>
  <si>
    <t>Total customer loans (market value)</t>
  </si>
  <si>
    <t>Customer loans (mortgage) (DKKbn)</t>
  </si>
  <si>
    <t>Value of acquired properties / ships (temporary possessions, end quarter)</t>
  </si>
  <si>
    <t>Net loan losses (Net loan losses and net loan loss provisions)</t>
  </si>
  <si>
    <t xml:space="preserve">Guarantees (e.g. provided by states, municipals, banks) </t>
  </si>
  <si>
    <t>Senior Secured Bonds</t>
  </si>
  <si>
    <t>Outstanding Senior Unsecured Liabilities</t>
  </si>
  <si>
    <t>Outstanding Covered Bonds (fair value)</t>
  </si>
  <si>
    <t>Solvency Ratio (%)</t>
  </si>
  <si>
    <t>Tier 1 Ratio (%)</t>
  </si>
  <si>
    <t>of which: Used/registered for covered bond collateral pool</t>
  </si>
  <si>
    <t>Total Customer Loans(fair value)</t>
  </si>
  <si>
    <t>Total Balance Sheet Assets</t>
  </si>
  <si>
    <t>Q4 2023</t>
  </si>
  <si>
    <t>Q1 2024</t>
  </si>
  <si>
    <t>Q2 2024</t>
  </si>
  <si>
    <t>Q3 2024</t>
  </si>
  <si>
    <t>(DKKbn – except Tier 1 and Solvency ratio)</t>
  </si>
  <si>
    <t xml:space="preserve">Key information regarding issuers' balance sheet </t>
  </si>
  <si>
    <t xml:space="preserve">Table A.    General Issuer Detail </t>
  </si>
  <si>
    <t>Note: * A few older traditional danish mortgage bonds are not CRD compliant</t>
  </si>
  <si>
    <t>X</t>
  </si>
  <si>
    <t>Asset substitution in cover pool allowed?</t>
  </si>
  <si>
    <t>Pass-through cash flow from borrowers to investors?</t>
  </si>
  <si>
    <t>One-to-one balance between terms of granted loans and bonds issued, i.e. daily tap issuance?</t>
  </si>
  <si>
    <t>Issue adherence</t>
  </si>
  <si>
    <t>Table G4 – Additional characteristics of ALM business model for issued CBs</t>
  </si>
  <si>
    <t>1) Cf. the Danish Executive Order on bond issuance, balance principle and risk management</t>
  </si>
  <si>
    <t>Specific balance principle</t>
  </si>
  <si>
    <t>General balance principle</t>
  </si>
  <si>
    <r>
      <t>Table G3 – Legal ALM (balance principle) adherence</t>
    </r>
    <r>
      <rPr>
        <b/>
        <vertAlign val="superscript"/>
        <sz val="12"/>
        <color theme="1"/>
        <rFont val="Calibri"/>
        <family val="2"/>
        <scheme val="minor"/>
      </rPr>
      <t>1</t>
    </r>
  </si>
  <si>
    <t>x,x%</t>
  </si>
  <si>
    <r>
      <t>-</t>
    </r>
    <r>
      <rPr>
        <sz val="7"/>
        <color theme="1"/>
        <rFont val="Times New Roman"/>
        <family val="1"/>
      </rPr>
      <t xml:space="preserve">          </t>
    </r>
    <r>
      <rPr>
        <sz val="11"/>
        <color theme="1"/>
        <rFont val="Calibri"/>
        <family val="2"/>
        <scheme val="minor"/>
      </rPr>
      <t xml:space="preserve">Of which… </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</si>
  <si>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</si>
  <si>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Of which  EUR</t>
    </r>
  </si>
  <si>
    <t>xx%</t>
  </si>
  <si>
    <t>Un-hedged currency risk</t>
  </si>
  <si>
    <t>Un-hedged interest rate risk</t>
  </si>
  <si>
    <t>Completely hedged with derivatives</t>
  </si>
  <si>
    <t>Match funded (without interest and/or currency risk)</t>
  </si>
  <si>
    <r>
      <t xml:space="preserve">Total  value of loans </t>
    </r>
    <r>
      <rPr>
        <b/>
        <sz val="11"/>
        <color theme="1"/>
        <rFont val="Calibri"/>
        <family val="2"/>
        <scheme val="minor"/>
      </rPr>
      <t>funded</t>
    </r>
    <r>
      <rPr>
        <sz val="11"/>
        <color theme="1"/>
        <rFont val="Calibri"/>
        <family val="2"/>
        <scheme val="minor"/>
      </rPr>
      <t xml:space="preserve"> in cover pool</t>
    </r>
  </si>
  <si>
    <t>Table G2.2 – Interest and currency risk</t>
  </si>
  <si>
    <t>&gt; 5  years</t>
  </si>
  <si>
    <r>
      <t xml:space="preserve">&gt;1- </t>
    </r>
    <r>
      <rPr>
        <u/>
        <sz val="11"/>
        <rFont val="Calibri"/>
        <family val="2"/>
        <scheme val="minor"/>
      </rPr>
      <t xml:space="preserve">&lt; </t>
    </r>
    <r>
      <rPr>
        <sz val="11"/>
        <rFont val="Calibri"/>
        <family val="2"/>
        <scheme val="minor"/>
      </rPr>
      <t>5 years</t>
    </r>
  </si>
  <si>
    <r>
      <t>0-</t>
    </r>
    <r>
      <rPr>
        <u/>
        <sz val="11"/>
        <rFont val="Calibri"/>
        <family val="2"/>
        <scheme val="minor"/>
      </rPr>
      <t>&lt;</t>
    </r>
    <r>
      <rPr>
        <sz val="11"/>
        <rFont val="Calibri"/>
        <family val="2"/>
        <scheme val="minor"/>
      </rPr>
      <t>1 year</t>
    </r>
  </si>
  <si>
    <t>Table G2.1f - Other Derivatives  (subordinated)</t>
  </si>
  <si>
    <t>Table G2.1e - Derivatives at programme level (not subordinated / pari passu with covered bonds)</t>
  </si>
  <si>
    <t>Other assets, total (distributed pro rata after total assets in credit institution and cover pool)</t>
  </si>
  <si>
    <t xml:space="preserve">Table G2.1d - Assets other than the loan portfolio in the cover pool  </t>
  </si>
  <si>
    <t>Exposures to/guaranteed by govenments etc. third countries</t>
  </si>
  <si>
    <t>Exposures to/guaranteed by govenments etc. in EU</t>
  </si>
  <si>
    <r>
      <t xml:space="preserve">&gt;1- </t>
    </r>
    <r>
      <rPr>
        <u/>
        <sz val="11"/>
        <color theme="1"/>
        <rFont val="Calibri"/>
        <family val="2"/>
        <scheme val="minor"/>
      </rPr>
      <t xml:space="preserve">&lt; </t>
    </r>
    <r>
      <rPr>
        <sz val="11"/>
        <color theme="1"/>
        <rFont val="Calibri"/>
        <family val="2"/>
        <scheme val="minor"/>
      </rPr>
      <t>5 years</t>
    </r>
  </si>
  <si>
    <r>
      <t>0-</t>
    </r>
    <r>
      <rPr>
        <u/>
        <sz val="11"/>
        <color theme="1"/>
        <rFont val="Calibri"/>
        <family val="2"/>
        <scheme val="minor"/>
      </rPr>
      <t>&lt;</t>
    </r>
    <r>
      <rPr>
        <sz val="11"/>
        <color theme="1"/>
        <rFont val="Calibri"/>
        <family val="2"/>
        <scheme val="minor"/>
      </rPr>
      <t>1 year</t>
    </r>
  </si>
  <si>
    <t>Maturity structure/Type of cover asset</t>
  </si>
  <si>
    <t xml:space="preserve">Table G2.1c - Assets other than the loan portfolio in the cover pool  </t>
  </si>
  <si>
    <t>Not rated</t>
  </si>
  <si>
    <t>etc.</t>
  </si>
  <si>
    <t xml:space="preserve">A- </t>
  </si>
  <si>
    <t xml:space="preserve">A </t>
  </si>
  <si>
    <t>A+</t>
  </si>
  <si>
    <t xml:space="preserve">AA- </t>
  </si>
  <si>
    <t>AA</t>
  </si>
  <si>
    <t>AA+</t>
  </si>
  <si>
    <t>AAA</t>
  </si>
  <si>
    <t>Rating/type of cover asset</t>
  </si>
  <si>
    <t xml:space="preserve">Table G2.1b - Assets other than the loan portfolio in the cover pool  </t>
  </si>
  <si>
    <t>Gilt-edged secutities / rating compliant capital</t>
  </si>
  <si>
    <t>Rating/maturity</t>
  </si>
  <si>
    <t xml:space="preserve">Table G2.1a - Assets other than the loan portfolio in the cover pool  </t>
  </si>
  <si>
    <t>Table G2.1a-f – Cover assets and maturity structure</t>
  </si>
  <si>
    <t>Fitch</t>
  </si>
  <si>
    <t>S&amp;P</t>
  </si>
  <si>
    <t>Moody’s</t>
  </si>
  <si>
    <t>Rating</t>
  </si>
  <si>
    <t>Eligible for central bank repo</t>
  </si>
  <si>
    <t>CRD compliant</t>
  </si>
  <si>
    <t>UCITS compliant</t>
  </si>
  <si>
    <t>Currency denomination profile of issued CBs</t>
  </si>
  <si>
    <t>Capped floating rate</t>
  </si>
  <si>
    <t>Floating rate ( Floating rate constant for less than 1 year)</t>
  </si>
  <si>
    <t>Fixed rate (Fixed rate constant for more than 1 year)</t>
  </si>
  <si>
    <t>Interest rate profile of issued CBs</t>
  </si>
  <si>
    <t>Serial</t>
  </si>
  <si>
    <t>Annuity</t>
  </si>
  <si>
    <t>Bullet</t>
  </si>
  <si>
    <t>Amortisation profile of issued CBs</t>
  </si>
  <si>
    <t>&gt;  20 years</t>
  </si>
  <si>
    <t>10-20 years</t>
  </si>
  <si>
    <t>5-10 years</t>
  </si>
  <si>
    <r>
      <t xml:space="preserve">&gt; 4 and </t>
    </r>
    <r>
      <rPr>
        <sz val="11"/>
        <rFont val="Calibri"/>
        <family val="2"/>
      </rPr>
      <t>≤ 5 years</t>
    </r>
  </si>
  <si>
    <r>
      <t xml:space="preserve">&gt; 3 and </t>
    </r>
    <r>
      <rPr>
        <sz val="11"/>
        <rFont val="Calibri"/>
        <family val="2"/>
      </rPr>
      <t>≤ 4 years</t>
    </r>
  </si>
  <si>
    <r>
      <t xml:space="preserve">&gt; 2 and </t>
    </r>
    <r>
      <rPr>
        <sz val="11"/>
        <rFont val="Calibri"/>
        <family val="2"/>
      </rPr>
      <t>≤ 3 years</t>
    </r>
  </si>
  <si>
    <r>
      <t xml:space="preserve">&gt; 1 and </t>
    </r>
    <r>
      <rPr>
        <sz val="11"/>
        <rFont val="Calibri"/>
        <family val="2"/>
      </rPr>
      <t>≤ 2 years</t>
    </r>
  </si>
  <si>
    <t>1 year</t>
  </si>
  <si>
    <t>1 day – &lt; 1 year</t>
  </si>
  <si>
    <t>0-1 day</t>
  </si>
  <si>
    <t>Maturity of issued CBs</t>
  </si>
  <si>
    <t>Fair value of outstanding CBs (marked value)</t>
  </si>
  <si>
    <t>DKKbn / Percentage of nominal outstanding CBs</t>
  </si>
  <si>
    <t>Table G2 – Outstanding CBs</t>
  </si>
  <si>
    <t>Loan loss provisions (cover pool level - shown i Table A on issuer level) - Optional</t>
  </si>
  <si>
    <t>Total  capital coverage (rating compliant capital)</t>
  </si>
  <si>
    <t>Core tier 1 capital invested in gilt-edged securities</t>
  </si>
  <si>
    <t>Additional tier 1 capital (e.g. hybrid core capital)</t>
  </si>
  <si>
    <t>Tier 2 capital</t>
  </si>
  <si>
    <t>Proceeds from senior unsecured debt</t>
  </si>
  <si>
    <t>Proceeds from senior secured debt</t>
  </si>
  <si>
    <t>– hereof  amount maturing 0-1 day</t>
  </si>
  <si>
    <t>Mandatory (percentage of risk weigted assets,general, by law)</t>
  </si>
  <si>
    <t>Overcollateralisation ratio</t>
  </si>
  <si>
    <t>Overcollateralisation</t>
  </si>
  <si>
    <t>Transmission or liquidation proceeds to CB holders (for redemption of CBs maturing 0-1 day)</t>
  </si>
  <si>
    <t>Nominal cover pool (total value)</t>
  </si>
  <si>
    <r>
      <t>Table G1.1 – General cover pool information</t>
    </r>
    <r>
      <rPr>
        <b/>
        <sz val="12"/>
        <color theme="1"/>
        <rFont val="Calibri"/>
        <family val="2"/>
        <scheme val="minor"/>
      </rPr>
      <t xml:space="preserve"> </t>
    </r>
  </si>
  <si>
    <t>In %</t>
  </si>
  <si>
    <t>DKK 50 - 100m</t>
  </si>
  <si>
    <t>Table M3/B3</t>
  </si>
  <si>
    <t>Social and cultural purposes</t>
  </si>
  <si>
    <t>Office and Business</t>
  </si>
  <si>
    <t>Manufacturing and Manual Industries</t>
  </si>
  <si>
    <t>Private rental</t>
  </si>
  <si>
    <t>Cooperative Housing</t>
  </si>
  <si>
    <t>Subsidised Housing</t>
  </si>
  <si>
    <t>Holiday houses</t>
  </si>
  <si>
    <t>Owner-occupied homes</t>
  </si>
  <si>
    <t>Table M2/B2</t>
  </si>
  <si>
    <t>Table M1/B1</t>
  </si>
  <si>
    <t>Property categories are defined according to Danish FSA's AS-reporting form</t>
  </si>
  <si>
    <t>Properties for social and cultural purposes</t>
  </si>
  <si>
    <t>Agricultutal properties</t>
  </si>
  <si>
    <t>Avg. LTV</t>
  </si>
  <si>
    <t>&gt; 100</t>
  </si>
  <si>
    <t>95 - 100</t>
  </si>
  <si>
    <t>90 - 94,9</t>
  </si>
  <si>
    <t>85 - 89,9</t>
  </si>
  <si>
    <t>80 - 84,9</t>
  </si>
  <si>
    <t>70 - 79,9</t>
  </si>
  <si>
    <t>60 - 69,9</t>
  </si>
  <si>
    <t>40 - 59,9</t>
  </si>
  <si>
    <t>20 - 39,9</t>
  </si>
  <si>
    <t>0 - 19,9</t>
  </si>
  <si>
    <t>Per cent</t>
  </si>
  <si>
    <t>Lending, by-loan to-value (LTV), current property value, PER CENT ("Sidste krone")</t>
  </si>
  <si>
    <t>Table M4d/B4d</t>
  </si>
  <si>
    <t>Table M4c/B4c</t>
  </si>
  <si>
    <t>Lending, by-loan to-value (LTV), current property value, per cent</t>
  </si>
  <si>
    <t>Table M4b/B4b</t>
  </si>
  <si>
    <t>Table M4a/B4a</t>
  </si>
  <si>
    <t>Outside Denmark</t>
  </si>
  <si>
    <t>Table M5/B5 - Total</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</si>
  <si>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</si>
  <si>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</si>
  <si>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</si>
  <si>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</si>
  <si>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</si>
  <si>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</si>
  <si>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</si>
  <si>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</si>
  <si>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</si>
  <si>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</si>
  <si>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</si>
  <si>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</si>
  <si>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</si>
  <si>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</si>
  <si>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 xml:space="preserve">Note: Realised losses as a share of outstanding debt for the property category in question. The data cover both Nordea Kredit´s two capital centres. </t>
  </si>
  <si>
    <t>Total realised losses, %</t>
  </si>
  <si>
    <t>Table M12a/B12a</t>
  </si>
  <si>
    <t xml:space="preserve">Note: The data cover both Nordea Kredit´s two capital centres </t>
  </si>
  <si>
    <t>Total realised losses</t>
  </si>
  <si>
    <t>Table M12/B12</t>
  </si>
  <si>
    <t>Note: Outstanding debt for loans in arrears (pls cf. Table M11) as a share of outstanding loans for the property category in question</t>
  </si>
  <si>
    <t>&gt;100 per cent LTV</t>
  </si>
  <si>
    <t>90-100 per cent LTV</t>
  </si>
  <si>
    <t>80-89.9 per cent LTV</t>
  </si>
  <si>
    <t>70-79.9 per cent LTV</t>
  </si>
  <si>
    <t>60-69.9 per cent LTV</t>
  </si>
  <si>
    <t>&lt; 60per cent LTV</t>
  </si>
  <si>
    <t>Table M11b/B11b</t>
  </si>
  <si>
    <t>90 day NPL</t>
  </si>
  <si>
    <t>Table M11a/B11a</t>
  </si>
  <si>
    <t>90 day Non-performing loans by property type, as percentage of total payments, %</t>
  </si>
  <si>
    <t>Table M11/B11</t>
  </si>
  <si>
    <t>≥ 20 Years</t>
  </si>
  <si>
    <t>≥ 10 - ≤ 20 Years</t>
  </si>
  <si>
    <t>≥ 5 - ≤ 10 Years</t>
  </si>
  <si>
    <t>≥ 3 - ≤ 5 Years</t>
  </si>
  <si>
    <t>≥  1 - ≤ 3 Years</t>
  </si>
  <si>
    <t>&lt; 1 Years</t>
  </si>
  <si>
    <t>Table M10/B10</t>
  </si>
  <si>
    <t>&lt; 12 months</t>
  </si>
  <si>
    <r>
      <t>Lending by Seasoning, DKKbn</t>
    </r>
    <r>
      <rPr>
        <i/>
        <sz val="8"/>
        <color theme="1"/>
        <rFont val="Calibri"/>
        <family val="2"/>
        <scheme val="minor"/>
      </rPr>
      <t xml:space="preserve"> (Seasoning defined by duration of customer relationship)</t>
    </r>
  </si>
  <si>
    <t>Table M9/B9</t>
  </si>
  <si>
    <r>
      <t xml:space="preserve">The Danish FSA set rules for loss provisioning. In case of </t>
    </r>
    <r>
      <rPr>
        <sz val="11"/>
        <color theme="1"/>
        <rFont val="Calibri"/>
        <family val="2"/>
        <scheme val="minor"/>
      </rPr>
      <t>objective evidence of impairment provisioning for loss must be made.</t>
    </r>
  </si>
  <si>
    <t>If NPL and/or loans in foreclosure procedure are part of the covered pool which provisions are made in respect of the value of these loans in the cover pool?</t>
  </si>
  <si>
    <t>For commercial bank CB issuers loans in foreclosure procedure are eligible assets in the cover pool.</t>
  </si>
  <si>
    <t>Asset substitution i not allowed for specialised mortgage banks, hence loans in foreclosure are part of the cover pool.</t>
  </si>
  <si>
    <t xml:space="preserve">Are loans in foreclosure procedure part of eligible assets in cover pool?  </t>
  </si>
  <si>
    <t>For commercial bank CB issuers NPL’s are eligible assets in the cover pool.</t>
  </si>
  <si>
    <t>Asset substitution i not allowed for specialised mortgage banks, hence NPLs are part of the cover pool.</t>
  </si>
  <si>
    <t>Are NPLs parts of eligible assets in cover pool? Are NPL parts of non eligible assets in cover pool?</t>
  </si>
  <si>
    <t>The Basel definition of NPL’s is applied for commercial bank CB issuers</t>
  </si>
  <si>
    <t>No distinction made. Asset substitution i not allowed for specialised mortgage banks.</t>
  </si>
  <si>
    <t>Explain how you distinguish between performing and nonperforming loans in the cover pool?</t>
  </si>
  <si>
    <t>Commercial bank CB issuers adhere to the Basel definition of NPL.</t>
  </si>
  <si>
    <t>The NPL rate is calculated at different time periods after the original payment date. Standard in Table A is 90 day arrear.</t>
  </si>
  <si>
    <t>A loan is categorised as non-performing when a borrower neglects a payment failing to pay instalments and / or interests.</t>
  </si>
  <si>
    <t>Describe how you define NPLs</t>
  </si>
  <si>
    <t>NPL (Non-performing loans)</t>
  </si>
  <si>
    <r>
      <t>·</t>
    </r>
    <r>
      <rPr>
        <sz val="7"/>
        <color theme="1"/>
        <rFont val="Times New Roman"/>
        <family val="1"/>
      </rPr>
      <t xml:space="preserve">          </t>
    </r>
    <r>
      <rPr>
        <sz val="11"/>
        <color theme="1"/>
        <rFont val="Arial"/>
        <family val="2"/>
      </rPr>
      <t>Ships</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</si>
  <si>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</si>
  <si>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</si>
  <si>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</si>
  <si>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</si>
  <si>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</si>
  <si>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</si>
  <si>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</si>
  <si>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</si>
  <si>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Warehouse</t>
    </r>
  </si>
  <si>
    <t>·          Retail/shop</t>
  </si>
  <si>
    <t>E.g.: Private rental, Manufacturing and Manual Industries, Offices and Business, Agriculture.</t>
  </si>
  <si>
    <t>·          Office</t>
  </si>
  <si>
    <t>The Danish FSA sets guidelines for the grouping of property in categories. Examples of application of which classifies property as commercial are:</t>
  </si>
  <si>
    <t>Describe when you classify a property as commercial?</t>
  </si>
  <si>
    <t xml:space="preserve">Property which primary purpose is owner occupation is characterised as residential. Whereas properties primarily used for commercial purposes are classified as commercial (cf. below). </t>
  </si>
  <si>
    <t xml:space="preserve">The Danish FSA sets guidelines for the grouping of property in categories. Property type is determined by its primary use. </t>
  </si>
  <si>
    <t>Description of the difference made between residential/owner occupied and commercial properties</t>
  </si>
  <si>
    <t xml:space="preserve">Residential versus commercial mortgages </t>
  </si>
  <si>
    <t>If issuers Key Concepts Explanation differs from general practice: State and explain in this column.</t>
  </si>
  <si>
    <t xml:space="preserve">General practice in Danish market </t>
  </si>
  <si>
    <t>Table X1</t>
  </si>
  <si>
    <t>-</t>
  </si>
  <si>
    <t>&gt;100</t>
  </si>
  <si>
    <t>95-100</t>
  </si>
  <si>
    <t>90-94.9</t>
  </si>
  <si>
    <t>85-89.9</t>
  </si>
  <si>
    <t>80-84.9</t>
  </si>
  <si>
    <t>70-79.9</t>
  </si>
  <si>
    <t>60-69.9</t>
  </si>
  <si>
    <t>40-59.9</t>
  </si>
  <si>
    <t>20-39.9</t>
  </si>
  <si>
    <t>0-19.9</t>
  </si>
  <si>
    <t>Loan-to-value  (discrete/"Sidste krone" distribution)</t>
  </si>
  <si>
    <t>In this example the 1.000.000 is distributed into the 70-79.9 interval because the LTV of the total loan is 75</t>
  </si>
  <si>
    <t>Example of discrete ("Sidste krone") distribution into LTV brackets for a loan with LTV of 75 and a loan size of 1 million</t>
  </si>
  <si>
    <t>Explanation</t>
  </si>
  <si>
    <t>Example 2</t>
  </si>
  <si>
    <t>Loan-to-value (distribution continuously)</t>
  </si>
  <si>
    <t>with prior liens consisting of a loan with a LTV of  40 pct.</t>
  </si>
  <si>
    <t>Example of a continuous distribution into LTV brackets for a loan with LTV of 75 and a loan size of 1 million</t>
  </si>
  <si>
    <t>Example 1b</t>
  </si>
  <si>
    <t>Example of a proportionaly distribution into LTV brackets for a loan with LTV of 75 pct and a loan size of 1 million and no prior liens.</t>
  </si>
  <si>
    <t>Example 1a</t>
  </si>
  <si>
    <t>Frequency of collateral valuation for the purpose of calculating the LTV</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</si>
  <si>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</si>
  <si>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Describe the method on which your LTV calculation is based</t>
  </si>
  <si>
    <t>Legal framework for valuation and LTV-calculation follow the rules of the Danish FSA - Bekendtgørelse nr. 687 af 20. juni 2007</t>
  </si>
  <si>
    <t xml:space="preserve">Loan-to-Value (LTV) </t>
  </si>
  <si>
    <t>Please provide details of guarantors</t>
  </si>
  <si>
    <t>How are the loans guaranteed?</t>
  </si>
  <si>
    <t>Guaranteed loans (if part of the cover pool)</t>
  </si>
  <si>
    <t>(N/A for some issuers)</t>
  </si>
  <si>
    <t xml:space="preserve">Issuer specific </t>
  </si>
  <si>
    <t xml:space="preserve">Key Concepts Explanation </t>
  </si>
  <si>
    <t>Table X2</t>
  </si>
  <si>
    <t>To Frontpage</t>
  </si>
  <si>
    <t>https://finansdanmark.dk/media/8114/Overview_of_the_new_Danish_covered_bond_legislation_addressing_refinancing_risk.pdf</t>
  </si>
  <si>
    <t>In 2014  the Danish covered bond legislation was changes in order to address refinancing risk. Please find information på following link</t>
  </si>
  <si>
    <t>Link or information</t>
  </si>
  <si>
    <t>Further information</t>
  </si>
  <si>
    <t>Seasoning defined by duration of customer relationship, calculated from the first disbursement of a mortgage loan.</t>
  </si>
  <si>
    <t>Seasoning</t>
  </si>
  <si>
    <t>Table M9-10</t>
  </si>
  <si>
    <t>Any other loan types, which not comply with the above mentioned.</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</si>
  <si>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</si>
  <si>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These are loans where the rate changes at generally three or six months. The reference rate of DKK-denominated loans is CIBOR (Copenhagen Interbank Offered Rate) or CITA (Copenhagen Interbank Tomorrow/Next Average ), an interest rate which is quoted daily by OMX NASDAQ</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</si>
  <si>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</si>
  <si>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</si>
  <si>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Adjustable Rate Mortgages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</si>
  <si>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</si>
  <si>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Fixed-rate loans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</si>
  <si>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</si>
  <si>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Table M6-M8</t>
  </si>
  <si>
    <t>Property, that can not be placed in the categories above.  Max LTV are 70 %(legislation).</t>
  </si>
  <si>
    <t>Property used for education, kindergardens, museum and other buildings for public use. Max LTV are 70 %(legislation).</t>
  </si>
  <si>
    <t>Property and land for agricultural use. Max LTV 70 % (legislation).</t>
  </si>
  <si>
    <t>Office property and retail buildings for own use or for rent. Max LTV are 60 %(legislation).</t>
  </si>
  <si>
    <t>Industrial and manufacture buildings and warehouse for own use or for rent. Max LTV are 60 %(legislation).</t>
  </si>
  <si>
    <t>Residential property rentes out to private tenants. Max LTV 80 % (legislation).</t>
  </si>
  <si>
    <t>Residential property owned and administreted by the coopereative and used by the members of the cooperative.  Max LTV 80 % (legislation).</t>
  </si>
  <si>
    <t>Residential renting subsidesed by the goverment. Max LTV 80 %. LTVs above 80 % can be granted against full govermental guarantee,</t>
  </si>
  <si>
    <t>Holiday houses for owners own use or for renting. Max LTV are 60 % (legislation).</t>
  </si>
  <si>
    <t>Private owned residentials used by the owner,  Max LTV are 80 % (legislation).</t>
  </si>
  <si>
    <t>Table M1-M5</t>
  </si>
  <si>
    <t>No, (due to Danish legislation) asset substitution is not allowed/possible.</t>
  </si>
  <si>
    <t>Yes, the mortgage bank is an intermediary between persons requiring loans for the purchase of real properties and investors funding the loans by purchasing bonds.</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</si>
  <si>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</si>
  <si>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Table G4</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</si>
  <si>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</si>
  <si>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The general balance principle does not require a one-to-one balance between the loan and the bonds issued. This gives the credit institution a wider scope for taking liquidity risk than the more strict specific balance principle.</t>
  </si>
  <si>
    <t>E.g. describe if stricter pratice is applied than required by law</t>
  </si>
  <si>
    <t>Table G3</t>
  </si>
  <si>
    <t>The issuer can elaborate on the applied balance priciple.</t>
  </si>
  <si>
    <t>Equity capital and retained earnings.</t>
  </si>
  <si>
    <t>Core tier 1 capital</t>
  </si>
  <si>
    <t>Hybrid Tier 1 capital (perpetual debt instruments).</t>
  </si>
  <si>
    <t>Subordinated debt</t>
  </si>
  <si>
    <t>Issuers senior unsecured liabilities targeted to finance OC- and LTV-ratio requirements in cover pool</t>
  </si>
  <si>
    <t>Senior unsecured debt</t>
  </si>
  <si>
    <t>Total nominal value of senior secured debt</t>
  </si>
  <si>
    <t>Senior secured debt</t>
  </si>
  <si>
    <t>Total value of cover pool - nominal value of covered bonds</t>
  </si>
  <si>
    <t>Liquidity due to be paid out next day in connection with refinancing</t>
  </si>
  <si>
    <t>Sum of nominal value of covered bonds + Senior secured debt + capital. Capital is:  Additional tier 1 capital (e.g. hybrid core capital) and Core tier 1 capital</t>
  </si>
  <si>
    <t>Table G1.1</t>
  </si>
  <si>
    <t>All individual and group wise loan loss provisions as stated in the issuer´s interim and annual accounts</t>
  </si>
  <si>
    <t>Please see definition of Non-performing loans in table X1</t>
  </si>
  <si>
    <t>Maturity distribution of all mortgage credit loans</t>
  </si>
  <si>
    <t>All mortgage credit loans funded by the issue of covered mortgage bonds or mortgage bonds measured at market value</t>
  </si>
  <si>
    <t>Value as entered in interim and annual reports and as reported to the DFSA; The lower of the carrying amount at the time of classification and the fair value less selling costs.</t>
  </si>
  <si>
    <t>The item taken from the issuer´s profit &amp; loss account</t>
  </si>
  <si>
    <t xml:space="preserve">All guarantees backing the granted loans provided by e.g. states, municipalities or banks  </t>
  </si>
  <si>
    <t>Senior secured bonds - formerly known as JCB (§ 15)</t>
  </si>
  <si>
    <t xml:space="preserve">All outstanding senior unsecured liabilities including any intra-group senior unsecured liabilities to finance OC- and LTV-ratio requirements    </t>
  </si>
  <si>
    <t>The circulating amount of covered bonds (including covered mortgage bonds and mortgage bonds)</t>
  </si>
  <si>
    <t>The solvency ratio as stipulated in DFSA regulations</t>
  </si>
  <si>
    <t>The tier 1 capital ratio as stipulated in DFSA regulations</t>
  </si>
  <si>
    <t>All mortgage credit loans funded by the issue of covered mortgage bonds or mortgage bonds  measured at fair value</t>
  </si>
  <si>
    <t>Total balance sheet assets as reported in the interim or annual reports of the issuer, fair value</t>
  </si>
  <si>
    <t>Table A</t>
  </si>
  <si>
    <t>Table X3</t>
  </si>
  <si>
    <t>CC2</t>
  </si>
  <si>
    <t>B1_field</t>
  </si>
  <si>
    <t>B1_description</t>
  </si>
  <si>
    <t>colC</t>
  </si>
  <si>
    <t>colD</t>
  </si>
  <si>
    <t>colE</t>
  </si>
  <si>
    <t>colF</t>
  </si>
  <si>
    <t>F1_field</t>
  </si>
  <si>
    <t>F1_description</t>
  </si>
  <si>
    <t>(1) Net of own bonds in stock</t>
  </si>
  <si>
    <t>Nominal value of outstanding CBs (see note 1)</t>
  </si>
  <si>
    <t>(2) Gross incl. own bonds in stock</t>
  </si>
  <si>
    <t>Nominal value of outstanding CBs (see note 2)</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</si>
  <si>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</si>
  <si>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</si>
  <si>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See this link: https://www.dfsa.dk/Media/638459325037360382/MortgageCreditLoansandMortgageCreditBondsetcAct1.pdf</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</si>
  <si>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</si>
  <si>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</si>
  <si>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</si>
  <si>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</si>
  <si>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</si>
  <si>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</si>
  <si>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</si>
  <si>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</si>
  <si>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</si>
  <si>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Reporting Date: 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</si>
</sst>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b/>
      <sz val="10"/>
      <color theme="1"/>
      <name val="Arial"/>
      <family val="2"/>
    </font>
    <font>
      <sz val="11"/>
      <color theme="1"/>
      <name val="Calibri"/>
      <family val="2"/>
    </font>
    <font>
      <b/>
      <sz val="16"/>
      <color theme="0" tint="-0.499984740745262"/>
      <name val="Arial"/>
      <family val="2"/>
    </font>
    <font>
      <b/>
      <sz val="28"/>
      <color theme="1"/>
      <name val="Arial"/>
      <family val="2"/>
    </font>
    <font>
      <b/>
      <sz val="8"/>
      <name val="Arial"/>
      <family val="2"/>
    </font>
    <font>
      <b/>
      <sz val="14"/>
      <color theme="0" tint="-0.499984740745262"/>
      <name val="Arial"/>
      <family val="2"/>
    </font>
    <font>
      <sz val="12"/>
      <color theme="1"/>
      <name val="Arial"/>
      <family val="2"/>
    </font>
    <font>
      <b/>
      <sz val="12"/>
      <color theme="1"/>
      <name val="Arial"/>
      <family val="2"/>
    </font>
    <font>
      <u/>
      <sz val="9.35"/>
      <color theme="10"/>
      <name val="Calibri"/>
      <family val="2"/>
    </font>
    <font>
      <u/>
      <sz val="12"/>
      <color theme="10"/>
      <name val="Arial"/>
      <family val="2"/>
    </font>
    <font>
      <b/>
      <u/>
      <sz val="12"/>
      <color theme="1"/>
      <name val="Arial"/>
      <family val="2"/>
    </font>
    <font>
      <b/>
      <sz val="11"/>
      <color theme="1"/>
      <name val="Arial"/>
      <family val="2"/>
    </font>
    <font>
      <sz val="11"/>
      <color theme="1"/>
      <name val="Arial"/>
      <family val="2"/>
    </font>
    <font>
      <b/>
      <sz val="20"/>
      <color theme="1" tint="0.499984740745262"/>
      <name val="Arial"/>
      <family val="2"/>
    </font>
    <font>
      <b/>
      <sz val="11"/>
      <color rgb="FF000000"/>
      <name val="Calibri"/>
      <family val="2"/>
      <scheme val="minor"/>
    </font>
    <font>
      <b/>
      <i/>
      <sz val="11"/>
      <color rgb="FF000000"/>
      <name val="Arial"/>
      <family val="2"/>
    </font>
    <font>
      <b/>
      <sz val="12"/>
      <color theme="0" tint="-0.499984740745262"/>
      <name val="Arial"/>
      <family val="2"/>
    </font>
    <font>
      <i/>
      <sz val="11"/>
      <color rgb="FF000000"/>
      <name val="Calibri"/>
      <family val="2"/>
      <scheme val="minor"/>
    </font>
    <font>
      <b/>
      <sz val="11"/>
      <color rgb="FF000000"/>
      <name val="Arial"/>
      <family val="2"/>
    </font>
    <font>
      <b/>
      <sz val="12"/>
      <color rgb="FF000000"/>
      <name val="Calibri"/>
      <family val="2"/>
      <scheme val="minor"/>
    </font>
    <font>
      <b/>
      <i/>
      <sz val="11"/>
      <name val="Arial"/>
      <family val="2"/>
    </font>
    <font>
      <sz val="8"/>
      <color theme="1"/>
      <name val="Calibri"/>
      <family val="2"/>
      <scheme val="minor"/>
    </font>
    <font>
      <sz val="12"/>
      <color theme="1"/>
      <name val="Calibri"/>
      <family val="2"/>
      <scheme val="minor"/>
    </font>
    <font>
      <i/>
      <sz val="10"/>
      <color theme="1"/>
      <name val="Calibri"/>
      <family val="2"/>
      <scheme val="minor"/>
    </font>
    <font>
      <b/>
      <vertAlign val="superscript"/>
      <sz val="12"/>
      <color theme="1"/>
      <name val="Calibri"/>
      <family val="2"/>
      <scheme val="minor"/>
    </font>
    <font>
      <sz val="7"/>
      <color theme="1"/>
      <name val="Times New Roman"/>
      <family val="1"/>
    </font>
    <font>
      <u/>
      <sz val="11"/>
      <color theme="1"/>
      <name val="Calibri"/>
      <family val="2"/>
      <scheme val="minor"/>
    </font>
    <font>
      <sz val="11"/>
      <color rgb="FFFF0000"/>
      <name val="Calibri"/>
      <family val="2"/>
      <scheme val="minor"/>
    </font>
    <font>
      <b/>
      <sz val="12"/>
      <color theme="1"/>
      <name val="Calibri"/>
      <family val="2"/>
      <scheme val="minor"/>
    </font>
    <font>
      <b/>
      <i/>
      <sz val="11"/>
      <color rgb="FFFF0000"/>
      <name val="Calibri"/>
      <family val="2"/>
      <scheme val="minor"/>
    </font>
    <font>
      <i/>
      <sz val="11"/>
      <color rgb="FFFF0000"/>
      <name val="Calibri"/>
      <family val="2"/>
      <scheme val="minor"/>
    </font>
    <font>
      <b/>
      <sz val="12"/>
      <name val="Calibri"/>
      <family val="2"/>
      <scheme val="minor"/>
    </font>
    <font>
      <b/>
      <i/>
      <sz val="11"/>
      <color theme="1"/>
      <name val="Calibri"/>
      <family val="2"/>
      <scheme val="minor"/>
    </font>
    <font>
      <b/>
      <sz val="9"/>
      <color rgb="FF000000"/>
      <name val="Arial"/>
      <family val="2"/>
    </font>
    <font>
      <i/>
      <sz val="8"/>
      <color theme="1"/>
      <name val="Calibri"/>
      <family val="2"/>
      <scheme val="minor"/>
    </font>
    <font>
      <sz val="12"/>
      <color theme="1"/>
      <name val="Times New Roman"/>
      <family val="1"/>
    </font>
    <font>
      <sz val="8"/>
      <color rgb="FF000000"/>
      <name val="Arial"/>
      <family val="2"/>
    </font>
    <font>
      <b/>
      <i/>
      <sz val="10"/>
      <color rgb="FF000000"/>
      <name val="Arial"/>
      <family val="2"/>
    </font>
    <font>
      <b/>
      <sz val="10"/>
      <color rgb="FF000000"/>
      <name val="Arial"/>
      <family val="2"/>
    </font>
    <font>
      <b/>
      <u/>
      <sz val="9.35"/>
      <color rgb="FF0000FF"/>
      <name val="Calibri"/>
      <family val="2"/>
    </font>
    <font>
      <sz val="11"/>
      <color rgb="FF000000"/>
      <name val="Calibri"/>
      <family val="2"/>
    </font>
    <font>
      <b/>
      <sz val="11"/>
      <color rgb="FF000000"/>
      <name val="Calibri"/>
      <family val="2"/>
    </font>
    <font>
      <b/>
      <sz val="12"/>
      <color rgb="FF000000"/>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D8D8D8"/>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3" fillId="0" borderId="0" applyNumberFormat="0" applyFill="0" applyBorder="0" applyAlignment="0" applyProtection="0">
      <alignment vertical="top"/>
      <protection locked="0"/>
    </xf>
  </cellStyleXfs>
  <cellXfs count="604">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0" fillId="0" borderId="0" xfId="0"/>
    <xf numFmtId="0" fontId="57" fillId="4" borderId="0" xfId="0" applyFont="1" applyFill="1" applyAlignment="1">
      <alignment horizontal="center" vertical="center"/>
    </xf>
    <xf numFmtId="0" fontId="55" fillId="4" borderId="0" xfId="0" applyFont="1" applyFill="1" applyAlignment="1">
      <alignment horizontal="left" vertical="top"/>
    </xf>
    <xf numFmtId="0" fontId="58" fillId="4" borderId="0" xfId="0" applyFont="1" applyFill="1" applyAlignment="1">
      <alignment horizontal="center" vertical="center" wrapText="1"/>
    </xf>
    <xf numFmtId="168" fontId="43" fillId="9" borderId="0" xfId="10" applyNumberFormat="1" applyFill="1" applyAlignment="1">
      <alignment horizontal="center"/>
    </xf>
    <xf numFmtId="0" fontId="59" fillId="9" borderId="0" xfId="10" applyFont="1" applyFill="1"/>
    <xf numFmtId="0" fontId="60" fillId="4" borderId="0" xfId="0" applyFont="1" applyFill="1" applyAlignment="1">
      <alignment horizontal="justify" vertical="center"/>
    </xf>
    <xf numFmtId="0" fontId="60" fillId="4" borderId="0" xfId="0" applyFont="1" applyFill="1" applyAlignment="1">
      <alignment horizontal="left" vertical="center"/>
    </xf>
    <xf numFmtId="0" fontId="61" fillId="4" borderId="0" xfId="0" applyFont="1" applyFill="1"/>
    <xf numFmtId="0" fontId="62" fillId="4" borderId="0" xfId="0" applyFont="1" applyFill="1"/>
    <xf numFmtId="0" fontId="64" fillId="4" borderId="0" xfId="11" applyFont="1" applyFill="1" applyBorder="1" applyAlignment="1" applyProtection="1"/>
    <xf numFmtId="0" fontId="62" fillId="4" borderId="0" xfId="0" applyFont="1" applyFill="1" applyAlignment="1">
      <alignment horizontal="left"/>
    </xf>
    <xf numFmtId="0" fontId="65" fillId="4" borderId="0" xfId="0" applyFont="1" applyFill="1" applyAlignment="1">
      <alignment horizontal="left"/>
    </xf>
    <xf numFmtId="0" fontId="63" fillId="4" borderId="0" xfId="11" quotePrefix="1" applyFill="1" applyBorder="1" applyAlignment="1" applyProtection="1"/>
    <xf numFmtId="15" fontId="66" fillId="4" borderId="0" xfId="0" quotePrefix="1" applyNumberFormat="1" applyFont="1" applyFill="1"/>
    <xf numFmtId="0" fontId="67" fillId="4" borderId="0" xfId="0" applyFont="1" applyFill="1"/>
    <xf numFmtId="0" fontId="67" fillId="4" borderId="0" xfId="0" applyFont="1" applyFill="1" applyAlignment="1">
      <alignment horizontal="right"/>
    </xf>
    <xf numFmtId="0" fontId="4" fillId="4" borderId="0" xfId="0" applyFont="1" applyFill="1"/>
    <xf numFmtId="0" fontId="63" fillId="4" borderId="0" xfId="11" applyFill="1" applyAlignment="1" applyProtection="1">
      <alignment horizontal="right"/>
    </xf>
    <xf numFmtId="164" fontId="47" fillId="4" borderId="35" xfId="0" applyNumberFormat="1" applyFont="1" applyFill="1" applyBorder="1" applyAlignment="1">
      <alignment vertical="center" wrapText="1"/>
    </xf>
    <xf numFmtId="0" fontId="47" fillId="4" borderId="35" xfId="0" applyFont="1" applyFill="1" applyBorder="1" applyAlignment="1">
      <alignment vertical="center" wrapText="1"/>
    </xf>
    <xf numFmtId="164" fontId="0" fillId="4" borderId="0" xfId="0" applyNumberFormat="1" applyFill="1" applyAlignment="1">
      <alignment horizontal="right"/>
    </xf>
    <xf numFmtId="164" fontId="47" fillId="4" borderId="0" xfId="0" applyNumberFormat="1" applyFont="1" applyFill="1" applyAlignment="1">
      <alignment vertical="center" wrapText="1"/>
    </xf>
    <xf numFmtId="0" fontId="47" fillId="4" borderId="0" xfId="0" applyFont="1" applyFill="1" applyAlignment="1">
      <alignment vertical="center" wrapText="1"/>
    </xf>
    <xf numFmtId="169" fontId="0" fillId="4" borderId="35" xfId="3" applyNumberFormat="1" applyFont="1" applyFill="1" applyBorder="1" applyAlignment="1">
      <alignment vertical="top" wrapText="1"/>
    </xf>
    <xf numFmtId="0" fontId="47" fillId="4" borderId="35" xfId="0" applyFont="1" applyFill="1" applyBorder="1" applyAlignment="1">
      <alignment horizontal="left" vertical="center" wrapText="1" indent="3"/>
    </xf>
    <xf numFmtId="169" fontId="0" fillId="4" borderId="0" xfId="3" applyNumberFormat="1" applyFont="1" applyFill="1" applyBorder="1" applyAlignment="1">
      <alignment vertical="top" wrapText="1"/>
    </xf>
    <xf numFmtId="0" fontId="47" fillId="4" borderId="0" xfId="0" applyFont="1" applyFill="1" applyAlignment="1">
      <alignment horizontal="left" vertical="center" wrapText="1" indent="6"/>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0" xfId="3" applyNumberFormat="1" applyFont="1" applyFill="1" applyBorder="1" applyAlignment="1">
      <alignment horizontal="center" vertical="top" wrapText="1"/>
    </xf>
    <xf numFmtId="0" fontId="47" fillId="10" borderId="0" xfId="0" applyFont="1" applyFill="1" applyAlignment="1">
      <alignment vertical="center" wrapText="1"/>
    </xf>
    <xf numFmtId="0" fontId="69" fillId="10" borderId="0" xfId="0" applyFont="1" applyFill="1" applyAlignment="1">
      <alignment horizontal="justify" vertical="center" wrapText="1"/>
    </xf>
    <xf numFmtId="0" fontId="70" fillId="10" borderId="0" xfId="0" applyFont="1" applyFill="1" applyAlignment="1">
      <alignment horizontal="justify" vertical="center" wrapText="1"/>
    </xf>
    <xf numFmtId="167" fontId="0" fillId="4" borderId="0" xfId="0" applyNumberFormat="1" applyFill="1" applyAlignment="1">
      <alignment vertical="top" wrapText="1"/>
    </xf>
    <xf numFmtId="0" fontId="47" fillId="4" borderId="0" xfId="0" applyFont="1" applyFill="1" applyAlignment="1">
      <alignment horizontal="justify" vertical="center" wrapText="1"/>
    </xf>
    <xf numFmtId="0" fontId="69" fillId="4" borderId="0" xfId="0" applyFont="1" applyFill="1" applyAlignment="1">
      <alignment vertical="center"/>
    </xf>
    <xf numFmtId="0" fontId="71" fillId="4" borderId="0" xfId="0" applyFont="1" applyFill="1" applyAlignment="1">
      <alignment horizontal="justify" vertical="center" wrapText="1"/>
    </xf>
    <xf numFmtId="0" fontId="72" fillId="4" borderId="0" xfId="0" applyFont="1" applyFill="1" applyAlignment="1">
      <alignment horizontal="justify" vertical="center" wrapText="1"/>
    </xf>
    <xf numFmtId="167" fontId="47" fillId="4" borderId="0" xfId="0" applyNumberFormat="1" applyFont="1" applyFill="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47" fillId="4" borderId="12" xfId="0" applyFont="1" applyFill="1" applyBorder="1" applyAlignment="1">
      <alignment vertical="center" wrapText="1"/>
    </xf>
    <xf numFmtId="165" fontId="0" fillId="4" borderId="0" xfId="1" applyNumberFormat="1" applyFont="1" applyFill="1" applyBorder="1" applyAlignment="1">
      <alignment vertical="top" wrapText="1"/>
    </xf>
    <xf numFmtId="165" fontId="47" fillId="4" borderId="36" xfId="1" applyNumberFormat="1" applyFont="1" applyFill="1" applyBorder="1" applyAlignment="1">
      <alignment vertical="center" wrapText="1"/>
    </xf>
    <xf numFmtId="0" fontId="47" fillId="4" borderId="36" xfId="0" applyFont="1" applyFill="1" applyBorder="1" applyAlignment="1">
      <alignment vertical="center" wrapText="1"/>
    </xf>
    <xf numFmtId="167" fontId="47" fillId="4" borderId="35" xfId="0" applyNumberFormat="1" applyFont="1" applyFill="1" applyBorder="1" applyAlignment="1">
      <alignment vertical="center" wrapText="1"/>
    </xf>
    <xf numFmtId="0" fontId="73" fillId="10" borderId="0" xfId="0" applyFont="1" applyFill="1" applyAlignment="1">
      <alignment horizontal="right" vertical="center" wrapText="1"/>
    </xf>
    <xf numFmtId="0" fontId="72" fillId="10" borderId="0" xfId="0" applyFont="1" applyFill="1" applyAlignment="1">
      <alignment vertical="center"/>
    </xf>
    <xf numFmtId="0" fontId="74" fillId="4" borderId="0" xfId="0" applyFont="1" applyFill="1"/>
    <xf numFmtId="0" fontId="75" fillId="4" borderId="0" xfId="0" applyFont="1" applyFill="1" applyAlignment="1">
      <alignment vertical="center"/>
    </xf>
    <xf numFmtId="0" fontId="60" fillId="4" borderId="0" xfId="0" applyFont="1" applyFill="1" applyAlignment="1">
      <alignment horizontal="justify" vertical="center" wrapText="1"/>
    </xf>
    <xf numFmtId="0" fontId="76" fillId="4" borderId="0" xfId="0" applyFont="1" applyFill="1"/>
    <xf numFmtId="0" fontId="0" fillId="4" borderId="35" xfId="0" applyFill="1" applyBorder="1" applyAlignment="1">
      <alignment vertical="center"/>
    </xf>
    <xf numFmtId="0" fontId="0" fillId="4" borderId="0" xfId="0" applyFill="1" applyAlignment="1">
      <alignment vertical="center"/>
    </xf>
    <xf numFmtId="0" fontId="0" fillId="4" borderId="0" xfId="0" applyFill="1" applyAlignment="1">
      <alignment vertical="center" wrapText="1"/>
    </xf>
    <xf numFmtId="0" fontId="70" fillId="4" borderId="0" xfId="0" applyFont="1" applyFill="1" applyAlignment="1">
      <alignment horizontal="justify" vertical="center" wrapText="1"/>
    </xf>
    <xf numFmtId="0" fontId="60" fillId="10" borderId="0" xfId="0" applyFont="1" applyFill="1" applyAlignment="1">
      <alignment horizontal="justify" vertical="center" wrapText="1"/>
    </xf>
    <xf numFmtId="0" fontId="77" fillId="4" borderId="0" xfId="0" applyFont="1" applyFill="1" applyAlignment="1">
      <alignment vertical="center"/>
    </xf>
    <xf numFmtId="0" fontId="78" fillId="4" borderId="0" xfId="0" applyFont="1" applyFill="1"/>
    <xf numFmtId="0" fontId="78" fillId="4" borderId="0" xfId="0" applyFont="1" applyFill="1" applyAlignment="1">
      <alignment vertical="center"/>
    </xf>
    <xf numFmtId="0" fontId="0" fillId="4" borderId="0" xfId="0" applyFill="1" applyAlignment="1">
      <alignment horizontal="center" vertical="center"/>
    </xf>
    <xf numFmtId="0" fontId="3" fillId="0" borderId="0" xfId="0" applyFont="1"/>
    <xf numFmtId="0" fontId="0" fillId="0" borderId="13" xfId="0" applyBorder="1" applyAlignment="1">
      <alignment horizontal="center"/>
    </xf>
    <xf numFmtId="0" fontId="3" fillId="0" borderId="13" xfId="0" applyFont="1" applyBorder="1"/>
    <xf numFmtId="0" fontId="0" fillId="0" borderId="13" xfId="0" applyBorder="1"/>
    <xf numFmtId="0" fontId="70" fillId="4" borderId="0" xfId="0" applyFont="1" applyFill="1" applyAlignment="1">
      <alignment vertical="center" wrapText="1"/>
    </xf>
    <xf numFmtId="0" fontId="70" fillId="10" borderId="0" xfId="0" applyFont="1" applyFill="1" applyAlignment="1">
      <alignment vertical="center" wrapText="1"/>
    </xf>
    <xf numFmtId="0" fontId="3" fillId="4" borderId="0" xfId="0" applyFont="1" applyFill="1"/>
    <xf numFmtId="164" fontId="3" fillId="4" borderId="0" xfId="3" applyFont="1" applyFill="1" applyBorder="1"/>
    <xf numFmtId="164" fontId="3" fillId="4" borderId="13" xfId="3" applyFont="1" applyFill="1" applyBorder="1"/>
    <xf numFmtId="0" fontId="3" fillId="4" borderId="13" xfId="0" applyFont="1" applyFill="1" applyBorder="1"/>
    <xf numFmtId="164" fontId="3" fillId="4" borderId="0" xfId="3" applyFont="1" applyFill="1"/>
    <xf numFmtId="0" fontId="24" fillId="4" borderId="0" xfId="0" applyFont="1" applyFill="1"/>
    <xf numFmtId="164" fontId="0" fillId="4" borderId="0" xfId="3" applyFont="1" applyFill="1" applyBorder="1"/>
    <xf numFmtId="0" fontId="0" fillId="4" borderId="0" xfId="0" applyFill="1" applyAlignment="1">
      <alignment horizontal="left"/>
    </xf>
    <xf numFmtId="164" fontId="0" fillId="4" borderId="13" xfId="3" applyFont="1" applyFill="1" applyBorder="1"/>
    <xf numFmtId="0" fontId="0" fillId="4" borderId="13" xfId="0" applyFill="1" applyBorder="1"/>
    <xf numFmtId="0" fontId="4" fillId="4" borderId="13" xfId="0" applyFont="1" applyFill="1" applyBorder="1"/>
    <xf numFmtId="164" fontId="0" fillId="4" borderId="0" xfId="3" applyFont="1" applyFill="1"/>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47" fillId="4" borderId="0" xfId="0" applyFont="1" applyFill="1" applyAlignment="1">
      <alignment vertical="center"/>
    </xf>
    <xf numFmtId="0" fontId="3" fillId="4" borderId="0" xfId="0" applyFont="1" applyFill="1" applyAlignment="1">
      <alignment vertical="center"/>
    </xf>
    <xf numFmtId="9" fontId="47" fillId="4" borderId="0" xfId="0" applyNumberFormat="1" applyFont="1" applyFill="1" applyAlignment="1">
      <alignment horizontal="righ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9" fontId="3" fillId="0" borderId="0" xfId="3" applyNumberFormat="1" applyFont="1" applyFill="1" applyBorder="1" applyAlignment="1">
      <alignment vertical="center"/>
    </xf>
    <xf numFmtId="169" fontId="3" fillId="4" borderId="0" xfId="3" applyNumberFormat="1" applyFont="1" applyFill="1" applyBorder="1" applyAlignment="1">
      <alignment vertical="center"/>
    </xf>
    <xf numFmtId="0" fontId="3" fillId="4" borderId="0" xfId="0" applyFont="1" applyFill="1" applyAlignment="1">
      <alignment vertical="center" wrapText="1"/>
    </xf>
    <xf numFmtId="0" fontId="73" fillId="10" borderId="0" xfId="0" applyFont="1" applyFill="1" applyAlignment="1">
      <alignment horizontal="center" vertical="center" wrapText="1"/>
    </xf>
    <xf numFmtId="0" fontId="70" fillId="10" borderId="0" xfId="0" applyFont="1" applyFill="1" applyAlignment="1">
      <alignment horizontal="left" vertical="center" wrapText="1"/>
    </xf>
    <xf numFmtId="0" fontId="4" fillId="4" borderId="0" xfId="0" applyFont="1" applyFill="1" applyAlignment="1">
      <alignment vertical="center"/>
    </xf>
    <xf numFmtId="1" fontId="82" fillId="4" borderId="35" xfId="0" applyNumberFormat="1" applyFont="1" applyFill="1" applyBorder="1" applyAlignment="1">
      <alignment horizontal="right" vertical="center"/>
    </xf>
    <xf numFmtId="0" fontId="82" fillId="4" borderId="35" xfId="0" applyFont="1" applyFill="1" applyBorder="1"/>
    <xf numFmtId="0" fontId="3" fillId="4" borderId="35" xfId="0" applyFont="1" applyFill="1" applyBorder="1"/>
    <xf numFmtId="0" fontId="3" fillId="4" borderId="35" xfId="0" applyFont="1" applyFill="1" applyBorder="1" applyAlignment="1">
      <alignment horizontal="left" vertical="center"/>
    </xf>
    <xf numFmtId="1" fontId="82" fillId="4" borderId="0" xfId="0" applyNumberFormat="1" applyFont="1" applyFill="1" applyAlignment="1">
      <alignment horizontal="right" vertical="center"/>
    </xf>
    <xf numFmtId="0" fontId="82" fillId="4" borderId="0" xfId="0" applyFont="1" applyFill="1"/>
    <xf numFmtId="0" fontId="3" fillId="4" borderId="0" xfId="0" applyFont="1" applyFill="1" applyAlignment="1">
      <alignment horizontal="left" vertical="center" indent="1"/>
    </xf>
    <xf numFmtId="167" fontId="47" fillId="4" borderId="0" xfId="0" applyNumberFormat="1" applyFont="1" applyFill="1" applyAlignment="1">
      <alignment vertical="center"/>
    </xf>
    <xf numFmtId="167" fontId="0" fillId="4" borderId="0" xfId="0" applyNumberFormat="1" applyFill="1"/>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0" fontId="47" fillId="4" borderId="35" xfId="0" applyFont="1" applyFill="1" applyBorder="1" applyAlignment="1">
      <alignment vertical="center"/>
    </xf>
    <xf numFmtId="0" fontId="0" fillId="4" borderId="35" xfId="0" applyFill="1" applyBorder="1"/>
    <xf numFmtId="167" fontId="0" fillId="4" borderId="0" xfId="0" applyNumberFormat="1" applyFill="1" applyAlignment="1">
      <alignment vertical="center"/>
    </xf>
    <xf numFmtId="167" fontId="0" fillId="4" borderId="0" xfId="0" applyNumberFormat="1" applyFill="1" applyAlignment="1">
      <alignment vertical="center" wrapText="1"/>
    </xf>
    <xf numFmtId="9" fontId="84" fillId="4" borderId="0" xfId="1" applyFont="1" applyFill="1" applyBorder="1"/>
    <xf numFmtId="9" fontId="85" fillId="4" borderId="0" xfId="1" applyFont="1" applyFill="1" applyBorder="1"/>
    <xf numFmtId="9" fontId="25" fillId="4" borderId="0" xfId="1" applyFont="1" applyFill="1" applyBorder="1"/>
    <xf numFmtId="0" fontId="25" fillId="4" borderId="0" xfId="0" applyFont="1" applyFill="1"/>
    <xf numFmtId="9" fontId="25" fillId="4" borderId="12" xfId="1" applyFont="1" applyFill="1" applyBorder="1"/>
    <xf numFmtId="0" fontId="25" fillId="4" borderId="12" xfId="0" applyFont="1" applyFill="1" applyBorder="1"/>
    <xf numFmtId="169" fontId="4"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3" fillId="4" borderId="12" xfId="0" applyFont="1" applyFill="1" applyBorder="1"/>
    <xf numFmtId="0" fontId="4" fillId="4" borderId="35" xfId="0" applyFont="1" applyFill="1" applyBorder="1" applyAlignment="1">
      <alignment wrapText="1"/>
    </xf>
    <xf numFmtId="0" fontId="0" fillId="4" borderId="35" xfId="0" applyFill="1" applyBorder="1" applyAlignment="1">
      <alignment wrapText="1"/>
    </xf>
    <xf numFmtId="0" fontId="3" fillId="4" borderId="35" xfId="0" applyFont="1" applyFill="1" applyBorder="1" applyAlignment="1">
      <alignment wrapText="1"/>
    </xf>
    <xf numFmtId="0" fontId="21" fillId="4" borderId="0" xfId="0" applyFont="1" applyFill="1"/>
    <xf numFmtId="0" fontId="0" fillId="10" borderId="35" xfId="0" applyFill="1" applyBorder="1"/>
    <xf numFmtId="0" fontId="3" fillId="10" borderId="35" xfId="0" applyFont="1" applyFill="1" applyBorder="1"/>
    <xf numFmtId="0" fontId="21" fillId="10" borderId="35" xfId="0" applyFont="1" applyFill="1" applyBorder="1"/>
    <xf numFmtId="0" fontId="86" fillId="4" borderId="0" xfId="0" applyFont="1" applyFill="1"/>
    <xf numFmtId="170" fontId="4"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87" fillId="10" borderId="35" xfId="0" applyFont="1" applyFill="1" applyBorder="1"/>
    <xf numFmtId="0" fontId="83" fillId="4" borderId="0" xfId="0" applyFont="1" applyFill="1"/>
    <xf numFmtId="0" fontId="2" fillId="4" borderId="0" xfId="0" applyFont="1" applyFill="1"/>
    <xf numFmtId="14" fontId="2" fillId="4" borderId="0" xfId="0" applyNumberFormat="1" applyFont="1" applyFill="1" applyAlignment="1">
      <alignment horizontal="left"/>
    </xf>
    <xf numFmtId="0" fontId="2" fillId="4" borderId="0" xfId="0" applyFont="1" applyFill="1" applyAlignment="1">
      <alignment horizontal="right"/>
    </xf>
    <xf numFmtId="165" fontId="24" fillId="4" borderId="12" xfId="3" applyNumberFormat="1" applyFont="1" applyFill="1" applyBorder="1" applyAlignment="1">
      <alignment horizontal="center"/>
    </xf>
    <xf numFmtId="165" fontId="24" fillId="4" borderId="12" xfId="1" applyNumberFormat="1" applyFont="1" applyFill="1" applyBorder="1" applyAlignment="1">
      <alignment horizontal="right"/>
    </xf>
    <xf numFmtId="169" fontId="3" fillId="4" borderId="0" xfId="3" applyNumberFormat="1" applyFont="1" applyFill="1" applyAlignment="1">
      <alignment horizontal="right"/>
    </xf>
    <xf numFmtId="165" fontId="3" fillId="4" borderId="0" xfId="0" applyNumberFormat="1" applyFont="1" applyFill="1" applyAlignment="1">
      <alignment horizontal="center"/>
    </xf>
    <xf numFmtId="165" fontId="3" fillId="4" borderId="0" xfId="1" applyNumberFormat="1" applyFont="1" applyFill="1" applyAlignment="1">
      <alignment horizontal="right"/>
    </xf>
    <xf numFmtId="0" fontId="3" fillId="4" borderId="0" xfId="0" applyFont="1" applyFill="1" applyAlignment="1">
      <alignment wrapText="1"/>
    </xf>
    <xf numFmtId="0" fontId="3" fillId="4" borderId="0" xfId="0" applyFont="1" applyFill="1" applyAlignment="1">
      <alignment horizontal="center"/>
    </xf>
    <xf numFmtId="0" fontId="3" fillId="4" borderId="35" xfId="0" applyFont="1" applyFill="1" applyBorder="1" applyAlignment="1">
      <alignment horizontal="right" wrapText="1"/>
    </xf>
    <xf numFmtId="0" fontId="3" fillId="10" borderId="0" xfId="0" applyFont="1" applyFill="1"/>
    <xf numFmtId="0" fontId="21" fillId="10" borderId="0" xfId="0" applyFont="1" applyFill="1" applyAlignment="1">
      <alignment horizontal="right"/>
    </xf>
    <xf numFmtId="0" fontId="21" fillId="10" borderId="0" xfId="0" applyFont="1" applyFill="1" applyAlignment="1">
      <alignment horizontal="left"/>
    </xf>
    <xf numFmtId="169" fontId="24" fillId="4" borderId="12" xfId="3" applyNumberFormat="1" applyFont="1" applyFill="1" applyBorder="1" applyAlignment="1">
      <alignment horizontal="center"/>
    </xf>
    <xf numFmtId="0" fontId="0" fillId="4" borderId="12" xfId="0" applyFill="1" applyBorder="1"/>
    <xf numFmtId="169" fontId="3" fillId="4" borderId="0" xfId="3" applyNumberFormat="1" applyFont="1" applyFill="1" applyAlignment="1">
      <alignment horizontal="center"/>
    </xf>
    <xf numFmtId="0" fontId="0" fillId="4" borderId="0" xfId="0" applyFill="1" applyAlignment="1">
      <alignment wrapText="1"/>
    </xf>
    <xf numFmtId="0" fontId="0" fillId="4" borderId="35" xfId="0" applyFill="1" applyBorder="1" applyAlignment="1">
      <alignment horizontal="right" wrapText="1"/>
    </xf>
    <xf numFmtId="0" fontId="0" fillId="10" borderId="0" xfId="0" applyFill="1"/>
    <xf numFmtId="0" fontId="87" fillId="10" borderId="0" xfId="0" applyFont="1" applyFill="1" applyAlignment="1">
      <alignment horizontal="right"/>
    </xf>
    <xf numFmtId="169" fontId="24" fillId="4" borderId="0" xfId="3" applyNumberFormat="1" applyFont="1" applyFill="1" applyBorder="1" applyAlignment="1">
      <alignment horizontal="center"/>
    </xf>
    <xf numFmtId="0" fontId="0" fillId="4" borderId="0" xfId="0" applyFill="1" applyAlignment="1">
      <alignment horizontal="center"/>
    </xf>
    <xf numFmtId="0" fontId="3" fillId="4" borderId="0" xfId="0" applyFont="1" applyFill="1" applyAlignment="1">
      <alignment horizontal="right" wrapText="1"/>
    </xf>
    <xf numFmtId="0" fontId="0" fillId="10" borderId="0" xfId="0" applyFill="1" applyAlignment="1">
      <alignment horizontal="left"/>
    </xf>
    <xf numFmtId="0" fontId="87" fillId="10" borderId="0" xfId="0" applyFont="1" applyFill="1" applyAlignment="1">
      <alignment horizontal="left"/>
    </xf>
    <xf numFmtId="0" fontId="4" fillId="4" borderId="12" xfId="0" applyFont="1" applyFill="1" applyBorder="1"/>
    <xf numFmtId="169" fontId="0" fillId="4" borderId="0" xfId="3" applyNumberFormat="1" applyFont="1" applyFill="1"/>
    <xf numFmtId="0" fontId="4" fillId="10" borderId="0" xfId="0" applyFont="1" applyFill="1"/>
    <xf numFmtId="0" fontId="83" fillId="0" borderId="0" xfId="0" applyFont="1"/>
    <xf numFmtId="169" fontId="0" fillId="4" borderId="0" xfId="0" applyNumberFormat="1" applyFill="1"/>
    <xf numFmtId="0" fontId="3" fillId="4" borderId="0" xfId="0" quotePrefix="1" applyFont="1" applyFill="1"/>
    <xf numFmtId="0" fontId="3" fillId="4" borderId="0" xfId="0" quotePrefix="1" applyFont="1" applyFill="1" applyAlignment="1">
      <alignment vertical="center"/>
    </xf>
    <xf numFmtId="164" fontId="24" fillId="4" borderId="12" xfId="3" applyFont="1" applyFill="1" applyBorder="1" applyAlignment="1">
      <alignment horizontal="right"/>
    </xf>
    <xf numFmtId="164" fontId="3" fillId="4" borderId="12" xfId="3" applyFont="1" applyFill="1" applyBorder="1" applyAlignment="1">
      <alignment horizontal="right"/>
    </xf>
    <xf numFmtId="164" fontId="24" fillId="4" borderId="35" xfId="0" applyNumberFormat="1" applyFont="1" applyFill="1" applyBorder="1" applyAlignment="1">
      <alignment horizontal="right"/>
    </xf>
    <xf numFmtId="164" fontId="3" fillId="4" borderId="35" xfId="0" applyNumberFormat="1" applyFont="1" applyFill="1" applyBorder="1" applyAlignment="1">
      <alignment horizontal="right"/>
    </xf>
    <xf numFmtId="164" fontId="24" fillId="4" borderId="0" xfId="0" applyNumberFormat="1" applyFont="1" applyFill="1" applyAlignment="1">
      <alignment horizontal="right"/>
    </xf>
    <xf numFmtId="164" fontId="3" fillId="4" borderId="0" xfId="0" applyNumberFormat="1" applyFont="1" applyFill="1" applyAlignment="1">
      <alignment horizontal="right"/>
    </xf>
    <xf numFmtId="0" fontId="88" fillId="4" borderId="0" xfId="0" applyFont="1" applyFill="1"/>
    <xf numFmtId="164" fontId="4" fillId="4" borderId="12" xfId="3" applyFont="1" applyFill="1" applyBorder="1"/>
    <xf numFmtId="164" fontId="5" fillId="4" borderId="12" xfId="3" applyFont="1" applyFill="1" applyBorder="1"/>
    <xf numFmtId="0" fontId="67" fillId="4" borderId="0" xfId="0" applyFont="1" applyFill="1" applyAlignment="1">
      <alignment horizontal="left" vertical="top" wrapText="1"/>
    </xf>
    <xf numFmtId="0" fontId="90" fillId="4" borderId="0" xfId="0" applyFont="1" applyFill="1" applyAlignment="1">
      <alignment vertical="center"/>
    </xf>
    <xf numFmtId="0" fontId="0" fillId="4" borderId="0" xfId="0" applyFill="1" applyAlignment="1">
      <alignment horizontal="left" vertical="top"/>
    </xf>
    <xf numFmtId="0" fontId="47" fillId="4" borderId="35" xfId="0" applyFont="1" applyFill="1" applyBorder="1" applyAlignment="1">
      <alignment horizontal="justify" vertical="center"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0" fillId="4" borderId="12" xfId="0" applyFill="1" applyBorder="1" applyAlignment="1">
      <alignment horizontal="right" wrapText="1"/>
    </xf>
    <xf numFmtId="0" fontId="91" fillId="4" borderId="0" xfId="0" applyFont="1" applyFill="1" applyAlignment="1">
      <alignment horizontal="justify" vertical="center" wrapText="1"/>
    </xf>
    <xf numFmtId="0" fontId="73" fillId="4" borderId="0" xfId="0" applyFont="1" applyFill="1" applyAlignment="1">
      <alignment vertical="center" wrapText="1"/>
    </xf>
    <xf numFmtId="0" fontId="73" fillId="4" borderId="0" xfId="0" applyFont="1" applyFill="1" applyAlignment="1">
      <alignment horizontal="left" vertical="center" wrapText="1" indent="1"/>
    </xf>
    <xf numFmtId="0" fontId="91" fillId="10" borderId="0" xfId="0" applyFont="1" applyFill="1" applyAlignment="1">
      <alignment horizontal="justify" vertical="center" wrapText="1"/>
    </xf>
    <xf numFmtId="0" fontId="73" fillId="10" borderId="0" xfId="0" applyFont="1" applyFill="1" applyAlignment="1">
      <alignment vertical="center" wrapText="1"/>
    </xf>
    <xf numFmtId="0" fontId="73" fillId="10" borderId="0" xfId="0" applyFont="1" applyFill="1" applyAlignment="1">
      <alignment horizontal="left" vertical="center" wrapText="1" indent="1"/>
    </xf>
    <xf numFmtId="0" fontId="83" fillId="10" borderId="0" xfId="0" applyFont="1" applyFill="1"/>
    <xf numFmtId="0" fontId="0" fillId="4" borderId="8" xfId="0" applyFill="1" applyBorder="1"/>
    <xf numFmtId="0" fontId="0" fillId="4" borderId="7" xfId="0" applyFill="1" applyBorder="1"/>
    <xf numFmtId="0" fontId="0" fillId="4" borderId="6" xfId="0" applyFill="1" applyBorder="1"/>
    <xf numFmtId="0" fontId="0" fillId="4" borderId="5" xfId="0" applyFill="1" applyBorder="1"/>
    <xf numFmtId="0" fontId="0" fillId="4" borderId="4" xfId="0" applyFill="1" applyBorder="1"/>
    <xf numFmtId="3" fontId="0" fillId="4" borderId="0" xfId="0" applyNumberFormat="1" applyFill="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6" xfId="0" applyFill="1" applyBorder="1" applyAlignment="1">
      <alignment horizontal="center"/>
    </xf>
    <xf numFmtId="0" fontId="81" fillId="4" borderId="0" xfId="0" applyFont="1" applyFill="1" applyAlignment="1">
      <alignment wrapText="1"/>
    </xf>
    <xf numFmtId="0" fontId="81" fillId="4" borderId="0" xfId="0" applyFont="1" applyFill="1"/>
    <xf numFmtId="0" fontId="81" fillId="4" borderId="4" xfId="0" applyFont="1" applyFill="1" applyBorder="1"/>
    <xf numFmtId="170" fontId="0" fillId="4" borderId="0" xfId="3" applyNumberFormat="1" applyFont="1" applyFill="1" applyBorder="1" applyAlignment="1">
      <alignment horizontal="center"/>
    </xf>
    <xf numFmtId="3" fontId="0" fillId="4" borderId="4" xfId="0" applyNumberFormat="1" applyFill="1" applyBorder="1" applyAlignment="1">
      <alignment horizontal="center"/>
    </xf>
    <xf numFmtId="0" fontId="69" fillId="4" borderId="12" xfId="0" applyFont="1" applyFill="1" applyBorder="1" applyAlignment="1">
      <alignment vertical="center" wrapText="1"/>
    </xf>
    <xf numFmtId="0" fontId="92" fillId="10" borderId="0" xfId="0" applyFont="1" applyFill="1" applyAlignment="1">
      <alignment horizontal="center" vertical="center"/>
    </xf>
    <xf numFmtId="0" fontId="93" fillId="10" borderId="0" xfId="0" applyFont="1" applyFill="1" applyAlignment="1">
      <alignment horizontal="left" vertical="center"/>
    </xf>
    <xf numFmtId="0" fontId="93" fillId="10" borderId="0" xfId="0" applyFont="1" applyFill="1" applyAlignment="1">
      <alignment vertical="center"/>
    </xf>
    <xf numFmtId="0" fontId="94" fillId="11" borderId="0" xfId="11" applyFont="1" applyFill="1" applyBorder="1" applyAlignment="1" applyProtection="1">
      <alignment horizontal="right"/>
    </xf>
    <xf numFmtId="0" fontId="56" fillId="11" borderId="0" xfId="0" applyFont="1" applyFill="1"/>
    <xf numFmtId="0" fontId="56" fillId="11" borderId="39" xfId="0" applyFont="1" applyFill="1" applyBorder="1"/>
    <xf numFmtId="0" fontId="63" fillId="0" borderId="40" xfId="11" applyBorder="1" applyAlignment="1" applyProtection="1"/>
    <xf numFmtId="0" fontId="95" fillId="11" borderId="41" xfId="0" applyFont="1" applyFill="1" applyBorder="1" applyAlignment="1">
      <alignment vertical="top" wrapText="1"/>
    </xf>
    <xf numFmtId="0" fontId="56" fillId="12" borderId="0" xfId="0" applyFont="1" applyFill="1"/>
    <xf numFmtId="0" fontId="96" fillId="13" borderId="42" xfId="0" applyFont="1" applyFill="1" applyBorder="1" applyAlignment="1">
      <alignment horizontal="left" vertical="center" wrapText="1" indent="1"/>
    </xf>
    <xf numFmtId="0" fontId="95" fillId="11" borderId="0" xfId="0" applyFont="1" applyFill="1" applyAlignment="1">
      <alignment vertical="center" wrapText="1"/>
    </xf>
    <xf numFmtId="0" fontId="56" fillId="11" borderId="0" xfId="0" applyFont="1" applyFill="1" applyAlignment="1">
      <alignment vertical="center"/>
    </xf>
    <xf numFmtId="0" fontId="56" fillId="11" borderId="43" xfId="0" applyFont="1" applyFill="1" applyBorder="1" applyAlignment="1">
      <alignment vertical="center"/>
    </xf>
    <xf numFmtId="0" fontId="96" fillId="13" borderId="44" xfId="0" applyFont="1" applyFill="1" applyBorder="1" applyAlignment="1">
      <alignment horizontal="left" vertical="center" wrapText="1" indent="1"/>
    </xf>
    <xf numFmtId="0" fontId="56" fillId="11" borderId="47" xfId="0" applyFont="1" applyFill="1" applyBorder="1"/>
    <xf numFmtId="0" fontId="56" fillId="11" borderId="49" xfId="0" applyFont="1" applyFill="1" applyBorder="1"/>
    <xf numFmtId="0" fontId="56" fillId="11" borderId="53" xfId="0" applyFont="1" applyFill="1" applyBorder="1"/>
    <xf numFmtId="0" fontId="95" fillId="13" borderId="5" xfId="0" applyFont="1" applyFill="1" applyBorder="1" applyAlignment="1">
      <alignment horizontal="justify" vertical="center" wrapText="1"/>
    </xf>
    <xf numFmtId="0" fontId="96" fillId="13" borderId="0" xfId="0" applyFont="1" applyFill="1" applyAlignment="1">
      <alignment vertical="center" wrapText="1"/>
    </xf>
    <xf numFmtId="0" fontId="95" fillId="13" borderId="39" xfId="0" applyFont="1" applyFill="1" applyBorder="1" applyAlignment="1">
      <alignment horizontal="justify" vertical="center" wrapText="1"/>
    </xf>
    <xf numFmtId="0" fontId="96" fillId="13" borderId="41" xfId="0" applyFont="1" applyFill="1" applyBorder="1" applyAlignment="1">
      <alignment vertical="center" wrapText="1"/>
    </xf>
    <xf numFmtId="0" fontId="96" fillId="13" borderId="41" xfId="0" applyFont="1" applyFill="1" applyBorder="1" applyAlignment="1">
      <alignment horizontal="left" vertical="center" wrapText="1" indent="1"/>
    </xf>
    <xf numFmtId="0" fontId="56" fillId="11" borderId="49" xfId="0" applyFont="1" applyFill="1" applyBorder="1" applyAlignment="1">
      <alignment vertical="center"/>
    </xf>
    <xf numFmtId="0" fontId="56" fillId="11" borderId="56" xfId="0" applyFont="1" applyFill="1" applyBorder="1" applyAlignment="1">
      <alignment vertical="center"/>
    </xf>
    <xf numFmtId="0" fontId="56" fillId="11" borderId="57" xfId="0" applyFont="1" applyFill="1" applyBorder="1" applyAlignment="1">
      <alignment vertical="center" wrapText="1"/>
    </xf>
    <xf numFmtId="0" fontId="95" fillId="11" borderId="0" xfId="0" applyFont="1" applyFill="1" applyAlignment="1">
      <alignment horizontal="left" vertical="center" wrapText="1" indent="5"/>
    </xf>
    <xf numFmtId="0" fontId="56" fillId="11" borderId="47" xfId="0" applyFont="1" applyFill="1" applyBorder="1" applyAlignment="1">
      <alignment vertical="center"/>
    </xf>
    <xf numFmtId="0" fontId="56" fillId="11" borderId="53" xfId="0" applyFont="1" applyFill="1" applyBorder="1" applyAlignment="1">
      <alignment vertical="center" wrapText="1"/>
    </xf>
    <xf numFmtId="0" fontId="95" fillId="11" borderId="0" xfId="0" applyFont="1" applyFill="1" applyAlignment="1">
      <alignment vertical="center"/>
    </xf>
    <xf numFmtId="0" fontId="95" fillId="11" borderId="45" xfId="0" applyFont="1" applyFill="1" applyBorder="1" applyAlignment="1">
      <alignment vertical="center" wrapText="1"/>
    </xf>
    <xf numFmtId="0" fontId="95" fillId="11" borderId="58" xfId="0" applyFont="1" applyFill="1" applyBorder="1" applyAlignment="1">
      <alignment vertical="center" wrapText="1"/>
    </xf>
    <xf numFmtId="0" fontId="95" fillId="11" borderId="51" xfId="0" applyFont="1" applyFill="1" applyBorder="1" applyAlignment="1">
      <alignment vertical="center" wrapText="1"/>
    </xf>
    <xf numFmtId="0" fontId="95" fillId="11" borderId="59" xfId="0" applyFont="1" applyFill="1" applyBorder="1" applyAlignment="1">
      <alignment vertical="center" wrapText="1"/>
    </xf>
    <xf numFmtId="0" fontId="56" fillId="11" borderId="53" xfId="0" applyFont="1" applyFill="1" applyBorder="1" applyAlignment="1">
      <alignment vertical="center"/>
    </xf>
    <xf numFmtId="0" fontId="95" fillId="13" borderId="60" xfId="0" applyFont="1" applyFill="1" applyBorder="1" applyAlignment="1">
      <alignment vertical="center" wrapText="1"/>
    </xf>
    <xf numFmtId="0" fontId="96" fillId="13" borderId="6" xfId="0" applyFont="1" applyFill="1" applyBorder="1" applyAlignment="1">
      <alignment vertical="center" wrapText="1"/>
    </xf>
    <xf numFmtId="0" fontId="96" fillId="13" borderId="61" xfId="0" applyFont="1" applyFill="1" applyBorder="1" applyAlignment="1">
      <alignment vertical="center" wrapText="1"/>
    </xf>
    <xf numFmtId="0" fontId="96" fillId="13" borderId="1" xfId="0" applyFont="1" applyFill="1" applyBorder="1" applyAlignment="1">
      <alignment vertical="center" wrapText="1"/>
    </xf>
    <xf numFmtId="0" fontId="56" fillId="11" borderId="0" xfId="0" applyFont="1" applyFill="1" applyAlignment="1">
      <alignment vertical="center" wrapText="1"/>
    </xf>
    <xf numFmtId="0" fontId="95" fillId="11" borderId="0" xfId="0" applyFont="1" applyFill="1" applyAlignment="1">
      <alignment horizontal="justify" vertical="center" wrapText="1"/>
    </xf>
    <xf numFmtId="0" fontId="95" fillId="11" borderId="47" xfId="0" applyFont="1" applyFill="1" applyBorder="1" applyAlignment="1">
      <alignment vertical="center"/>
    </xf>
    <xf numFmtId="0" fontId="95" fillId="11" borderId="49" xfId="0" applyFont="1" applyFill="1" applyBorder="1" applyAlignment="1">
      <alignment vertical="center"/>
    </xf>
    <xf numFmtId="0" fontId="95" fillId="11" borderId="49" xfId="0" applyFont="1" applyFill="1" applyBorder="1" applyAlignment="1">
      <alignment vertical="center" wrapText="1"/>
    </xf>
    <xf numFmtId="0" fontId="95" fillId="11" borderId="53" xfId="0" applyFont="1" applyFill="1" applyBorder="1" applyAlignment="1">
      <alignment vertical="center"/>
    </xf>
    <xf numFmtId="0" fontId="95" fillId="11" borderId="0" xfId="0" applyFont="1" applyFill="1" applyAlignment="1">
      <alignment horizontal="left" vertical="top" wrapText="1"/>
    </xf>
    <xf numFmtId="0" fontId="95" fillId="11" borderId="0" xfId="0" applyFont="1" applyFill="1" applyAlignment="1">
      <alignment horizontal="left" vertical="top" wrapText="1" indent="5"/>
    </xf>
    <xf numFmtId="0" fontId="56" fillId="11" borderId="0" xfId="0" applyFont="1" applyFill="1" applyAlignment="1">
      <alignment vertical="top" wrapText="1"/>
    </xf>
    <xf numFmtId="0" fontId="95" fillId="11" borderId="47" xfId="0" applyFont="1" applyFill="1" applyBorder="1" applyAlignment="1">
      <alignment vertical="center" wrapText="1"/>
    </xf>
    <xf numFmtId="0" fontId="95" fillId="11" borderId="49" xfId="0" applyFont="1" applyFill="1" applyBorder="1" applyAlignment="1">
      <alignment horizontal="justify" vertical="center" wrapText="1"/>
    </xf>
    <xf numFmtId="0" fontId="56" fillId="11" borderId="49" xfId="0" applyFont="1" applyFill="1" applyBorder="1" applyAlignment="1">
      <alignment vertical="center" wrapText="1"/>
    </xf>
    <xf numFmtId="0" fontId="95" fillId="11" borderId="53" xfId="0" applyFont="1" applyFill="1" applyBorder="1" applyAlignment="1">
      <alignment vertical="center" wrapText="1"/>
    </xf>
    <xf numFmtId="0" fontId="97" fillId="11" borderId="0" xfId="0" applyFont="1" applyFill="1"/>
    <xf numFmtId="164" fontId="3" fillId="4" borderId="12" xfId="3" quotePrefix="1" applyFont="1" applyFill="1" applyBorder="1" applyAlignment="1">
      <alignment horizontal="right"/>
    </xf>
    <xf numFmtId="167" fontId="3" fillId="4" borderId="0" xfId="0" applyNumberFormat="1" applyFont="1" applyFill="1" applyAlignment="1">
      <alignment horizontal="right" vertical="center"/>
    </xf>
    <xf numFmtId="0" fontId="46" fillId="0" borderId="0" xfId="0" applyFont="1" applyAlignment="1">
      <alignment horizontal="center" vertical="center"/>
    </xf>
    <xf numFmtId="0" fontId="0" fillId="0" borderId="0" xfId="0"/>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horizontal="center"/>
    </xf>
    <xf numFmtId="0" fontId="24" fillId="0" borderId="0" xfId="0" applyFont="1" applyAlignment="1" applyProtection="1">
      <alignment horizontal="center" vertical="center" wrapText="1"/>
      <protection locked="0"/>
    </xf>
    <xf numFmtId="0" fontId="95" fillId="0" borderId="0" xfId="0" applyFont="1" applyAlignment="1" applyProtection="1">
      <alignment horizontal="center" vertical="center" wrapText="1"/>
      <protection locked="0"/>
    </xf>
    <xf numFmtId="10" fontId="3" fillId="4" borderId="12" xfId="3" applyNumberFormat="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8" fillId="4" borderId="0" xfId="0" applyFont="1" applyFill="1" applyAlignment="1">
      <alignment horizontal="left" wrapText="1"/>
    </xf>
    <xf numFmtId="0" fontId="60" fillId="4" borderId="0" xfId="0" applyFont="1" applyFill="1" applyAlignment="1">
      <alignment horizontal="center" vertical="center" wrapText="1"/>
    </xf>
    <xf numFmtId="0" fontId="73" fillId="4" borderId="0" xfId="0" applyFont="1" applyFill="1" applyAlignment="1">
      <alignment horizontal="center" vertical="center" wrapText="1"/>
    </xf>
    <xf numFmtId="0" fontId="60" fillId="4" borderId="0" xfId="0" applyFont="1" applyFill="1" applyAlignment="1">
      <alignment horizontal="left" vertical="center"/>
    </xf>
    <xf numFmtId="0" fontId="0" fillId="4" borderId="0" xfId="0" applyFill="1" applyAlignment="1">
      <alignment horizontal="center" vertical="center"/>
    </xf>
    <xf numFmtId="0" fontId="0" fillId="4" borderId="35" xfId="0" applyFill="1" applyBorder="1" applyAlignment="1">
      <alignment horizontal="center" vertical="center"/>
    </xf>
    <xf numFmtId="0" fontId="4" fillId="4" borderId="0" xfId="0" applyFont="1" applyFill="1" applyAlignment="1">
      <alignment vertical="center"/>
    </xf>
    <xf numFmtId="0" fontId="70" fillId="10" borderId="0" xfId="0" applyFont="1" applyFill="1" applyAlignment="1">
      <alignment horizontal="center" vertical="center" wrapText="1"/>
    </xf>
    <xf numFmtId="0" fontId="60"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81" fillId="4" borderId="0" xfId="0" applyFont="1" applyFill="1" applyAlignment="1">
      <alignment horizontal="center" wrapText="1"/>
    </xf>
    <xf numFmtId="0" fontId="63" fillId="4" borderId="12" xfId="11" applyFill="1" applyBorder="1" applyAlignment="1" applyProtection="1">
      <alignment horizontal="left" vertical="center" wrapText="1"/>
    </xf>
    <xf numFmtId="0" fontId="93" fillId="10" borderId="0" xfId="0" applyFont="1" applyFill="1" applyAlignment="1">
      <alignment horizontal="center" vertical="center" wrapText="1"/>
    </xf>
    <xf numFmtId="0" fontId="92"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4" borderId="38" xfId="0" applyFill="1" applyBorder="1" applyAlignment="1">
      <alignment horizontal="left" vertical="top" wrapText="1"/>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96" fillId="13" borderId="41" xfId="0" applyFont="1" applyFill="1" applyBorder="1" applyAlignment="1">
      <alignment horizontal="left" vertical="center" wrapText="1"/>
    </xf>
    <xf numFmtId="0" fontId="96" fillId="13" borderId="39" xfId="0" applyFont="1" applyFill="1" applyBorder="1" applyAlignment="1">
      <alignment horizontal="left" vertical="center" wrapText="1"/>
    </xf>
    <xf numFmtId="0" fontId="95" fillId="11" borderId="46" xfId="0" applyFont="1" applyFill="1" applyBorder="1" applyAlignment="1">
      <alignment horizontal="left" vertical="center" wrapText="1"/>
    </xf>
    <xf numFmtId="0" fontId="95" fillId="11" borderId="45" xfId="0" applyFont="1" applyFill="1" applyBorder="1" applyAlignment="1">
      <alignment horizontal="left" vertical="center" wrapText="1"/>
    </xf>
    <xf numFmtId="0" fontId="96" fillId="13" borderId="1" xfId="0" applyFont="1" applyFill="1" applyBorder="1" applyAlignment="1">
      <alignment horizontal="left" vertical="center" wrapText="1"/>
    </xf>
    <xf numFmtId="0" fontId="96" fillId="13" borderId="3" xfId="0" applyFont="1" applyFill="1" applyBorder="1" applyAlignment="1">
      <alignment horizontal="left" vertical="center" wrapText="1"/>
    </xf>
    <xf numFmtId="0" fontId="96" fillId="13" borderId="4" xfId="0" applyFont="1" applyFill="1" applyBorder="1" applyAlignment="1">
      <alignment horizontal="left" vertical="center" wrapText="1"/>
    </xf>
    <xf numFmtId="0" fontId="96" fillId="13" borderId="5" xfId="0" applyFont="1" applyFill="1" applyBorder="1" applyAlignment="1">
      <alignment horizontal="left" vertical="center" wrapText="1"/>
    </xf>
    <xf numFmtId="0" fontId="95" fillId="11" borderId="40" xfId="0" applyFont="1" applyFill="1" applyBorder="1" applyAlignment="1">
      <alignment horizontal="left" vertical="center" wrapText="1"/>
    </xf>
    <xf numFmtId="0" fontId="95" fillId="11" borderId="39" xfId="0" applyFont="1" applyFill="1" applyBorder="1" applyAlignment="1">
      <alignment horizontal="left" vertical="center" wrapText="1"/>
    </xf>
    <xf numFmtId="0" fontId="95" fillId="11" borderId="10" xfId="0" applyFont="1" applyFill="1" applyBorder="1" applyAlignment="1">
      <alignment horizontal="left" vertical="center" wrapText="1"/>
    </xf>
    <xf numFmtId="0" fontId="95" fillId="11" borderId="50" xfId="0" applyFont="1" applyFill="1" applyBorder="1" applyAlignment="1">
      <alignment horizontal="left" vertical="center" wrapText="1"/>
    </xf>
    <xf numFmtId="0" fontId="95" fillId="11" borderId="13" xfId="0" applyFont="1" applyFill="1" applyBorder="1" applyAlignment="1">
      <alignment horizontal="left" vertical="center" wrapText="1"/>
    </xf>
    <xf numFmtId="0" fontId="95" fillId="11" borderId="48" xfId="0" applyFont="1" applyFill="1" applyBorder="1" applyAlignment="1">
      <alignment horizontal="left" vertical="center" wrapText="1"/>
    </xf>
    <xf numFmtId="0" fontId="95" fillId="11" borderId="55" xfId="0" applyFont="1" applyFill="1" applyBorder="1" applyAlignment="1">
      <alignment horizontal="left" vertical="center" wrapText="1"/>
    </xf>
    <xf numFmtId="0" fontId="95" fillId="11" borderId="54" xfId="0" applyFont="1" applyFill="1" applyBorder="1" applyAlignment="1">
      <alignment horizontal="left" vertical="center" wrapText="1"/>
    </xf>
    <xf numFmtId="0" fontId="95" fillId="11" borderId="52" xfId="0" applyFont="1" applyFill="1" applyBorder="1" applyAlignment="1">
      <alignment horizontal="left" vertical="center" wrapText="1"/>
    </xf>
    <xf numFmtId="0" fontId="95" fillId="11" borderId="51" xfId="0" applyFont="1" applyFill="1" applyBorder="1" applyAlignment="1">
      <alignment horizontal="left" vertical="center" wrapText="1"/>
    </xf>
    <xf numFmtId="0" fontId="95" fillId="12" borderId="13" xfId="0" applyFont="1" applyFill="1" applyBorder="1" applyAlignment="1">
      <alignment horizontal="left" vertical="top" wrapText="1"/>
    </xf>
    <xf numFmtId="0" fontId="95" fillId="12" borderId="48" xfId="0" applyFont="1" applyFill="1" applyBorder="1" applyAlignment="1">
      <alignment horizontal="left" vertical="top" wrapText="1"/>
    </xf>
    <xf numFmtId="0" fontId="96" fillId="13" borderId="6" xfId="0" applyFont="1" applyFill="1" applyBorder="1" applyAlignment="1">
      <alignment horizontal="left" vertical="center" wrapText="1"/>
    </xf>
    <xf numFmtId="0" fontId="96" fillId="13" borderId="8" xfId="0" applyFont="1" applyFill="1" applyBorder="1" applyAlignment="1">
      <alignment horizontal="left" vertical="center" wrapText="1"/>
    </xf>
    <xf numFmtId="0" fontId="95" fillId="12" borderId="46" xfId="0" applyFont="1" applyFill="1" applyBorder="1" applyAlignment="1">
      <alignment horizontal="left" vertical="top"/>
    </xf>
    <xf numFmtId="0" fontId="95" fillId="12" borderId="45" xfId="0" applyFont="1" applyFill="1" applyBorder="1" applyAlignment="1">
      <alignment horizontal="left" vertical="top"/>
    </xf>
    <xf numFmtId="0" fontId="96" fillId="13" borderId="1" xfId="0" applyFont="1" applyFill="1" applyBorder="1" applyAlignment="1">
      <alignment horizontal="left" vertical="top" wrapText="1"/>
    </xf>
    <xf numFmtId="0" fontId="96" fillId="13" borderId="3" xfId="0" applyFont="1" applyFill="1" applyBorder="1" applyAlignment="1">
      <alignment horizontal="left" vertical="top" wrapText="1"/>
    </xf>
    <xf numFmtId="0" fontId="96" fillId="13" borderId="4" xfId="0" applyFont="1" applyFill="1" applyBorder="1" applyAlignment="1">
      <alignment horizontal="left" vertical="top" wrapText="1"/>
    </xf>
    <xf numFmtId="0" fontId="96" fillId="13" borderId="5" xfId="0" applyFont="1" applyFill="1" applyBorder="1" applyAlignment="1">
      <alignment horizontal="left" vertical="top" wrapText="1"/>
    </xf>
    <xf numFmtId="0" fontId="95" fillId="12" borderId="59" xfId="0" applyFont="1" applyFill="1" applyBorder="1" applyAlignment="1">
      <alignment horizontal="left" vertical="top" wrapText="1"/>
    </xf>
    <xf numFmtId="0" fontId="95" fillId="12" borderId="62" xfId="0" applyFont="1" applyFill="1" applyBorder="1" applyAlignment="1">
      <alignment horizontal="left" vertical="top" wrapText="1"/>
    </xf>
    <xf numFmtId="0" fontId="95" fillId="12" borderId="10" xfId="0" applyFont="1" applyFill="1" applyBorder="1" applyAlignment="1">
      <alignment horizontal="left" vertical="top" wrapText="1"/>
    </xf>
    <xf numFmtId="0" fontId="95" fillId="12" borderId="50" xfId="0" applyFont="1" applyFill="1" applyBorder="1" applyAlignment="1">
      <alignment horizontal="left" vertical="top" wrapText="1"/>
    </xf>
    <xf numFmtId="0" fontId="95" fillId="12" borderId="13" xfId="0" applyFont="1" applyFill="1" applyBorder="1" applyAlignment="1">
      <alignment horizontal="left" vertical="top"/>
    </xf>
    <xf numFmtId="0" fontId="95" fillId="12" borderId="48" xfId="0" applyFont="1" applyFill="1" applyBorder="1" applyAlignment="1">
      <alignment horizontal="left" vertical="top"/>
    </xf>
    <xf numFmtId="0" fontId="95" fillId="12" borderId="46" xfId="0" applyFont="1" applyFill="1" applyBorder="1" applyAlignment="1">
      <alignment horizontal="left" vertical="top" wrapText="1"/>
    </xf>
    <xf numFmtId="0" fontId="95" fillId="12" borderId="45" xfId="0" applyFont="1" applyFill="1" applyBorder="1" applyAlignment="1">
      <alignment horizontal="left" vertical="top" wrapText="1"/>
    </xf>
    <xf numFmtId="0" fontId="95" fillId="12" borderId="59" xfId="0" applyFont="1" applyFill="1" applyBorder="1" applyAlignment="1">
      <alignment horizontal="left" vertical="top"/>
    </xf>
    <xf numFmtId="0" fontId="95" fillId="12" borderId="62" xfId="0" applyFont="1" applyFill="1" applyBorder="1" applyAlignment="1">
      <alignment horizontal="left" vertical="top"/>
    </xf>
    <xf numFmtId="0" fontId="95" fillId="12" borderId="10" xfId="0" applyFont="1" applyFill="1" applyBorder="1" applyAlignment="1">
      <alignment horizontal="left" vertical="top"/>
    </xf>
    <xf numFmtId="0" fontId="95" fillId="12" borderId="50" xfId="0" applyFont="1" applyFill="1" applyBorder="1" applyAlignment="1">
      <alignment horizontal="left" vertical="top"/>
    </xf>
  </cellXfs>
  <cellStyles count="12">
    <cellStyle name="Comma 2" xfId="3" xr:uid="{00000000-0005-0000-0000-000000000000}"/>
    <cellStyle name="Hyperlink" xfId="2" builtinId="8"/>
    <cellStyle name="Hyperlink 2" xfId="11" xr:uid="{73DBF6B8-94B7-4B25-BCA8-70B06B7ED97C}"/>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A648C9CC-7980-4AA2-B5D2-90831732E825}"/>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7DD1509-850D-4F77-816A-2BC3E2727D10}"/>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952499</xdr:colOff>
      <xdr:row>0</xdr:row>
      <xdr:rowOff>11206</xdr:rowOff>
    </xdr:from>
    <xdr:ext cx="2582396" cy="806823"/>
    <xdr:pic>
      <xdr:nvPicPr>
        <xdr:cNvPr id="2" name="Picture 1">
          <a:extLst>
            <a:ext uri="{FF2B5EF4-FFF2-40B4-BE49-F238E27FC236}">
              <a16:creationId xmlns:a16="http://schemas.microsoft.com/office/drawing/2014/main" id="{B8B72293-56A0-4C8C-835A-EB4BCED063EA}"/>
            </a:ext>
          </a:extLst>
        </xdr:cNvPr>
        <xdr:cNvPicPr>
          <a:picLocks noChangeAspect="1"/>
        </xdr:cNvPicPr>
      </xdr:nvPicPr>
      <xdr:blipFill>
        <a:blip xmlns:r="http://schemas.openxmlformats.org/officeDocument/2006/relationships" r:embed="rId1"/>
        <a:stretch>
          <a:fillRect/>
        </a:stretch>
      </xdr:blipFill>
      <xdr:spPr>
        <a:xfrm>
          <a:off x="6705599" y="11206"/>
          <a:ext cx="2582396" cy="80682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1042148</xdr:colOff>
      <xdr:row>0</xdr:row>
      <xdr:rowOff>33618</xdr:rowOff>
    </xdr:from>
    <xdr:ext cx="2582396" cy="806823"/>
    <xdr:pic>
      <xdr:nvPicPr>
        <xdr:cNvPr id="2" name="Picture 1">
          <a:extLst>
            <a:ext uri="{FF2B5EF4-FFF2-40B4-BE49-F238E27FC236}">
              <a16:creationId xmlns:a16="http://schemas.microsoft.com/office/drawing/2014/main" id="{49BABDC0-04F1-4062-B2AC-F0C71945415D}"/>
            </a:ext>
          </a:extLst>
        </xdr:cNvPr>
        <xdr:cNvPicPr>
          <a:picLocks noChangeAspect="1"/>
        </xdr:cNvPicPr>
      </xdr:nvPicPr>
      <xdr:blipFill>
        <a:blip xmlns:r="http://schemas.openxmlformats.org/officeDocument/2006/relationships" r:embed="rId1"/>
        <a:stretch>
          <a:fillRect/>
        </a:stretch>
      </xdr:blipFill>
      <xdr:spPr>
        <a:xfrm>
          <a:off x="6709523" y="33618"/>
          <a:ext cx="2582396" cy="80682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xdr:col>
      <xdr:colOff>2779059</xdr:colOff>
      <xdr:row>0</xdr:row>
      <xdr:rowOff>33617</xdr:rowOff>
    </xdr:from>
    <xdr:ext cx="2582396" cy="806823"/>
    <xdr:pic>
      <xdr:nvPicPr>
        <xdr:cNvPr id="2" name="Picture 1">
          <a:extLst>
            <a:ext uri="{FF2B5EF4-FFF2-40B4-BE49-F238E27FC236}">
              <a16:creationId xmlns:a16="http://schemas.microsoft.com/office/drawing/2014/main" id="{A003EAD0-BF4F-482D-BEB7-CD72705DF410}"/>
            </a:ext>
          </a:extLst>
        </xdr:cNvPr>
        <xdr:cNvPicPr>
          <a:picLocks noChangeAspect="1"/>
        </xdr:cNvPicPr>
      </xdr:nvPicPr>
      <xdr:blipFill>
        <a:blip xmlns:r="http://schemas.openxmlformats.org/officeDocument/2006/relationships" r:embed="rId1"/>
        <a:stretch>
          <a:fillRect/>
        </a:stretch>
      </xdr:blipFill>
      <xdr:spPr>
        <a:xfrm>
          <a:off x="2436159" y="33617"/>
          <a:ext cx="2582396" cy="80682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493058</xdr:colOff>
      <xdr:row>0</xdr:row>
      <xdr:rowOff>0</xdr:rowOff>
    </xdr:from>
    <xdr:ext cx="2582396" cy="806823"/>
    <xdr:pic>
      <xdr:nvPicPr>
        <xdr:cNvPr id="2" name="Picture 1">
          <a:extLst>
            <a:ext uri="{FF2B5EF4-FFF2-40B4-BE49-F238E27FC236}">
              <a16:creationId xmlns:a16="http://schemas.microsoft.com/office/drawing/2014/main" id="{E856FA29-BF11-4FDC-822C-3645342EA041}"/>
            </a:ext>
          </a:extLst>
        </xdr:cNvPr>
        <xdr:cNvPicPr>
          <a:picLocks noChangeAspect="1"/>
        </xdr:cNvPicPr>
      </xdr:nvPicPr>
      <xdr:blipFill>
        <a:blip xmlns:r="http://schemas.openxmlformats.org/officeDocument/2006/relationships" r:embed="rId1"/>
        <a:stretch>
          <a:fillRect/>
        </a:stretch>
      </xdr:blipFill>
      <xdr:spPr>
        <a:xfrm>
          <a:off x="6589058" y="0"/>
          <a:ext cx="2582396" cy="80682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xdr:col>
      <xdr:colOff>2812677</xdr:colOff>
      <xdr:row>0</xdr:row>
      <xdr:rowOff>33618</xdr:rowOff>
    </xdr:from>
    <xdr:ext cx="2582396" cy="806823"/>
    <xdr:pic>
      <xdr:nvPicPr>
        <xdr:cNvPr id="2" name="Picture 1">
          <a:extLst>
            <a:ext uri="{FF2B5EF4-FFF2-40B4-BE49-F238E27FC236}">
              <a16:creationId xmlns:a16="http://schemas.microsoft.com/office/drawing/2014/main" id="{A13F9232-ACD7-40E5-A641-AB0E16D9E0F3}"/>
            </a:ext>
          </a:extLst>
        </xdr:cNvPr>
        <xdr:cNvPicPr>
          <a:picLocks noChangeAspect="1"/>
        </xdr:cNvPicPr>
      </xdr:nvPicPr>
      <xdr:blipFill>
        <a:blip xmlns:r="http://schemas.openxmlformats.org/officeDocument/2006/relationships" r:embed="rId1"/>
        <a:stretch>
          <a:fillRect/>
        </a:stretch>
      </xdr:blipFill>
      <xdr:spPr>
        <a:xfrm>
          <a:off x="2441202" y="33618"/>
          <a:ext cx="2582396" cy="8068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2ABD86EB-1C5C-4D89-BA82-747DC1E9526C}"/>
            </a:ext>
          </a:extLst>
        </xdr:cNvPr>
        <xdr:cNvSpPr txBox="1"/>
      </xdr:nvSpPr>
      <xdr:spPr>
        <a:xfrm>
          <a:off x="2276475" y="952501"/>
          <a:ext cx="8953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368774</xdr:colOff>
      <xdr:row>5</xdr:row>
      <xdr:rowOff>1565563</xdr:rowOff>
    </xdr:from>
    <xdr:to>
      <xdr:col>2</xdr:col>
      <xdr:colOff>5351319</xdr:colOff>
      <xdr:row>6</xdr:row>
      <xdr:rowOff>1506682</xdr:rowOff>
    </xdr:to>
    <xdr:sp macro="" textlink="">
      <xdr:nvSpPr>
        <xdr:cNvPr id="3" name="Tekstboks 4">
          <a:extLst>
            <a:ext uri="{FF2B5EF4-FFF2-40B4-BE49-F238E27FC236}">
              <a16:creationId xmlns:a16="http://schemas.microsoft.com/office/drawing/2014/main" id="{E82AB790-9EC7-4ED3-B76F-309E6DF28D2B}"/>
            </a:ext>
          </a:extLst>
        </xdr:cNvPr>
        <xdr:cNvSpPr txBox="1"/>
      </xdr:nvSpPr>
      <xdr:spPr>
        <a:xfrm>
          <a:off x="1840819" y="4665518"/>
          <a:ext cx="4982545" cy="2365664"/>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13-11-2024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30-09-2024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E2959209-E916-4670-8FF6-43FFB5A6EFCE}"/>
            </a:ext>
          </a:extLst>
        </xdr:cNvPr>
        <xdr:cNvSpPr txBox="1"/>
      </xdr:nvSpPr>
      <xdr:spPr>
        <a:xfrm>
          <a:off x="134472" y="9256057"/>
          <a:ext cx="6206937" cy="340658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oneCellAnchor>
    <xdr:from>
      <xdr:col>4</xdr:col>
      <xdr:colOff>0</xdr:colOff>
      <xdr:row>3</xdr:row>
      <xdr:rowOff>0</xdr:rowOff>
    </xdr:from>
    <xdr:ext cx="2582396" cy="806823"/>
    <xdr:pic>
      <xdr:nvPicPr>
        <xdr:cNvPr id="3" name="Picture 2">
          <a:extLst>
            <a:ext uri="{FF2B5EF4-FFF2-40B4-BE49-F238E27FC236}">
              <a16:creationId xmlns:a16="http://schemas.microsoft.com/office/drawing/2014/main" id="{71626373-5385-4F0B-BBA5-A233C5F9D87C}"/>
            </a:ext>
          </a:extLst>
        </xdr:cNvPr>
        <xdr:cNvPicPr>
          <a:picLocks noChangeAspect="1"/>
        </xdr:cNvPicPr>
      </xdr:nvPicPr>
      <xdr:blipFill>
        <a:blip xmlns:r="http://schemas.openxmlformats.org/officeDocument/2006/relationships" r:embed="rId1"/>
        <a:stretch>
          <a:fillRect/>
        </a:stretch>
      </xdr:blipFill>
      <xdr:spPr>
        <a:xfrm>
          <a:off x="4229100" y="571500"/>
          <a:ext cx="2582396" cy="8068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582706</xdr:colOff>
      <xdr:row>0</xdr:row>
      <xdr:rowOff>33618</xdr:rowOff>
    </xdr:from>
    <xdr:ext cx="2582396" cy="806823"/>
    <xdr:pic>
      <xdr:nvPicPr>
        <xdr:cNvPr id="2" name="Picture 1">
          <a:extLst>
            <a:ext uri="{FF2B5EF4-FFF2-40B4-BE49-F238E27FC236}">
              <a16:creationId xmlns:a16="http://schemas.microsoft.com/office/drawing/2014/main" id="{92F177E4-E10B-4B65-BE3B-CD169B589425}"/>
            </a:ext>
          </a:extLst>
        </xdr:cNvPr>
        <xdr:cNvPicPr>
          <a:picLocks noChangeAspect="1"/>
        </xdr:cNvPicPr>
      </xdr:nvPicPr>
      <xdr:blipFill>
        <a:blip xmlns:r="http://schemas.openxmlformats.org/officeDocument/2006/relationships" r:embed="rId1"/>
        <a:stretch>
          <a:fillRect/>
        </a:stretch>
      </xdr:blipFill>
      <xdr:spPr>
        <a:xfrm>
          <a:off x="3754531" y="33618"/>
          <a:ext cx="2582396" cy="80682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291353</xdr:colOff>
      <xdr:row>0</xdr:row>
      <xdr:rowOff>44823</xdr:rowOff>
    </xdr:from>
    <xdr:ext cx="2582396" cy="806823"/>
    <xdr:pic>
      <xdr:nvPicPr>
        <xdr:cNvPr id="2" name="Picture 1">
          <a:extLst>
            <a:ext uri="{FF2B5EF4-FFF2-40B4-BE49-F238E27FC236}">
              <a16:creationId xmlns:a16="http://schemas.microsoft.com/office/drawing/2014/main" id="{FDA2ECA6-B93F-4315-BF71-4B3610348952}"/>
            </a:ext>
          </a:extLst>
        </xdr:cNvPr>
        <xdr:cNvPicPr>
          <a:picLocks noChangeAspect="1"/>
        </xdr:cNvPicPr>
      </xdr:nvPicPr>
      <xdr:blipFill>
        <a:blip xmlns:r="http://schemas.openxmlformats.org/officeDocument/2006/relationships" r:embed="rId1"/>
        <a:stretch>
          <a:fillRect/>
        </a:stretch>
      </xdr:blipFill>
      <xdr:spPr>
        <a:xfrm>
          <a:off x="3339353" y="44823"/>
          <a:ext cx="2582396" cy="80682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582706</xdr:colOff>
      <xdr:row>0</xdr:row>
      <xdr:rowOff>44824</xdr:rowOff>
    </xdr:from>
    <xdr:ext cx="2582396" cy="806823"/>
    <xdr:pic>
      <xdr:nvPicPr>
        <xdr:cNvPr id="2" name="Picture 1">
          <a:extLst>
            <a:ext uri="{FF2B5EF4-FFF2-40B4-BE49-F238E27FC236}">
              <a16:creationId xmlns:a16="http://schemas.microsoft.com/office/drawing/2014/main" id="{B8345B69-2512-453B-85BF-AE034D745DBF}"/>
            </a:ext>
          </a:extLst>
        </xdr:cNvPr>
        <xdr:cNvPicPr>
          <a:picLocks noChangeAspect="1"/>
        </xdr:cNvPicPr>
      </xdr:nvPicPr>
      <xdr:blipFill>
        <a:blip xmlns:r="http://schemas.openxmlformats.org/officeDocument/2006/relationships" r:embed="rId1"/>
        <a:stretch>
          <a:fillRect/>
        </a:stretch>
      </xdr:blipFill>
      <xdr:spPr>
        <a:xfrm>
          <a:off x="6678706" y="44824"/>
          <a:ext cx="2582396" cy="80682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9</xdr:col>
      <xdr:colOff>616324</xdr:colOff>
      <xdr:row>0</xdr:row>
      <xdr:rowOff>33618</xdr:rowOff>
    </xdr:from>
    <xdr:ext cx="2582396" cy="806823"/>
    <xdr:pic>
      <xdr:nvPicPr>
        <xdr:cNvPr id="2" name="Picture 1">
          <a:extLst>
            <a:ext uri="{FF2B5EF4-FFF2-40B4-BE49-F238E27FC236}">
              <a16:creationId xmlns:a16="http://schemas.microsoft.com/office/drawing/2014/main" id="{85BAA17C-FBCD-400E-A864-B606F8D8F546}"/>
            </a:ext>
          </a:extLst>
        </xdr:cNvPr>
        <xdr:cNvPicPr>
          <a:picLocks noChangeAspect="1"/>
        </xdr:cNvPicPr>
      </xdr:nvPicPr>
      <xdr:blipFill>
        <a:blip xmlns:r="http://schemas.openxmlformats.org/officeDocument/2006/relationships" r:embed="rId1"/>
        <a:stretch>
          <a:fillRect/>
        </a:stretch>
      </xdr:blipFill>
      <xdr:spPr>
        <a:xfrm>
          <a:off x="6093199" y="33618"/>
          <a:ext cx="2582396" cy="80682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7</xdr:col>
      <xdr:colOff>851647</xdr:colOff>
      <xdr:row>0</xdr:row>
      <xdr:rowOff>44823</xdr:rowOff>
    </xdr:from>
    <xdr:ext cx="2582396" cy="806823"/>
    <xdr:pic>
      <xdr:nvPicPr>
        <xdr:cNvPr id="2" name="Picture 1">
          <a:extLst>
            <a:ext uri="{FF2B5EF4-FFF2-40B4-BE49-F238E27FC236}">
              <a16:creationId xmlns:a16="http://schemas.microsoft.com/office/drawing/2014/main" id="{F39973F3-D952-40ED-A3D7-E88B393B8810}"/>
            </a:ext>
          </a:extLst>
        </xdr:cNvPr>
        <xdr:cNvPicPr>
          <a:picLocks noChangeAspect="1"/>
        </xdr:cNvPicPr>
      </xdr:nvPicPr>
      <xdr:blipFill>
        <a:blip xmlns:r="http://schemas.openxmlformats.org/officeDocument/2006/relationships" r:embed="rId1"/>
        <a:stretch>
          <a:fillRect/>
        </a:stretch>
      </xdr:blipFill>
      <xdr:spPr>
        <a:xfrm>
          <a:off x="4880722" y="44823"/>
          <a:ext cx="2582396" cy="80682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Investor_Relations\ECBC\2024\nordea-kredit-ecbc-harmonised-transparency-template-cc2-q1-2024.xlsx" TargetMode="External"/><Relationship Id="rId1" Type="http://schemas.openxmlformats.org/officeDocument/2006/relationships/externalLinkPath" Target="nordea-kredit-ecbc-harmonised-transparency-template-cc2-q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faneA"/>
      <sheetName val="faneB1"/>
      <sheetName val="B2. HTT Public Sector Assets"/>
      <sheetName val="B3. HTT Shipping Assets"/>
      <sheetName val="B1. HTT Mortgage Assets"/>
      <sheetName val="C. HTT Harmonised Glossary"/>
      <sheetName val="D. Insert Nat Trans Templ"/>
      <sheetName val="E. Optional ECB-ECAIs data"/>
      <sheetName val="F1. Sustainable M data"/>
      <sheetName val="faneF1"/>
      <sheetName val="F2. Sustainable PS data"/>
      <sheetName val="G1. Crisis M Payment Holidays"/>
      <sheetName val="E.g. General"/>
      <sheetName val="E.g. Other"/>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C9" t="str">
            <v>Q1 2024</v>
          </cell>
          <cell r="D9" t="str">
            <v>Q4 2023</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3003</v>
      </c>
    </row>
    <row r="2" spans="1:7" ht="15.75" thickBot="1" x14ac:dyDescent="0.3">
      <c r="A2" s="49"/>
      <c r="B2" s="49"/>
      <c r="C2" s="49"/>
      <c r="D2" s="49"/>
      <c r="E2" s="49"/>
      <c r="F2" s="49"/>
    </row>
    <row r="3" spans="1:7" ht="19.5" thickBot="1" x14ac:dyDescent="0.3">
      <c r="A3" s="52"/>
      <c r="B3" s="53" t="s">
        <v>71</v>
      </c>
      <c r="C3" s="196" t="s">
        <v>219</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0" t="s">
        <v>447</v>
      </c>
    </row>
    <row r="8" spans="1:7" ht="15.75" thickBot="1" x14ac:dyDescent="0.3">
      <c r="B8" s="221"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f>faneB1!C12</f>
        <v>335227</v>
      </c>
      <c r="F12" s="140">
        <f>IF($C$15=0,"",IF(C12="[for completion]","",C12/$C$15))</f>
        <v>0.82212445157287306</v>
      </c>
    </row>
    <row r="13" spans="1:7" x14ac:dyDescent="0.25">
      <c r="A13" s="51" t="s">
        <v>453</v>
      </c>
      <c r="B13" s="51" t="s">
        <v>454</v>
      </c>
      <c r="C13" s="133">
        <f>faneB1!C13</f>
        <v>72530</v>
      </c>
      <c r="F13" s="140">
        <f>IF($C$15=0,"",IF(C13="[for completion]","",C13/$C$15))</f>
        <v>0.17787554842712694</v>
      </c>
    </row>
    <row r="14" spans="1:7" x14ac:dyDescent="0.25">
      <c r="A14" s="51" t="s">
        <v>455</v>
      </c>
      <c r="B14" s="51" t="s">
        <v>139</v>
      </c>
      <c r="C14" s="133">
        <f>faneB1!C14</f>
        <v>0</v>
      </c>
      <c r="F14" s="140">
        <f>IF($C$15=0,"",IF(C14="[for completion]","",C14/$C$15))</f>
        <v>0</v>
      </c>
    </row>
    <row r="15" spans="1:7" x14ac:dyDescent="0.25">
      <c r="A15" s="51" t="s">
        <v>456</v>
      </c>
      <c r="B15" s="121" t="s">
        <v>141</v>
      </c>
      <c r="C15" s="133">
        <f>SUM(C12:C14)</f>
        <v>407757</v>
      </c>
      <c r="F15" s="128">
        <f>SUM(F12:F14)</f>
        <v>1</v>
      </c>
    </row>
    <row r="16" spans="1:7" outlineLevel="1" x14ac:dyDescent="0.25">
      <c r="A16" s="51" t="s">
        <v>457</v>
      </c>
      <c r="B16" s="80" t="s">
        <v>3105</v>
      </c>
      <c r="C16" s="133">
        <f>faneB1!C16</f>
        <v>21777</v>
      </c>
      <c r="F16" s="140">
        <f t="shared" ref="F16:F26" si="0">IF($C$15=0,"",IF(C16="[for completion]","",C16/$C$15))</f>
        <v>5.340680846680744E-2</v>
      </c>
    </row>
    <row r="17" spans="1:7" outlineLevel="1" x14ac:dyDescent="0.25">
      <c r="A17" s="51" t="s">
        <v>458</v>
      </c>
      <c r="B17" s="80" t="s">
        <v>3106</v>
      </c>
      <c r="C17" s="133">
        <f>faneB1!C17</f>
        <v>31385</v>
      </c>
      <c r="F17" s="140">
        <f t="shared" si="0"/>
        <v>7.6969861952094015E-2</v>
      </c>
    </row>
    <row r="18" spans="1:7" outlineLevel="1" x14ac:dyDescent="0.25">
      <c r="A18" s="51" t="s">
        <v>459</v>
      </c>
      <c r="B18" s="80" t="s">
        <v>3107</v>
      </c>
      <c r="C18" s="133">
        <f>faneB1!C18</f>
        <v>269206</v>
      </c>
      <c r="F18" s="140">
        <f t="shared" si="0"/>
        <v>0.66021184185679216</v>
      </c>
    </row>
    <row r="19" spans="1:7" outlineLevel="1" x14ac:dyDescent="0.25">
      <c r="A19" s="51" t="s">
        <v>460</v>
      </c>
      <c r="B19" s="80" t="s">
        <v>3108</v>
      </c>
      <c r="C19" s="133">
        <f>faneB1!C19</f>
        <v>16053</v>
      </c>
      <c r="F19" s="140">
        <f t="shared" si="0"/>
        <v>3.9369035969952691E-2</v>
      </c>
    </row>
    <row r="20" spans="1:7" outlineLevel="1" x14ac:dyDescent="0.25">
      <c r="A20" s="51" t="s">
        <v>461</v>
      </c>
      <c r="B20" s="80" t="s">
        <v>3109</v>
      </c>
      <c r="C20" s="133">
        <f>faneB1!C20</f>
        <v>108</v>
      </c>
      <c r="F20" s="140">
        <f t="shared" si="0"/>
        <v>2.6486363201612726E-4</v>
      </c>
    </row>
    <row r="21" spans="1:7" outlineLevel="1" x14ac:dyDescent="0.25">
      <c r="A21" s="51" t="s">
        <v>462</v>
      </c>
      <c r="B21" s="80" t="s">
        <v>3110</v>
      </c>
      <c r="C21" s="133">
        <f>faneB1!C21</f>
        <v>28083</v>
      </c>
      <c r="F21" s="140">
        <f t="shared" si="0"/>
        <v>6.887190164730464E-2</v>
      </c>
    </row>
    <row r="22" spans="1:7" outlineLevel="1" x14ac:dyDescent="0.25">
      <c r="A22" s="51" t="s">
        <v>463</v>
      </c>
      <c r="B22" s="80" t="s">
        <v>3111</v>
      </c>
      <c r="C22" s="133">
        <f>faneB1!C22</f>
        <v>10842</v>
      </c>
      <c r="F22" s="140">
        <f t="shared" si="0"/>
        <v>2.6589365725174553E-2</v>
      </c>
    </row>
    <row r="23" spans="1:7" outlineLevel="1" x14ac:dyDescent="0.25">
      <c r="A23" s="51" t="s">
        <v>464</v>
      </c>
      <c r="B23" s="80" t="s">
        <v>3112</v>
      </c>
      <c r="C23" s="133">
        <f>faneB1!C23</f>
        <v>28821</v>
      </c>
      <c r="F23" s="140">
        <f t="shared" si="0"/>
        <v>7.0681803132748175E-2</v>
      </c>
    </row>
    <row r="24" spans="1:7" outlineLevel="1" x14ac:dyDescent="0.25">
      <c r="A24" s="51" t="s">
        <v>465</v>
      </c>
      <c r="B24" s="80" t="s">
        <v>3113</v>
      </c>
      <c r="C24" s="133">
        <f>faneB1!C24</f>
        <v>1322</v>
      </c>
      <c r="F24" s="140">
        <f t="shared" si="0"/>
        <v>3.2421270511603724E-3</v>
      </c>
    </row>
    <row r="25" spans="1:7" outlineLevel="1" x14ac:dyDescent="0.25">
      <c r="A25" s="51" t="s">
        <v>466</v>
      </c>
      <c r="B25" s="80" t="s">
        <v>3114</v>
      </c>
      <c r="C25" s="133">
        <f>faneB1!C25</f>
        <v>161</v>
      </c>
      <c r="F25" s="140">
        <f t="shared" si="0"/>
        <v>3.9484300698700454E-4</v>
      </c>
    </row>
    <row r="26" spans="1:7" outlineLevel="1" x14ac:dyDescent="0.25">
      <c r="A26" s="51" t="s">
        <v>467</v>
      </c>
      <c r="B26" s="80"/>
      <c r="C26" s="136"/>
      <c r="D26" s="81"/>
      <c r="E26" s="81"/>
      <c r="F26" s="140">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4">
        <f>faneB1!C28</f>
        <v>216649</v>
      </c>
      <c r="D28" s="134">
        <f>faneB1!D28</f>
        <v>14911</v>
      </c>
      <c r="F28" s="134">
        <f>IF(AND(C28="[For completion]",D28="[For completion]"),"[For completion]",SUM(C28:D28))</f>
        <v>231560</v>
      </c>
    </row>
    <row r="29" spans="1:7" outlineLevel="1" x14ac:dyDescent="0.25">
      <c r="A29" s="51" t="s">
        <v>474</v>
      </c>
      <c r="B29" s="66" t="s">
        <v>475</v>
      </c>
      <c r="C29" s="134"/>
      <c r="D29" s="134"/>
      <c r="F29" s="134"/>
    </row>
    <row r="30" spans="1:7" outlineLevel="1" x14ac:dyDescent="0.25">
      <c r="A30" s="51" t="s">
        <v>476</v>
      </c>
      <c r="B30" s="66" t="s">
        <v>477</v>
      </c>
      <c r="C30" s="134"/>
      <c r="D30" s="134"/>
      <c r="F30" s="134"/>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450</v>
      </c>
      <c r="G35" s="73"/>
    </row>
    <row r="36" spans="1:7" x14ac:dyDescent="0.25">
      <c r="A36" s="51" t="s">
        <v>483</v>
      </c>
      <c r="B36" s="51" t="s">
        <v>484</v>
      </c>
      <c r="C36" s="128">
        <f>faneB1!C36</f>
        <v>7.7896183566854406E-3</v>
      </c>
      <c r="D36" s="128">
        <f>faneB1!D36</f>
        <v>0.1045600184369968</v>
      </c>
      <c r="E36" s="148"/>
      <c r="F36" s="128">
        <f>faneB1!F36</f>
        <v>2.5002718152666002E-2</v>
      </c>
    </row>
    <row r="37" spans="1:7" outlineLevel="1" x14ac:dyDescent="0.25">
      <c r="A37" s="51" t="s">
        <v>485</v>
      </c>
      <c r="C37" s="128"/>
      <c r="D37" s="128"/>
      <c r="E37" s="148"/>
      <c r="F37" s="128"/>
    </row>
    <row r="38" spans="1:7" outlineLevel="1" x14ac:dyDescent="0.25">
      <c r="A38" s="51" t="s">
        <v>486</v>
      </c>
      <c r="C38" s="128"/>
      <c r="D38" s="128"/>
      <c r="E38" s="148"/>
      <c r="F38" s="128"/>
    </row>
    <row r="39" spans="1:7" outlineLevel="1" x14ac:dyDescent="0.25">
      <c r="A39" s="51" t="s">
        <v>487</v>
      </c>
      <c r="C39" s="128"/>
      <c r="D39" s="128"/>
      <c r="E39" s="148"/>
      <c r="F39" s="128"/>
    </row>
    <row r="40" spans="1:7" outlineLevel="1" x14ac:dyDescent="0.25">
      <c r="A40" s="51" t="s">
        <v>488</v>
      </c>
      <c r="C40" s="128"/>
      <c r="D40" s="128"/>
      <c r="E40" s="148"/>
      <c r="F40" s="128"/>
    </row>
    <row r="41" spans="1:7" outlineLevel="1" x14ac:dyDescent="0.25">
      <c r="A41" s="51" t="s">
        <v>489</v>
      </c>
      <c r="C41" s="128"/>
      <c r="D41" s="128"/>
      <c r="E41" s="148"/>
      <c r="F41" s="128"/>
    </row>
    <row r="42" spans="1:7" outlineLevel="1" x14ac:dyDescent="0.25">
      <c r="A42" s="51" t="s">
        <v>490</v>
      </c>
      <c r="C42" s="128"/>
      <c r="D42" s="128"/>
      <c r="E42" s="148"/>
      <c r="F42" s="128"/>
    </row>
    <row r="43" spans="1:7" ht="15" customHeight="1" x14ac:dyDescent="0.25">
      <c r="A43" s="70"/>
      <c r="B43" s="71" t="s">
        <v>491</v>
      </c>
      <c r="C43" s="70" t="s">
        <v>481</v>
      </c>
      <c r="D43" s="70" t="s">
        <v>482</v>
      </c>
      <c r="E43" s="72"/>
      <c r="F43" s="73" t="s">
        <v>450</v>
      </c>
      <c r="G43" s="73"/>
    </row>
    <row r="44" spans="1:7" x14ac:dyDescent="0.25">
      <c r="A44" s="51" t="s">
        <v>492</v>
      </c>
      <c r="B44" s="94" t="s">
        <v>493</v>
      </c>
      <c r="C44" s="127">
        <f>SUM(C45:C71)</f>
        <v>1</v>
      </c>
      <c r="D44" s="127">
        <f>SUM(D45:D71)</f>
        <v>1</v>
      </c>
      <c r="E44" s="128"/>
      <c r="F44" s="127">
        <f>SUM(F45:F71)</f>
        <v>1</v>
      </c>
      <c r="G44" s="51"/>
    </row>
    <row r="45" spans="1:7" x14ac:dyDescent="0.25">
      <c r="A45" s="51" t="s">
        <v>494</v>
      </c>
      <c r="B45" s="51" t="s">
        <v>495</v>
      </c>
      <c r="C45" s="128" t="s">
        <v>1202</v>
      </c>
      <c r="D45" s="128" t="s">
        <v>1202</v>
      </c>
      <c r="E45" s="128"/>
      <c r="F45" s="128" t="s">
        <v>1202</v>
      </c>
      <c r="G45" s="51"/>
    </row>
    <row r="46" spans="1:7" x14ac:dyDescent="0.25">
      <c r="A46" s="51" t="s">
        <v>496</v>
      </c>
      <c r="B46" s="51" t="s">
        <v>497</v>
      </c>
      <c r="C46" s="128" t="s">
        <v>1202</v>
      </c>
      <c r="D46" s="128" t="s">
        <v>1202</v>
      </c>
      <c r="E46" s="128"/>
      <c r="F46" s="128" t="s">
        <v>1202</v>
      </c>
      <c r="G46" s="51"/>
    </row>
    <row r="47" spans="1:7" x14ac:dyDescent="0.25">
      <c r="A47" s="51" t="s">
        <v>498</v>
      </c>
      <c r="B47" s="51" t="s">
        <v>499</v>
      </c>
      <c r="C47" s="128" t="s">
        <v>1202</v>
      </c>
      <c r="D47" s="128" t="s">
        <v>1202</v>
      </c>
      <c r="E47" s="128"/>
      <c r="F47" s="128" t="s">
        <v>1202</v>
      </c>
      <c r="G47" s="51"/>
    </row>
    <row r="48" spans="1:7" x14ac:dyDescent="0.25">
      <c r="A48" s="51" t="s">
        <v>500</v>
      </c>
      <c r="B48" s="51" t="s">
        <v>501</v>
      </c>
      <c r="C48" s="128" t="s">
        <v>1202</v>
      </c>
      <c r="D48" s="128" t="s">
        <v>1202</v>
      </c>
      <c r="E48" s="128"/>
      <c r="F48" s="128" t="s">
        <v>1202</v>
      </c>
      <c r="G48" s="51"/>
    </row>
    <row r="49" spans="1:7" x14ac:dyDescent="0.25">
      <c r="A49" s="51" t="s">
        <v>502</v>
      </c>
      <c r="B49" s="51" t="s">
        <v>503</v>
      </c>
      <c r="C49" s="128" t="s">
        <v>1202</v>
      </c>
      <c r="D49" s="128" t="s">
        <v>1202</v>
      </c>
      <c r="E49" s="128"/>
      <c r="F49" s="128" t="s">
        <v>1202</v>
      </c>
      <c r="G49" s="51"/>
    </row>
    <row r="50" spans="1:7" x14ac:dyDescent="0.25">
      <c r="A50" s="51" t="s">
        <v>504</v>
      </c>
      <c r="B50" s="51" t="s">
        <v>2300</v>
      </c>
      <c r="C50" s="128" t="s">
        <v>1202</v>
      </c>
      <c r="D50" s="128" t="s">
        <v>1202</v>
      </c>
      <c r="E50" s="128"/>
      <c r="F50" s="128" t="s">
        <v>1202</v>
      </c>
      <c r="G50" s="51"/>
    </row>
    <row r="51" spans="1:7" x14ac:dyDescent="0.25">
      <c r="A51" s="51" t="s">
        <v>505</v>
      </c>
      <c r="B51" s="51" t="s">
        <v>506</v>
      </c>
      <c r="C51" s="128">
        <v>1</v>
      </c>
      <c r="D51" s="128">
        <v>1</v>
      </c>
      <c r="E51" s="128"/>
      <c r="F51" s="128">
        <v>1</v>
      </c>
      <c r="G51" s="51"/>
    </row>
    <row r="52" spans="1:7" x14ac:dyDescent="0.25">
      <c r="A52" s="51" t="s">
        <v>507</v>
      </c>
      <c r="B52" s="51" t="s">
        <v>508</v>
      </c>
      <c r="C52" s="128" t="s">
        <v>1202</v>
      </c>
      <c r="D52" s="128" t="s">
        <v>1202</v>
      </c>
      <c r="E52" s="128"/>
      <c r="F52" s="128" t="s">
        <v>1202</v>
      </c>
      <c r="G52" s="51"/>
    </row>
    <row r="53" spans="1:7" x14ac:dyDescent="0.25">
      <c r="A53" s="51" t="s">
        <v>509</v>
      </c>
      <c r="B53" s="51" t="s">
        <v>510</v>
      </c>
      <c r="C53" s="128" t="s">
        <v>1202</v>
      </c>
      <c r="D53" s="128" t="s">
        <v>1202</v>
      </c>
      <c r="E53" s="128"/>
      <c r="F53" s="128" t="s">
        <v>1202</v>
      </c>
      <c r="G53" s="51"/>
    </row>
    <row r="54" spans="1:7" x14ac:dyDescent="0.25">
      <c r="A54" s="51" t="s">
        <v>511</v>
      </c>
      <c r="B54" s="51" t="s">
        <v>512</v>
      </c>
      <c r="C54" s="128" t="s">
        <v>1202</v>
      </c>
      <c r="D54" s="128" t="s">
        <v>1202</v>
      </c>
      <c r="E54" s="128"/>
      <c r="F54" s="128" t="s">
        <v>1202</v>
      </c>
      <c r="G54" s="51"/>
    </row>
    <row r="55" spans="1:7" x14ac:dyDescent="0.25">
      <c r="A55" s="51" t="s">
        <v>513</v>
      </c>
      <c r="B55" s="51" t="s">
        <v>514</v>
      </c>
      <c r="C55" s="128" t="s">
        <v>1202</v>
      </c>
      <c r="D55" s="128" t="s">
        <v>1202</v>
      </c>
      <c r="E55" s="128"/>
      <c r="F55" s="128" t="s">
        <v>1202</v>
      </c>
      <c r="G55" s="51"/>
    </row>
    <row r="56" spans="1:7" x14ac:dyDescent="0.25">
      <c r="A56" s="51" t="s">
        <v>515</v>
      </c>
      <c r="B56" s="51" t="s">
        <v>516</v>
      </c>
      <c r="C56" s="128" t="s">
        <v>1202</v>
      </c>
      <c r="D56" s="128" t="s">
        <v>1202</v>
      </c>
      <c r="E56" s="128"/>
      <c r="F56" s="128" t="s">
        <v>1202</v>
      </c>
      <c r="G56" s="51"/>
    </row>
    <row r="57" spans="1:7" x14ac:dyDescent="0.25">
      <c r="A57" s="51" t="s">
        <v>517</v>
      </c>
      <c r="B57" s="51" t="s">
        <v>518</v>
      </c>
      <c r="C57" s="128" t="s">
        <v>1202</v>
      </c>
      <c r="D57" s="128" t="s">
        <v>1202</v>
      </c>
      <c r="E57" s="128"/>
      <c r="F57" s="128" t="s">
        <v>1202</v>
      </c>
      <c r="G57" s="51"/>
    </row>
    <row r="58" spans="1:7" x14ac:dyDescent="0.25">
      <c r="A58" s="51" t="s">
        <v>519</v>
      </c>
      <c r="B58" s="51" t="s">
        <v>520</v>
      </c>
      <c r="C58" s="128" t="s">
        <v>1202</v>
      </c>
      <c r="D58" s="128" t="s">
        <v>1202</v>
      </c>
      <c r="E58" s="128"/>
      <c r="F58" s="128" t="s">
        <v>1202</v>
      </c>
      <c r="G58" s="51"/>
    </row>
    <row r="59" spans="1:7" x14ac:dyDescent="0.25">
      <c r="A59" s="51" t="s">
        <v>521</v>
      </c>
      <c r="B59" s="51" t="s">
        <v>522</v>
      </c>
      <c r="C59" s="128" t="s">
        <v>1202</v>
      </c>
      <c r="D59" s="128" t="s">
        <v>1202</v>
      </c>
      <c r="E59" s="128"/>
      <c r="F59" s="128" t="s">
        <v>1202</v>
      </c>
      <c r="G59" s="51"/>
    </row>
    <row r="60" spans="1:7" x14ac:dyDescent="0.25">
      <c r="A60" s="51" t="s">
        <v>523</v>
      </c>
      <c r="B60" s="51" t="s">
        <v>3</v>
      </c>
      <c r="C60" s="128" t="s">
        <v>1202</v>
      </c>
      <c r="D60" s="128" t="s">
        <v>1202</v>
      </c>
      <c r="E60" s="128"/>
      <c r="F60" s="128" t="s">
        <v>1202</v>
      </c>
      <c r="G60" s="51"/>
    </row>
    <row r="61" spans="1:7" x14ac:dyDescent="0.25">
      <c r="A61" s="51" t="s">
        <v>524</v>
      </c>
      <c r="B61" s="51" t="s">
        <v>525</v>
      </c>
      <c r="C61" s="128" t="s">
        <v>1202</v>
      </c>
      <c r="D61" s="128" t="s">
        <v>1202</v>
      </c>
      <c r="E61" s="128"/>
      <c r="F61" s="128" t="s">
        <v>1202</v>
      </c>
      <c r="G61" s="51"/>
    </row>
    <row r="62" spans="1:7" x14ac:dyDescent="0.25">
      <c r="A62" s="51" t="s">
        <v>526</v>
      </c>
      <c r="B62" s="51" t="s">
        <v>527</v>
      </c>
      <c r="C62" s="128" t="s">
        <v>1202</v>
      </c>
      <c r="D62" s="128" t="s">
        <v>1202</v>
      </c>
      <c r="E62" s="128"/>
      <c r="F62" s="128" t="s">
        <v>1202</v>
      </c>
      <c r="G62" s="51"/>
    </row>
    <row r="63" spans="1:7" x14ac:dyDescent="0.25">
      <c r="A63" s="51" t="s">
        <v>528</v>
      </c>
      <c r="B63" s="51" t="s">
        <v>529</v>
      </c>
      <c r="C63" s="128" t="s">
        <v>1202</v>
      </c>
      <c r="D63" s="128" t="s">
        <v>1202</v>
      </c>
      <c r="E63" s="128"/>
      <c r="F63" s="128" t="s">
        <v>1202</v>
      </c>
      <c r="G63" s="51"/>
    </row>
    <row r="64" spans="1:7" x14ac:dyDescent="0.25">
      <c r="A64" s="51" t="s">
        <v>530</v>
      </c>
      <c r="B64" s="51" t="s">
        <v>531</v>
      </c>
      <c r="C64" s="128" t="s">
        <v>1202</v>
      </c>
      <c r="D64" s="128" t="s">
        <v>1202</v>
      </c>
      <c r="E64" s="128"/>
      <c r="F64" s="128" t="s">
        <v>1202</v>
      </c>
      <c r="G64" s="51"/>
    </row>
    <row r="65" spans="1:7" x14ac:dyDescent="0.25">
      <c r="A65" s="51" t="s">
        <v>532</v>
      </c>
      <c r="B65" s="51" t="s">
        <v>533</v>
      </c>
      <c r="C65" s="128" t="s">
        <v>1202</v>
      </c>
      <c r="D65" s="128" t="s">
        <v>1202</v>
      </c>
      <c r="E65" s="128"/>
      <c r="F65" s="128" t="s">
        <v>1202</v>
      </c>
      <c r="G65" s="51"/>
    </row>
    <row r="66" spans="1:7" x14ac:dyDescent="0.25">
      <c r="A66" s="51" t="s">
        <v>534</v>
      </c>
      <c r="B66" s="51" t="s">
        <v>535</v>
      </c>
      <c r="C66" s="128" t="s">
        <v>1202</v>
      </c>
      <c r="D66" s="128" t="s">
        <v>1202</v>
      </c>
      <c r="E66" s="128"/>
      <c r="F66" s="128" t="s">
        <v>1202</v>
      </c>
      <c r="G66" s="51"/>
    </row>
    <row r="67" spans="1:7" x14ac:dyDescent="0.25">
      <c r="A67" s="51" t="s">
        <v>536</v>
      </c>
      <c r="B67" s="51" t="s">
        <v>537</v>
      </c>
      <c r="C67" s="128" t="s">
        <v>1202</v>
      </c>
      <c r="D67" s="128" t="s">
        <v>1202</v>
      </c>
      <c r="E67" s="128"/>
      <c r="F67" s="128" t="s">
        <v>1202</v>
      </c>
      <c r="G67" s="51"/>
    </row>
    <row r="68" spans="1:7" x14ac:dyDescent="0.25">
      <c r="A68" s="51" t="s">
        <v>538</v>
      </c>
      <c r="B68" s="51" t="s">
        <v>539</v>
      </c>
      <c r="C68" s="128" t="s">
        <v>1202</v>
      </c>
      <c r="D68" s="128" t="s">
        <v>1202</v>
      </c>
      <c r="E68" s="128"/>
      <c r="F68" s="128" t="s">
        <v>1202</v>
      </c>
      <c r="G68" s="51"/>
    </row>
    <row r="69" spans="1:7" x14ac:dyDescent="0.25">
      <c r="A69" s="51" t="s">
        <v>540</v>
      </c>
      <c r="B69" s="51" t="s">
        <v>541</v>
      </c>
      <c r="C69" s="128" t="s">
        <v>1202</v>
      </c>
      <c r="D69" s="128" t="s">
        <v>1202</v>
      </c>
      <c r="E69" s="128"/>
      <c r="F69" s="128" t="s">
        <v>1202</v>
      </c>
      <c r="G69" s="51"/>
    </row>
    <row r="70" spans="1:7" x14ac:dyDescent="0.25">
      <c r="A70" s="51" t="s">
        <v>542</v>
      </c>
      <c r="B70" s="51" t="s">
        <v>543</v>
      </c>
      <c r="C70" s="128" t="s">
        <v>1202</v>
      </c>
      <c r="D70" s="128" t="s">
        <v>1202</v>
      </c>
      <c r="E70" s="128"/>
      <c r="F70" s="128" t="s">
        <v>1202</v>
      </c>
      <c r="G70" s="51"/>
    </row>
    <row r="71" spans="1:7" x14ac:dyDescent="0.25">
      <c r="A71" s="51" t="s">
        <v>544</v>
      </c>
      <c r="B71" s="51" t="s">
        <v>6</v>
      </c>
      <c r="C71" s="128" t="s">
        <v>1202</v>
      </c>
      <c r="D71" s="128" t="s">
        <v>1202</v>
      </c>
      <c r="E71" s="128"/>
      <c r="F71" s="128" t="s">
        <v>1202</v>
      </c>
      <c r="G71" s="51"/>
    </row>
    <row r="72" spans="1:7" x14ac:dyDescent="0.25">
      <c r="A72" s="51" t="s">
        <v>545</v>
      </c>
      <c r="B72" s="94" t="s">
        <v>309</v>
      </c>
      <c r="C72" s="127">
        <f>SUM(C73:C75)</f>
        <v>0</v>
      </c>
      <c r="D72" s="127">
        <f>SUM(D73:D75)</f>
        <v>0</v>
      </c>
      <c r="E72" s="128"/>
      <c r="F72" s="127">
        <f>SUM(F73:F75)</f>
        <v>0</v>
      </c>
      <c r="G72" s="51"/>
    </row>
    <row r="73" spans="1:7" x14ac:dyDescent="0.25">
      <c r="A73" s="51" t="s">
        <v>547</v>
      </c>
      <c r="B73" s="51" t="s">
        <v>549</v>
      </c>
      <c r="C73" s="128" t="s">
        <v>1202</v>
      </c>
      <c r="D73" s="128" t="s">
        <v>1202</v>
      </c>
      <c r="E73" s="128"/>
      <c r="F73" s="128" t="s">
        <v>1202</v>
      </c>
      <c r="G73" s="51"/>
    </row>
    <row r="74" spans="1:7" x14ac:dyDescent="0.25">
      <c r="A74" s="51" t="s">
        <v>548</v>
      </c>
      <c r="B74" s="51" t="s">
        <v>551</v>
      </c>
      <c r="C74" s="128" t="s">
        <v>1202</v>
      </c>
      <c r="D74" s="128" t="s">
        <v>1202</v>
      </c>
      <c r="E74" s="128"/>
      <c r="F74" s="128" t="s">
        <v>1202</v>
      </c>
      <c r="G74" s="51"/>
    </row>
    <row r="75" spans="1:7" x14ac:dyDescent="0.25">
      <c r="A75" s="51" t="s">
        <v>550</v>
      </c>
      <c r="B75" s="51" t="s">
        <v>2</v>
      </c>
      <c r="C75" s="128" t="s">
        <v>1202</v>
      </c>
      <c r="D75" s="128" t="s">
        <v>1202</v>
      </c>
      <c r="E75" s="128"/>
      <c r="F75" s="128" t="s">
        <v>1202</v>
      </c>
      <c r="G75" s="51"/>
    </row>
    <row r="76" spans="1:7" x14ac:dyDescent="0.25">
      <c r="A76" s="51" t="s">
        <v>1555</v>
      </c>
      <c r="B76" s="94" t="s">
        <v>139</v>
      </c>
      <c r="C76" s="127">
        <f>SUM(C77:C87)</f>
        <v>0</v>
      </c>
      <c r="D76" s="127">
        <f>SUM(D77:D87)</f>
        <v>0</v>
      </c>
      <c r="E76" s="128"/>
      <c r="F76" s="127">
        <f>SUM(F77:F87)</f>
        <v>0</v>
      </c>
      <c r="G76" s="51"/>
    </row>
    <row r="77" spans="1:7" x14ac:dyDescent="0.25">
      <c r="A77" s="51" t="s">
        <v>552</v>
      </c>
      <c r="B77" s="68" t="s">
        <v>311</v>
      </c>
      <c r="C77" s="128" t="s">
        <v>1202</v>
      </c>
      <c r="D77" s="128" t="s">
        <v>1202</v>
      </c>
      <c r="E77" s="128"/>
      <c r="F77" s="128" t="s">
        <v>1202</v>
      </c>
      <c r="G77" s="51"/>
    </row>
    <row r="78" spans="1:7" x14ac:dyDescent="0.25">
      <c r="A78" s="51" t="s">
        <v>553</v>
      </c>
      <c r="B78" s="51" t="s">
        <v>546</v>
      </c>
      <c r="C78" s="128" t="s">
        <v>1202</v>
      </c>
      <c r="D78" s="128" t="s">
        <v>1202</v>
      </c>
      <c r="E78" s="128"/>
      <c r="F78" s="128" t="s">
        <v>1202</v>
      </c>
      <c r="G78" s="51"/>
    </row>
    <row r="79" spans="1:7" x14ac:dyDescent="0.25">
      <c r="A79" s="51" t="s">
        <v>554</v>
      </c>
      <c r="B79" s="68" t="s">
        <v>313</v>
      </c>
      <c r="C79" s="128" t="s">
        <v>1202</v>
      </c>
      <c r="D79" s="128" t="s">
        <v>1202</v>
      </c>
      <c r="E79" s="128"/>
      <c r="F79" s="128" t="s">
        <v>1202</v>
      </c>
      <c r="G79" s="51"/>
    </row>
    <row r="80" spans="1:7" x14ac:dyDescent="0.25">
      <c r="A80" s="51" t="s">
        <v>555</v>
      </c>
      <c r="B80" s="68" t="s">
        <v>315</v>
      </c>
      <c r="C80" s="128" t="s">
        <v>1202</v>
      </c>
      <c r="D80" s="128" t="s">
        <v>1202</v>
      </c>
      <c r="E80" s="128"/>
      <c r="F80" s="128" t="s">
        <v>1202</v>
      </c>
      <c r="G80" s="51"/>
    </row>
    <row r="81" spans="1:7" x14ac:dyDescent="0.25">
      <c r="A81" s="51" t="s">
        <v>556</v>
      </c>
      <c r="B81" s="68" t="s">
        <v>12</v>
      </c>
      <c r="C81" s="128" t="s">
        <v>1202</v>
      </c>
      <c r="D81" s="128" t="s">
        <v>1202</v>
      </c>
      <c r="E81" s="128"/>
      <c r="F81" s="128" t="s">
        <v>1202</v>
      </c>
      <c r="G81" s="51"/>
    </row>
    <row r="82" spans="1:7" x14ac:dyDescent="0.25">
      <c r="A82" s="51" t="s">
        <v>557</v>
      </c>
      <c r="B82" s="68" t="s">
        <v>318</v>
      </c>
      <c r="C82" s="128" t="s">
        <v>1202</v>
      </c>
      <c r="D82" s="128" t="s">
        <v>1202</v>
      </c>
      <c r="E82" s="128"/>
      <c r="F82" s="128" t="s">
        <v>1202</v>
      </c>
      <c r="G82" s="51"/>
    </row>
    <row r="83" spans="1:7" x14ac:dyDescent="0.25">
      <c r="A83" s="51" t="s">
        <v>558</v>
      </c>
      <c r="B83" s="68" t="s">
        <v>320</v>
      </c>
      <c r="C83" s="128" t="s">
        <v>1202</v>
      </c>
      <c r="D83" s="128" t="s">
        <v>1202</v>
      </c>
      <c r="E83" s="128"/>
      <c r="F83" s="128" t="s">
        <v>1202</v>
      </c>
      <c r="G83" s="51"/>
    </row>
    <row r="84" spans="1:7" x14ac:dyDescent="0.25">
      <c r="A84" s="51" t="s">
        <v>559</v>
      </c>
      <c r="B84" s="68" t="s">
        <v>322</v>
      </c>
      <c r="C84" s="128" t="s">
        <v>1202</v>
      </c>
      <c r="D84" s="128" t="s">
        <v>1202</v>
      </c>
      <c r="E84" s="128"/>
      <c r="F84" s="128" t="s">
        <v>1202</v>
      </c>
      <c r="G84" s="51"/>
    </row>
    <row r="85" spans="1:7" x14ac:dyDescent="0.25">
      <c r="A85" s="51" t="s">
        <v>560</v>
      </c>
      <c r="B85" s="68" t="s">
        <v>324</v>
      </c>
      <c r="C85" s="128" t="s">
        <v>1202</v>
      </c>
      <c r="D85" s="128" t="s">
        <v>1202</v>
      </c>
      <c r="E85" s="128"/>
      <c r="F85" s="128" t="s">
        <v>1202</v>
      </c>
      <c r="G85" s="51"/>
    </row>
    <row r="86" spans="1:7" x14ac:dyDescent="0.25">
      <c r="A86" s="51" t="s">
        <v>561</v>
      </c>
      <c r="B86" s="68" t="s">
        <v>326</v>
      </c>
      <c r="C86" s="128" t="s">
        <v>1202</v>
      </c>
      <c r="D86" s="128" t="s">
        <v>1202</v>
      </c>
      <c r="E86" s="128"/>
      <c r="F86" s="128" t="s">
        <v>1202</v>
      </c>
      <c r="G86" s="51"/>
    </row>
    <row r="87" spans="1:7" x14ac:dyDescent="0.25">
      <c r="A87" s="51" t="s">
        <v>562</v>
      </c>
      <c r="B87" s="68" t="s">
        <v>139</v>
      </c>
      <c r="C87" s="128" t="s">
        <v>1202</v>
      </c>
      <c r="D87" s="128" t="s">
        <v>1202</v>
      </c>
      <c r="E87" s="128"/>
      <c r="F87" s="128" t="s">
        <v>1202</v>
      </c>
      <c r="G87" s="51"/>
    </row>
    <row r="88" spans="1:7" outlineLevel="1" x14ac:dyDescent="0.25">
      <c r="A88" s="51" t="s">
        <v>563</v>
      </c>
      <c r="B88" s="80"/>
      <c r="C88" s="128"/>
      <c r="D88" s="128"/>
      <c r="E88" s="128"/>
      <c r="F88" s="128"/>
      <c r="G88" s="51"/>
    </row>
    <row r="89" spans="1:7" outlineLevel="1" x14ac:dyDescent="0.25">
      <c r="A89" s="51" t="s">
        <v>564</v>
      </c>
      <c r="B89" s="80"/>
      <c r="C89" s="128"/>
      <c r="D89" s="128"/>
      <c r="E89" s="128"/>
      <c r="F89" s="128"/>
      <c r="G89" s="51"/>
    </row>
    <row r="90" spans="1:7" outlineLevel="1" x14ac:dyDescent="0.25">
      <c r="A90" s="51" t="s">
        <v>565</v>
      </c>
      <c r="B90" s="80"/>
      <c r="C90" s="128"/>
      <c r="D90" s="128"/>
      <c r="E90" s="128"/>
      <c r="F90" s="128"/>
      <c r="G90" s="51"/>
    </row>
    <row r="91" spans="1:7" outlineLevel="1" x14ac:dyDescent="0.25">
      <c r="A91" s="51" t="s">
        <v>566</v>
      </c>
      <c r="B91" s="80"/>
      <c r="C91" s="128"/>
      <c r="D91" s="128"/>
      <c r="E91" s="128"/>
      <c r="F91" s="128"/>
      <c r="G91" s="51"/>
    </row>
    <row r="92" spans="1:7" outlineLevel="1" x14ac:dyDescent="0.25">
      <c r="A92" s="51" t="s">
        <v>567</v>
      </c>
      <c r="B92" s="80"/>
      <c r="C92" s="128"/>
      <c r="D92" s="128"/>
      <c r="E92" s="128"/>
      <c r="F92" s="128"/>
      <c r="G92" s="51"/>
    </row>
    <row r="93" spans="1:7" outlineLevel="1" x14ac:dyDescent="0.25">
      <c r="A93" s="51" t="s">
        <v>568</v>
      </c>
      <c r="B93" s="80"/>
      <c r="C93" s="128"/>
      <c r="D93" s="128"/>
      <c r="E93" s="128"/>
      <c r="F93" s="128"/>
      <c r="G93" s="51"/>
    </row>
    <row r="94" spans="1:7" outlineLevel="1" x14ac:dyDescent="0.25">
      <c r="A94" s="51" t="s">
        <v>569</v>
      </c>
      <c r="B94" s="80"/>
      <c r="C94" s="128"/>
      <c r="D94" s="128"/>
      <c r="E94" s="128"/>
      <c r="F94" s="128"/>
      <c r="G94" s="51"/>
    </row>
    <row r="95" spans="1:7" outlineLevel="1" x14ac:dyDescent="0.25">
      <c r="A95" s="51" t="s">
        <v>570</v>
      </c>
      <c r="B95" s="80"/>
      <c r="C95" s="128"/>
      <c r="D95" s="128"/>
      <c r="E95" s="128"/>
      <c r="F95" s="128"/>
      <c r="G95" s="51"/>
    </row>
    <row r="96" spans="1:7" outlineLevel="1" x14ac:dyDescent="0.25">
      <c r="A96" s="51" t="s">
        <v>571</v>
      </c>
      <c r="B96" s="80"/>
      <c r="C96" s="128"/>
      <c r="D96" s="128"/>
      <c r="E96" s="128"/>
      <c r="F96" s="128"/>
      <c r="G96" s="51"/>
    </row>
    <row r="97" spans="1:7" outlineLevel="1" x14ac:dyDescent="0.25">
      <c r="A97" s="51" t="s">
        <v>572</v>
      </c>
      <c r="B97" s="80"/>
      <c r="C97" s="128"/>
      <c r="D97" s="128"/>
      <c r="E97" s="128"/>
      <c r="F97" s="128"/>
      <c r="G97" s="51"/>
    </row>
    <row r="98" spans="1:7" ht="15" customHeight="1" x14ac:dyDescent="0.25">
      <c r="A98" s="70"/>
      <c r="B98" s="138" t="s">
        <v>1566</v>
      </c>
      <c r="C98" s="70" t="s">
        <v>481</v>
      </c>
      <c r="D98" s="70" t="s">
        <v>482</v>
      </c>
      <c r="E98" s="72"/>
      <c r="F98" s="73" t="s">
        <v>450</v>
      </c>
      <c r="G98" s="73"/>
    </row>
    <row r="99" spans="1:7" x14ac:dyDescent="0.25">
      <c r="A99" s="51" t="s">
        <v>573</v>
      </c>
      <c r="B99" s="68" t="s">
        <v>3115</v>
      </c>
      <c r="C99" s="128">
        <f>faneB1!C99</f>
        <v>0.49081233366499499</v>
      </c>
      <c r="D99" s="128">
        <f>faneB1!D99</f>
        <v>0.32244194605590398</v>
      </c>
      <c r="E99" s="128"/>
      <c r="F99" s="128">
        <f>faneB1!F99</f>
        <v>0.4608633380816558</v>
      </c>
      <c r="G99" s="51"/>
    </row>
    <row r="100" spans="1:7" x14ac:dyDescent="0.25">
      <c r="A100" s="51" t="s">
        <v>575</v>
      </c>
      <c r="B100" s="68" t="s">
        <v>3116</v>
      </c>
      <c r="C100" s="128">
        <f>faneB1!C100</f>
        <v>0.16738335218361358</v>
      </c>
      <c r="D100" s="128">
        <f>faneB1!D100</f>
        <v>0.17812429425010873</v>
      </c>
      <c r="E100" s="128"/>
      <c r="F100" s="128">
        <f>faneB1!F100</f>
        <v>0.16929390445517581</v>
      </c>
      <c r="G100" s="51"/>
    </row>
    <row r="101" spans="1:7" x14ac:dyDescent="0.25">
      <c r="A101" s="51" t="s">
        <v>576</v>
      </c>
      <c r="B101" s="68" t="s">
        <v>3117</v>
      </c>
      <c r="C101" s="128">
        <f>faneB1!C101</f>
        <v>3.0014753784412328E-2</v>
      </c>
      <c r="D101" s="128">
        <f>faneB1!D101</f>
        <v>5.8304296991432733E-2</v>
      </c>
      <c r="E101" s="128"/>
      <c r="F101" s="128">
        <f>faneB1!F101</f>
        <v>3.5046775249664285E-2</v>
      </c>
      <c r="G101" s="51"/>
    </row>
    <row r="102" spans="1:7" x14ac:dyDescent="0.25">
      <c r="A102" s="51" t="s">
        <v>577</v>
      </c>
      <c r="B102" s="68" t="s">
        <v>3118</v>
      </c>
      <c r="C102" s="128">
        <f>faneB1!C102</f>
        <v>0.19534031174144045</v>
      </c>
      <c r="D102" s="128">
        <f>faneB1!D102</f>
        <v>0.26379489713497695</v>
      </c>
      <c r="E102" s="128"/>
      <c r="F102" s="128">
        <f>faneB1!F102</f>
        <v>0.20751671701509347</v>
      </c>
      <c r="G102" s="51"/>
    </row>
    <row r="103" spans="1:7" x14ac:dyDescent="0.25">
      <c r="A103" s="51" t="s">
        <v>578</v>
      </c>
      <c r="B103" s="68" t="s">
        <v>3119</v>
      </c>
      <c r="C103" s="128">
        <f>faneB1!C103</f>
        <v>0.11644924862443679</v>
      </c>
      <c r="D103" s="128">
        <f>faneB1!D103</f>
        <v>0.17733456556951016</v>
      </c>
      <c r="E103" s="128"/>
      <c r="F103" s="128">
        <f>faneB1!F103</f>
        <v>0.12727926519784852</v>
      </c>
      <c r="G103" s="51"/>
    </row>
    <row r="104" spans="1:7" x14ac:dyDescent="0.25">
      <c r="A104" s="51" t="s">
        <v>579</v>
      </c>
      <c r="B104" s="68"/>
      <c r="C104" s="128"/>
      <c r="D104" s="128"/>
      <c r="E104" s="128"/>
      <c r="F104" s="128"/>
      <c r="G104" s="51"/>
    </row>
    <row r="105" spans="1:7" x14ac:dyDescent="0.25">
      <c r="A105" s="51" t="s">
        <v>580</v>
      </c>
      <c r="B105" s="68"/>
      <c r="C105" s="128"/>
      <c r="D105" s="128"/>
      <c r="E105" s="128"/>
      <c r="F105" s="128"/>
      <c r="G105" s="51"/>
    </row>
    <row r="106" spans="1:7" x14ac:dyDescent="0.25">
      <c r="A106" s="51" t="s">
        <v>581</v>
      </c>
      <c r="B106" s="68"/>
      <c r="C106" s="128"/>
      <c r="D106" s="128"/>
      <c r="E106" s="128"/>
      <c r="F106" s="128"/>
      <c r="G106" s="51"/>
    </row>
    <row r="107" spans="1:7" x14ac:dyDescent="0.25">
      <c r="A107" s="51" t="s">
        <v>582</v>
      </c>
      <c r="B107" s="68"/>
      <c r="C107" s="128"/>
      <c r="D107" s="128"/>
      <c r="E107" s="128"/>
      <c r="F107" s="128"/>
      <c r="G107" s="51"/>
    </row>
    <row r="108" spans="1:7" x14ac:dyDescent="0.25">
      <c r="A108" s="51" t="s">
        <v>583</v>
      </c>
      <c r="B108" s="68"/>
      <c r="C108" s="128"/>
      <c r="D108" s="128"/>
      <c r="E108" s="128"/>
      <c r="F108" s="128"/>
      <c r="G108" s="51"/>
    </row>
    <row r="109" spans="1:7" x14ac:dyDescent="0.25">
      <c r="A109" s="51" t="s">
        <v>584</v>
      </c>
      <c r="B109" s="68"/>
      <c r="C109" s="128"/>
      <c r="D109" s="128"/>
      <c r="E109" s="128"/>
      <c r="F109" s="128"/>
      <c r="G109" s="51"/>
    </row>
    <row r="110" spans="1:7" x14ac:dyDescent="0.25">
      <c r="A110" s="51" t="s">
        <v>585</v>
      </c>
      <c r="B110" s="68"/>
      <c r="C110" s="128"/>
      <c r="D110" s="128"/>
      <c r="E110" s="128"/>
      <c r="F110" s="128"/>
      <c r="G110" s="51"/>
    </row>
    <row r="111" spans="1:7" x14ac:dyDescent="0.25">
      <c r="A111" s="51" t="s">
        <v>586</v>
      </c>
      <c r="B111" s="68"/>
      <c r="C111" s="128"/>
      <c r="D111" s="128"/>
      <c r="E111" s="128"/>
      <c r="F111" s="128"/>
      <c r="G111" s="51"/>
    </row>
    <row r="112" spans="1:7" x14ac:dyDescent="0.25">
      <c r="A112" s="51" t="s">
        <v>587</v>
      </c>
      <c r="B112" s="68"/>
      <c r="C112" s="128"/>
      <c r="D112" s="128"/>
      <c r="E112" s="128"/>
      <c r="F112" s="128"/>
      <c r="G112" s="51"/>
    </row>
    <row r="113" spans="1:7" x14ac:dyDescent="0.25">
      <c r="A113" s="51" t="s">
        <v>588</v>
      </c>
      <c r="B113" s="68"/>
      <c r="C113" s="128"/>
      <c r="D113" s="128"/>
      <c r="E113" s="128"/>
      <c r="F113" s="128"/>
      <c r="G113" s="51"/>
    </row>
    <row r="114" spans="1:7" x14ac:dyDescent="0.25">
      <c r="A114" s="51" t="s">
        <v>589</v>
      </c>
      <c r="B114" s="68"/>
      <c r="C114" s="128"/>
      <c r="D114" s="128"/>
      <c r="E114" s="128"/>
      <c r="F114" s="128"/>
      <c r="G114" s="51"/>
    </row>
    <row r="115" spans="1:7" x14ac:dyDescent="0.25">
      <c r="A115" s="51" t="s">
        <v>590</v>
      </c>
      <c r="B115" s="68"/>
      <c r="C115" s="128"/>
      <c r="D115" s="128"/>
      <c r="E115" s="128"/>
      <c r="F115" s="128"/>
      <c r="G115" s="51"/>
    </row>
    <row r="116" spans="1:7" x14ac:dyDescent="0.25">
      <c r="A116" s="51" t="s">
        <v>591</v>
      </c>
      <c r="B116" s="68"/>
      <c r="C116" s="128"/>
      <c r="D116" s="128"/>
      <c r="E116" s="128"/>
      <c r="F116" s="128"/>
      <c r="G116" s="51"/>
    </row>
    <row r="117" spans="1:7" x14ac:dyDescent="0.25">
      <c r="A117" s="51" t="s">
        <v>592</v>
      </c>
      <c r="B117" s="68"/>
      <c r="C117" s="128"/>
      <c r="D117" s="128"/>
      <c r="E117" s="128"/>
      <c r="F117" s="128"/>
      <c r="G117" s="51"/>
    </row>
    <row r="118" spans="1:7" x14ac:dyDescent="0.25">
      <c r="A118" s="51" t="s">
        <v>593</v>
      </c>
      <c r="B118" s="68"/>
      <c r="C118" s="128"/>
      <c r="D118" s="128"/>
      <c r="E118" s="128"/>
      <c r="F118" s="128"/>
      <c r="G118" s="51"/>
    </row>
    <row r="119" spans="1:7" x14ac:dyDescent="0.25">
      <c r="A119" s="51" t="s">
        <v>594</v>
      </c>
      <c r="B119" s="68"/>
      <c r="C119" s="128"/>
      <c r="D119" s="128"/>
      <c r="E119" s="128"/>
      <c r="F119" s="128"/>
      <c r="G119" s="51"/>
    </row>
    <row r="120" spans="1:7" x14ac:dyDescent="0.25">
      <c r="A120" s="51" t="s">
        <v>595</v>
      </c>
      <c r="B120" s="68"/>
      <c r="C120" s="128"/>
      <c r="D120" s="128"/>
      <c r="E120" s="128"/>
      <c r="F120" s="128"/>
      <c r="G120" s="51"/>
    </row>
    <row r="121" spans="1:7" x14ac:dyDescent="0.25">
      <c r="A121" s="51" t="s">
        <v>596</v>
      </c>
      <c r="B121" s="68"/>
      <c r="C121" s="128"/>
      <c r="D121" s="128"/>
      <c r="E121" s="128"/>
      <c r="F121" s="128"/>
      <c r="G121" s="51"/>
    </row>
    <row r="122" spans="1:7" x14ac:dyDescent="0.25">
      <c r="A122" s="51" t="s">
        <v>597</v>
      </c>
      <c r="B122" s="68"/>
      <c r="C122" s="128"/>
      <c r="D122" s="128"/>
      <c r="E122" s="128"/>
      <c r="F122" s="128"/>
      <c r="G122" s="51"/>
    </row>
    <row r="123" spans="1:7" x14ac:dyDescent="0.25">
      <c r="A123" s="51" t="s">
        <v>598</v>
      </c>
      <c r="B123" s="68"/>
      <c r="C123" s="128"/>
      <c r="D123" s="128"/>
      <c r="E123" s="128"/>
      <c r="F123" s="128"/>
      <c r="G123" s="51"/>
    </row>
    <row r="124" spans="1:7" x14ac:dyDescent="0.25">
      <c r="A124" s="51" t="s">
        <v>599</v>
      </c>
      <c r="B124" s="68"/>
      <c r="C124" s="128"/>
      <c r="D124" s="128"/>
      <c r="E124" s="128"/>
      <c r="F124" s="128"/>
      <c r="G124" s="51"/>
    </row>
    <row r="125" spans="1:7" x14ac:dyDescent="0.25">
      <c r="A125" s="51" t="s">
        <v>600</v>
      </c>
      <c r="B125" s="68"/>
      <c r="C125" s="128"/>
      <c r="D125" s="128"/>
      <c r="E125" s="128"/>
      <c r="F125" s="128"/>
      <c r="G125" s="51"/>
    </row>
    <row r="126" spans="1:7" x14ac:dyDescent="0.25">
      <c r="A126" s="51" t="s">
        <v>601</v>
      </c>
      <c r="B126" s="68"/>
      <c r="C126" s="128"/>
      <c r="D126" s="128"/>
      <c r="E126" s="128"/>
      <c r="F126" s="128"/>
      <c r="G126" s="51"/>
    </row>
    <row r="127" spans="1:7" x14ac:dyDescent="0.25">
      <c r="A127" s="51" t="s">
        <v>602</v>
      </c>
      <c r="B127" s="68"/>
      <c r="C127" s="128"/>
      <c r="D127" s="128"/>
      <c r="E127" s="128"/>
      <c r="F127" s="128"/>
      <c r="G127" s="51"/>
    </row>
    <row r="128" spans="1:7" x14ac:dyDescent="0.25">
      <c r="A128" s="51" t="s">
        <v>603</v>
      </c>
      <c r="B128" s="68"/>
      <c r="C128" s="128"/>
      <c r="D128" s="128"/>
      <c r="E128" s="128"/>
      <c r="F128" s="128"/>
      <c r="G128" s="51"/>
    </row>
    <row r="129" spans="1:7" x14ac:dyDescent="0.25">
      <c r="A129" s="51" t="s">
        <v>604</v>
      </c>
      <c r="B129" s="68"/>
      <c r="C129" s="128"/>
      <c r="D129" s="128"/>
      <c r="E129" s="128"/>
      <c r="F129" s="128"/>
      <c r="G129" s="51"/>
    </row>
    <row r="130" spans="1:7" x14ac:dyDescent="0.25">
      <c r="A130" s="51" t="s">
        <v>1529</v>
      </c>
      <c r="B130" s="68"/>
      <c r="C130" s="128"/>
      <c r="D130" s="128"/>
      <c r="E130" s="128"/>
      <c r="F130" s="128"/>
      <c r="G130" s="51"/>
    </row>
    <row r="131" spans="1:7" x14ac:dyDescent="0.25">
      <c r="A131" s="51" t="s">
        <v>1530</v>
      </c>
      <c r="B131" s="68"/>
      <c r="C131" s="128"/>
      <c r="D131" s="128"/>
      <c r="E131" s="128"/>
      <c r="F131" s="128"/>
      <c r="G131" s="51"/>
    </row>
    <row r="132" spans="1:7" x14ac:dyDescent="0.25">
      <c r="A132" s="51" t="s">
        <v>1531</v>
      </c>
      <c r="B132" s="68"/>
      <c r="C132" s="128"/>
      <c r="D132" s="128"/>
      <c r="E132" s="128"/>
      <c r="F132" s="128"/>
      <c r="G132" s="51"/>
    </row>
    <row r="133" spans="1:7" x14ac:dyDescent="0.25">
      <c r="A133" s="51" t="s">
        <v>1532</v>
      </c>
      <c r="B133" s="68"/>
      <c r="C133" s="128"/>
      <c r="D133" s="128"/>
      <c r="E133" s="128"/>
      <c r="F133" s="128"/>
      <c r="G133" s="51"/>
    </row>
    <row r="134" spans="1:7" x14ac:dyDescent="0.25">
      <c r="A134" s="51" t="s">
        <v>1533</v>
      </c>
      <c r="B134" s="68"/>
      <c r="C134" s="128"/>
      <c r="D134" s="128"/>
      <c r="E134" s="128"/>
      <c r="F134" s="128"/>
      <c r="G134" s="51"/>
    </row>
    <row r="135" spans="1:7" x14ac:dyDescent="0.25">
      <c r="A135" s="51" t="s">
        <v>1534</v>
      </c>
      <c r="B135" s="68"/>
      <c r="C135" s="128"/>
      <c r="D135" s="128"/>
      <c r="E135" s="128"/>
      <c r="F135" s="128"/>
      <c r="G135" s="51"/>
    </row>
    <row r="136" spans="1:7" x14ac:dyDescent="0.25">
      <c r="A136" s="51" t="s">
        <v>1535</v>
      </c>
      <c r="B136" s="68"/>
      <c r="C136" s="128"/>
      <c r="D136" s="128"/>
      <c r="E136" s="128"/>
      <c r="F136" s="128"/>
      <c r="G136" s="51"/>
    </row>
    <row r="137" spans="1:7" x14ac:dyDescent="0.25">
      <c r="A137" s="51" t="s">
        <v>1536</v>
      </c>
      <c r="B137" s="68"/>
      <c r="C137" s="128"/>
      <c r="D137" s="128"/>
      <c r="E137" s="128"/>
      <c r="F137" s="128"/>
      <c r="G137" s="51"/>
    </row>
    <row r="138" spans="1:7" x14ac:dyDescent="0.25">
      <c r="A138" s="51" t="s">
        <v>1537</v>
      </c>
      <c r="B138" s="68"/>
      <c r="C138" s="128"/>
      <c r="D138" s="128"/>
      <c r="E138" s="128"/>
      <c r="F138" s="128"/>
      <c r="G138" s="51"/>
    </row>
    <row r="139" spans="1:7" x14ac:dyDescent="0.25">
      <c r="A139" s="51" t="s">
        <v>1538</v>
      </c>
      <c r="B139" s="68"/>
      <c r="C139" s="128"/>
      <c r="D139" s="128"/>
      <c r="E139" s="128"/>
      <c r="F139" s="128"/>
      <c r="G139" s="51"/>
    </row>
    <row r="140" spans="1:7" x14ac:dyDescent="0.25">
      <c r="A140" s="51" t="s">
        <v>1539</v>
      </c>
      <c r="B140" s="68"/>
      <c r="C140" s="128"/>
      <c r="D140" s="128"/>
      <c r="E140" s="128"/>
      <c r="F140" s="128"/>
      <c r="G140" s="51"/>
    </row>
    <row r="141" spans="1:7" x14ac:dyDescent="0.25">
      <c r="A141" s="51" t="s">
        <v>1540</v>
      </c>
      <c r="B141" s="68"/>
      <c r="C141" s="128"/>
      <c r="D141" s="128"/>
      <c r="E141" s="128"/>
      <c r="F141" s="128"/>
      <c r="G141" s="51"/>
    </row>
    <row r="142" spans="1:7" x14ac:dyDescent="0.25">
      <c r="A142" s="51" t="s">
        <v>1541</v>
      </c>
      <c r="B142" s="68"/>
      <c r="C142" s="128"/>
      <c r="D142" s="128"/>
      <c r="E142" s="128"/>
      <c r="F142" s="128"/>
      <c r="G142" s="51"/>
    </row>
    <row r="143" spans="1:7" x14ac:dyDescent="0.25">
      <c r="A143" s="51" t="s">
        <v>1542</v>
      </c>
      <c r="B143" s="68"/>
      <c r="C143" s="128"/>
      <c r="D143" s="128"/>
      <c r="E143" s="128"/>
      <c r="F143" s="128"/>
      <c r="G143" s="51"/>
    </row>
    <row r="144" spans="1:7" x14ac:dyDescent="0.25">
      <c r="A144" s="51" t="s">
        <v>1543</v>
      </c>
      <c r="B144" s="68"/>
      <c r="C144" s="128"/>
      <c r="D144" s="128"/>
      <c r="E144" s="128"/>
      <c r="F144" s="128"/>
      <c r="G144" s="51"/>
    </row>
    <row r="145" spans="1:7" x14ac:dyDescent="0.25">
      <c r="A145" s="51" t="s">
        <v>1544</v>
      </c>
      <c r="B145" s="68"/>
      <c r="C145" s="128"/>
      <c r="D145" s="128"/>
      <c r="E145" s="128"/>
      <c r="F145" s="128"/>
      <c r="G145" s="51"/>
    </row>
    <row r="146" spans="1:7" x14ac:dyDescent="0.25">
      <c r="A146" s="51" t="s">
        <v>1545</v>
      </c>
      <c r="B146" s="68"/>
      <c r="C146" s="128"/>
      <c r="D146" s="128"/>
      <c r="E146" s="128"/>
      <c r="F146" s="128"/>
      <c r="G146" s="51"/>
    </row>
    <row r="147" spans="1:7" x14ac:dyDescent="0.25">
      <c r="A147" s="51" t="s">
        <v>1546</v>
      </c>
      <c r="B147" s="68"/>
      <c r="C147" s="128"/>
      <c r="D147" s="128"/>
      <c r="E147" s="128"/>
      <c r="F147" s="128"/>
      <c r="G147" s="51"/>
    </row>
    <row r="148" spans="1:7" x14ac:dyDescent="0.25">
      <c r="A148" s="51" t="s">
        <v>1547</v>
      </c>
      <c r="B148" s="68"/>
      <c r="C148" s="128"/>
      <c r="D148" s="128"/>
      <c r="E148" s="128"/>
      <c r="F148" s="128"/>
      <c r="G148" s="51"/>
    </row>
    <row r="149" spans="1:7" ht="15" customHeight="1" x14ac:dyDescent="0.25">
      <c r="A149" s="70"/>
      <c r="B149" s="71" t="s">
        <v>605</v>
      </c>
      <c r="C149" s="70" t="s">
        <v>481</v>
      </c>
      <c r="D149" s="70" t="s">
        <v>482</v>
      </c>
      <c r="E149" s="72"/>
      <c r="F149" s="73" t="s">
        <v>450</v>
      </c>
      <c r="G149" s="73"/>
    </row>
    <row r="150" spans="1:7" x14ac:dyDescent="0.25">
      <c r="A150" s="51" t="s">
        <v>606</v>
      </c>
      <c r="B150" s="51" t="s">
        <v>607</v>
      </c>
      <c r="C150" s="128">
        <f>faneB1!C150</f>
        <v>0.81642657185387468</v>
      </c>
      <c r="D150" s="128">
        <f>faneB1!D150</f>
        <v>0.35819692986364648</v>
      </c>
      <c r="E150" s="129"/>
      <c r="F150" s="128">
        <f>faneB1!F150</f>
        <v>0.73491866705542108</v>
      </c>
    </row>
    <row r="151" spans="1:7" x14ac:dyDescent="0.25">
      <c r="A151" s="51" t="s">
        <v>608</v>
      </c>
      <c r="B151" s="51" t="s">
        <v>609</v>
      </c>
      <c r="C151" s="128">
        <f>faneB1!C151</f>
        <v>0.18357342814503785</v>
      </c>
      <c r="D151" s="128">
        <f>faneB1!D151</f>
        <v>0.64180307013828575</v>
      </c>
      <c r="E151" s="129"/>
      <c r="F151" s="128">
        <f>faneB1!F151</f>
        <v>0.26508133294402869</v>
      </c>
    </row>
    <row r="152" spans="1:7" x14ac:dyDescent="0.25">
      <c r="A152" s="51" t="s">
        <v>610</v>
      </c>
      <c r="B152" s="51" t="s">
        <v>139</v>
      </c>
      <c r="C152" s="128" t="s">
        <v>1202</v>
      </c>
      <c r="D152" s="128" t="s">
        <v>1202</v>
      </c>
      <c r="E152" s="129"/>
      <c r="F152" s="128" t="s">
        <v>1202</v>
      </c>
    </row>
    <row r="153" spans="1:7" outlineLevel="1" x14ac:dyDescent="0.25">
      <c r="A153" s="51" t="s">
        <v>611</v>
      </c>
      <c r="C153" s="128"/>
      <c r="D153" s="128"/>
      <c r="E153" s="129"/>
      <c r="F153" s="128"/>
    </row>
    <row r="154" spans="1:7" outlineLevel="1" x14ac:dyDescent="0.25">
      <c r="A154" s="51" t="s">
        <v>612</v>
      </c>
      <c r="C154" s="128"/>
      <c r="D154" s="128"/>
      <c r="E154" s="129"/>
      <c r="F154" s="128"/>
    </row>
    <row r="155" spans="1:7" outlineLevel="1" x14ac:dyDescent="0.25">
      <c r="A155" s="51" t="s">
        <v>613</v>
      </c>
      <c r="C155" s="128"/>
      <c r="D155" s="128"/>
      <c r="E155" s="129"/>
      <c r="F155" s="128"/>
    </row>
    <row r="156" spans="1:7" outlineLevel="1" x14ac:dyDescent="0.25">
      <c r="A156" s="51" t="s">
        <v>614</v>
      </c>
      <c r="C156" s="128"/>
      <c r="D156" s="128"/>
      <c r="E156" s="129"/>
      <c r="F156" s="128"/>
    </row>
    <row r="157" spans="1:7" outlineLevel="1" x14ac:dyDescent="0.25">
      <c r="A157" s="51" t="s">
        <v>615</v>
      </c>
      <c r="C157" s="128"/>
      <c r="D157" s="128"/>
      <c r="E157" s="129"/>
      <c r="F157" s="128"/>
    </row>
    <row r="158" spans="1:7" outlineLevel="1" x14ac:dyDescent="0.25">
      <c r="A158" s="51" t="s">
        <v>616</v>
      </c>
      <c r="C158" s="128"/>
      <c r="D158" s="128"/>
      <c r="E158" s="129"/>
      <c r="F158" s="128"/>
    </row>
    <row r="159" spans="1:7" ht="15" customHeight="1" x14ac:dyDescent="0.25">
      <c r="A159" s="70"/>
      <c r="B159" s="71" t="s">
        <v>617</v>
      </c>
      <c r="C159" s="70" t="s">
        <v>481</v>
      </c>
      <c r="D159" s="70" t="s">
        <v>482</v>
      </c>
      <c r="E159" s="72"/>
      <c r="F159" s="73" t="s">
        <v>450</v>
      </c>
      <c r="G159" s="73"/>
    </row>
    <row r="160" spans="1:7" x14ac:dyDescent="0.25">
      <c r="A160" s="51" t="s">
        <v>618</v>
      </c>
      <c r="B160" s="51" t="s">
        <v>619</v>
      </c>
      <c r="C160" s="128">
        <f>faneB1!C160</f>
        <v>0.55145329340252258</v>
      </c>
      <c r="D160" s="128">
        <f>faneB1!D160</f>
        <v>0.46542183284854011</v>
      </c>
      <c r="E160" s="129"/>
      <c r="F160" s="128">
        <f>faneB1!F160</f>
        <v>0.53615038967493234</v>
      </c>
    </row>
    <row r="161" spans="1:7" x14ac:dyDescent="0.25">
      <c r="A161" s="51" t="s">
        <v>620</v>
      </c>
      <c r="B161" s="51" t="s">
        <v>621</v>
      </c>
      <c r="C161" s="128">
        <f>faneB1!C161</f>
        <v>0.44854670659637513</v>
      </c>
      <c r="D161" s="128">
        <f>faneB1!D161</f>
        <v>0.53457816715339213</v>
      </c>
      <c r="E161" s="129"/>
      <c r="F161" s="128">
        <f>faneB1!F161</f>
        <v>0.46384961032451688</v>
      </c>
    </row>
    <row r="162" spans="1:7" x14ac:dyDescent="0.25">
      <c r="A162" s="51" t="s">
        <v>622</v>
      </c>
      <c r="B162" s="51" t="s">
        <v>139</v>
      </c>
      <c r="C162" s="128" t="s">
        <v>1202</v>
      </c>
      <c r="D162" s="128" t="s">
        <v>1202</v>
      </c>
      <c r="E162" s="129"/>
      <c r="F162" s="128" t="s">
        <v>1202</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450</v>
      </c>
      <c r="G169" s="73"/>
    </row>
    <row r="170" spans="1:7" x14ac:dyDescent="0.25">
      <c r="A170" s="51" t="s">
        <v>630</v>
      </c>
      <c r="B170" s="47" t="s">
        <v>631</v>
      </c>
      <c r="C170" s="128">
        <f>faneB1!C170</f>
        <v>3.4541584223934704E-2</v>
      </c>
      <c r="D170" s="128">
        <f>faneB1!D170</f>
        <v>3.0473022273228574E-2</v>
      </c>
      <c r="E170" s="129"/>
      <c r="F170" s="128">
        <f>faneB1!F170</f>
        <v>3.3817886039102275E-2</v>
      </c>
    </row>
    <row r="171" spans="1:7" x14ac:dyDescent="0.25">
      <c r="A171" s="51" t="s">
        <v>632</v>
      </c>
      <c r="B171" s="47" t="s">
        <v>3058</v>
      </c>
      <c r="C171" s="128">
        <f>faneB1!C171</f>
        <v>4.3330248035543986E-2</v>
      </c>
      <c r="D171" s="128">
        <f>faneB1!D171</f>
        <v>4.1895538060673573E-2</v>
      </c>
      <c r="E171" s="129"/>
      <c r="F171" s="128">
        <f>faneB1!F171</f>
        <v>4.3075048036833277E-2</v>
      </c>
    </row>
    <row r="172" spans="1:7" x14ac:dyDescent="0.25">
      <c r="A172" s="51" t="s">
        <v>634</v>
      </c>
      <c r="B172" s="47" t="s">
        <v>3059</v>
      </c>
      <c r="C172" s="128">
        <f>faneB1!C172</f>
        <v>7.0773912739270028E-2</v>
      </c>
      <c r="D172" s="128">
        <f>faneB1!D172</f>
        <v>7.1293868630086799E-2</v>
      </c>
      <c r="E172" s="128"/>
      <c r="F172" s="128">
        <f>faneB1!F172</f>
        <v>7.0866400241963876E-2</v>
      </c>
    </row>
    <row r="173" spans="1:7" x14ac:dyDescent="0.25">
      <c r="A173" s="51" t="s">
        <v>636</v>
      </c>
      <c r="B173" s="47" t="s">
        <v>3060</v>
      </c>
      <c r="C173" s="128">
        <f>faneB1!C173</f>
        <v>0.13000164507776338</v>
      </c>
      <c r="D173" s="128">
        <f>faneB1!D173</f>
        <v>5.2766190550765271E-2</v>
      </c>
      <c r="E173" s="128"/>
      <c r="F173" s="128">
        <f>faneB1!F173</f>
        <v>0.11626333681968244</v>
      </c>
    </row>
    <row r="174" spans="1:7" x14ac:dyDescent="0.25">
      <c r="A174" s="51" t="s">
        <v>638</v>
      </c>
      <c r="B174" s="47" t="s">
        <v>3061</v>
      </c>
      <c r="C174" s="128">
        <f>faneB1!C174</f>
        <v>0.72135260992239691</v>
      </c>
      <c r="D174" s="128">
        <f>faneB1!D174</f>
        <v>0.80357138048717913</v>
      </c>
      <c r="E174" s="128"/>
      <c r="F174" s="128">
        <f>faneB1!F174</f>
        <v>0.73597732886186018</v>
      </c>
    </row>
    <row r="175" spans="1:7" outlineLevel="1" x14ac:dyDescent="0.25">
      <c r="A175" s="51" t="s">
        <v>640</v>
      </c>
      <c r="B175" s="66"/>
      <c r="C175" s="128"/>
      <c r="D175" s="128"/>
      <c r="E175" s="128"/>
      <c r="F175" s="128"/>
    </row>
    <row r="176" spans="1:7" outlineLevel="1" x14ac:dyDescent="0.25">
      <c r="A176" s="51" t="s">
        <v>641</v>
      </c>
      <c r="B176" s="66"/>
      <c r="C176" s="128"/>
      <c r="D176" s="128"/>
      <c r="E176" s="128"/>
      <c r="F176" s="128"/>
    </row>
    <row r="177" spans="1:7" outlineLevel="1" x14ac:dyDescent="0.25">
      <c r="A177" s="51" t="s">
        <v>642</v>
      </c>
      <c r="B177" s="47"/>
      <c r="C177" s="128"/>
      <c r="D177" s="128"/>
      <c r="E177" s="128"/>
      <c r="F177" s="128"/>
    </row>
    <row r="178" spans="1:7" outlineLevel="1" x14ac:dyDescent="0.25">
      <c r="A178" s="51" t="s">
        <v>643</v>
      </c>
      <c r="B178" s="47"/>
      <c r="C178" s="128"/>
      <c r="D178" s="128"/>
      <c r="E178" s="128"/>
      <c r="F178" s="128"/>
    </row>
    <row r="179" spans="1:7" ht="15" customHeight="1" x14ac:dyDescent="0.25">
      <c r="A179" s="70"/>
      <c r="B179" s="138" t="s">
        <v>644</v>
      </c>
      <c r="C179" s="70" t="s">
        <v>481</v>
      </c>
      <c r="D179" s="70" t="s">
        <v>482</v>
      </c>
      <c r="E179" s="70"/>
      <c r="F179" s="70" t="s">
        <v>450</v>
      </c>
      <c r="G179" s="73"/>
    </row>
    <row r="180" spans="1:7" x14ac:dyDescent="0.25">
      <c r="A180" s="51" t="s">
        <v>645</v>
      </c>
      <c r="B180" s="51" t="s">
        <v>646</v>
      </c>
      <c r="C180" s="185">
        <f>faneB1!C180</f>
        <v>1.5093410167101968E-3</v>
      </c>
      <c r="D180" s="185">
        <f>faneB1!D180</f>
        <v>1.02629611326147E-3</v>
      </c>
      <c r="E180" s="129"/>
      <c r="F180" s="185">
        <f>faneB1!F180</f>
        <v>1.4234190806419128E-3</v>
      </c>
    </row>
    <row r="181" spans="1:7" outlineLevel="1" x14ac:dyDescent="0.25">
      <c r="A181" s="51" t="s">
        <v>2672</v>
      </c>
      <c r="B181" s="122" t="s">
        <v>2671</v>
      </c>
      <c r="C181" s="185">
        <v>3.0000000000000001E-3</v>
      </c>
      <c r="D181" s="185">
        <v>4.0000000000000001E-3</v>
      </c>
      <c r="E181" s="129"/>
      <c r="F181" s="185">
        <v>3.0000000000000001E-3</v>
      </c>
    </row>
    <row r="182" spans="1:7" outlineLevel="1" x14ac:dyDescent="0.25">
      <c r="A182" s="51" t="s">
        <v>647</v>
      </c>
      <c r="B182" s="123"/>
      <c r="C182" s="128"/>
      <c r="D182" s="128"/>
      <c r="E182" s="129"/>
      <c r="F182" s="128"/>
    </row>
    <row r="183" spans="1:7" outlineLevel="1" x14ac:dyDescent="0.25">
      <c r="A183" s="51" t="s">
        <v>648</v>
      </c>
      <c r="B183" s="123"/>
      <c r="C183" s="128"/>
      <c r="D183" s="128"/>
      <c r="E183" s="129"/>
      <c r="F183" s="128"/>
    </row>
    <row r="184" spans="1:7" outlineLevel="1" x14ac:dyDescent="0.25">
      <c r="A184" s="51" t="s">
        <v>649</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3">
        <f>faneB1!C187</f>
        <v>1547</v>
      </c>
      <c r="D187" s="51">
        <f>faneB1!D187</f>
        <v>216649</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3121</v>
      </c>
      <c r="C190" s="133">
        <f>faneB1!C190</f>
        <v>157747.68106588887</v>
      </c>
      <c r="D190" s="134">
        <f>faneB1!D190</f>
        <v>169920</v>
      </c>
      <c r="E190" s="65"/>
      <c r="F190" s="140">
        <f>IF($C$214=0,"",IF(C190="[for completion]","",IF(C190="","",C190/$C$214)))</f>
        <v>0.47056963561193238</v>
      </c>
      <c r="G190" s="140">
        <f>IF($D$214=0,"",IF(D190="[for completion]","",IF(D190="","",D190/$D$214)))</f>
        <v>0.78431010528550793</v>
      </c>
    </row>
    <row r="191" spans="1:7" x14ac:dyDescent="0.25">
      <c r="A191" s="51" t="s">
        <v>658</v>
      </c>
      <c r="B191" s="68" t="s">
        <v>3122</v>
      </c>
      <c r="C191" s="133">
        <f>faneB1!C191</f>
        <v>118440.63315689137</v>
      </c>
      <c r="D191" s="134">
        <f>faneB1!D191</f>
        <v>41599</v>
      </c>
      <c r="E191" s="65"/>
      <c r="F191" s="140">
        <f t="shared" ref="F191:F213" si="1">IF($C$214=0,"",IF(C191="[for completion]","",IF(C191="","",C191/$C$214)))</f>
        <v>0.35331464278708113</v>
      </c>
      <c r="G191" s="140">
        <f t="shared" ref="G191:G213" si="2">IF($D$214=0,"",IF(D191="[for completion]","",IF(D191="","",D191/$D$214)))</f>
        <v>0.19201104090025803</v>
      </c>
    </row>
    <row r="192" spans="1:7" x14ac:dyDescent="0.25">
      <c r="A192" s="51" t="s">
        <v>659</v>
      </c>
      <c r="B192" s="68" t="s">
        <v>3123</v>
      </c>
      <c r="C192" s="133">
        <f>faneB1!C192</f>
        <v>36367.705423763306</v>
      </c>
      <c r="D192" s="134">
        <f>faneB1!D192</f>
        <v>4646</v>
      </c>
      <c r="E192" s="65"/>
      <c r="F192" s="140">
        <f t="shared" si="1"/>
        <v>0.10848677948016443</v>
      </c>
      <c r="G192" s="140">
        <f t="shared" si="2"/>
        <v>2.1444825501156249E-2</v>
      </c>
    </row>
    <row r="193" spans="1:7" x14ac:dyDescent="0.25">
      <c r="A193" s="51" t="s">
        <v>660</v>
      </c>
      <c r="B193" s="68" t="s">
        <v>3124</v>
      </c>
      <c r="C193" s="133">
        <f>faneB1!C193</f>
        <v>11184.876858041891</v>
      </c>
      <c r="D193" s="134">
        <f>faneB1!D193</f>
        <v>373</v>
      </c>
      <c r="E193" s="65"/>
      <c r="F193" s="140">
        <f t="shared" si="1"/>
        <v>3.336507637950456E-2</v>
      </c>
      <c r="G193" s="140">
        <f t="shared" si="2"/>
        <v>1.7216788445827121E-3</v>
      </c>
    </row>
    <row r="194" spans="1:7" x14ac:dyDescent="0.25">
      <c r="A194" s="51" t="s">
        <v>661</v>
      </c>
      <c r="B194" s="68" t="s">
        <v>3124</v>
      </c>
      <c r="C194" s="133">
        <f>faneB1!C194</f>
        <v>5279.3067008177704</v>
      </c>
      <c r="D194" s="134">
        <f>faneB1!D194</f>
        <v>75</v>
      </c>
      <c r="E194" s="65"/>
      <c r="F194" s="140">
        <f t="shared" si="1"/>
        <v>1.5748449762946457E-2</v>
      </c>
      <c r="G194" s="140">
        <f t="shared" si="2"/>
        <v>3.4618207330751582E-4</v>
      </c>
    </row>
    <row r="195" spans="1:7" x14ac:dyDescent="0.25">
      <c r="A195" s="51" t="s">
        <v>662</v>
      </c>
      <c r="B195" s="68" t="s">
        <v>3125</v>
      </c>
      <c r="C195" s="133">
        <f>faneB1!C195</f>
        <v>6206.8686832293442</v>
      </c>
      <c r="D195" s="134">
        <f>faneB1!D195</f>
        <v>36</v>
      </c>
      <c r="E195" s="65"/>
      <c r="F195" s="140">
        <f t="shared" si="1"/>
        <v>1.85154159783711E-2</v>
      </c>
      <c r="G195" s="140">
        <f t="shared" si="2"/>
        <v>1.661673951876076E-4</v>
      </c>
    </row>
    <row r="196" spans="1:7" x14ac:dyDescent="0.25">
      <c r="A196" s="51" t="s">
        <v>663</v>
      </c>
      <c r="B196" s="68"/>
      <c r="C196" s="133"/>
      <c r="D196" s="134"/>
      <c r="E196" s="65"/>
      <c r="F196" s="140" t="str">
        <f t="shared" si="1"/>
        <v/>
      </c>
      <c r="G196" s="140" t="str">
        <f t="shared" si="2"/>
        <v/>
      </c>
    </row>
    <row r="197" spans="1:7" x14ac:dyDescent="0.25">
      <c r="A197" s="51" t="s">
        <v>664</v>
      </c>
      <c r="B197" s="68"/>
      <c r="C197" s="133"/>
      <c r="D197" s="134"/>
      <c r="E197" s="65"/>
      <c r="F197" s="140" t="str">
        <f t="shared" si="1"/>
        <v/>
      </c>
      <c r="G197" s="140" t="str">
        <f t="shared" si="2"/>
        <v/>
      </c>
    </row>
    <row r="198" spans="1:7" x14ac:dyDescent="0.25">
      <c r="A198" s="51" t="s">
        <v>665</v>
      </c>
      <c r="B198" s="68"/>
      <c r="C198" s="133"/>
      <c r="D198" s="134"/>
      <c r="E198" s="65"/>
      <c r="F198" s="140" t="str">
        <f t="shared" si="1"/>
        <v/>
      </c>
      <c r="G198" s="140" t="str">
        <f t="shared" si="2"/>
        <v/>
      </c>
    </row>
    <row r="199" spans="1:7" x14ac:dyDescent="0.25">
      <c r="A199" s="51" t="s">
        <v>666</v>
      </c>
      <c r="B199" s="68"/>
      <c r="C199" s="133"/>
      <c r="D199" s="134"/>
      <c r="E199" s="68"/>
      <c r="F199" s="140" t="str">
        <f t="shared" si="1"/>
        <v/>
      </c>
      <c r="G199" s="140" t="str">
        <f t="shared" si="2"/>
        <v/>
      </c>
    </row>
    <row r="200" spans="1:7" x14ac:dyDescent="0.25">
      <c r="A200" s="51" t="s">
        <v>667</v>
      </c>
      <c r="B200" s="68"/>
      <c r="C200" s="133"/>
      <c r="D200" s="134"/>
      <c r="E200" s="68"/>
      <c r="F200" s="140" t="str">
        <f t="shared" si="1"/>
        <v/>
      </c>
      <c r="G200" s="140" t="str">
        <f t="shared" si="2"/>
        <v/>
      </c>
    </row>
    <row r="201" spans="1:7" x14ac:dyDescent="0.25">
      <c r="A201" s="51" t="s">
        <v>668</v>
      </c>
      <c r="B201" s="68"/>
      <c r="C201" s="133"/>
      <c r="D201" s="134"/>
      <c r="E201" s="68"/>
      <c r="F201" s="140" t="str">
        <f t="shared" si="1"/>
        <v/>
      </c>
      <c r="G201" s="140" t="str">
        <f t="shared" si="2"/>
        <v/>
      </c>
    </row>
    <row r="202" spans="1:7" x14ac:dyDescent="0.25">
      <c r="A202" s="51" t="s">
        <v>669</v>
      </c>
      <c r="B202" s="68"/>
      <c r="C202" s="133"/>
      <c r="D202" s="134"/>
      <c r="E202" s="68"/>
      <c r="F202" s="140" t="str">
        <f t="shared" si="1"/>
        <v/>
      </c>
      <c r="G202" s="140" t="str">
        <f t="shared" si="2"/>
        <v/>
      </c>
    </row>
    <row r="203" spans="1:7" x14ac:dyDescent="0.25">
      <c r="A203" s="51" t="s">
        <v>670</v>
      </c>
      <c r="B203" s="68"/>
      <c r="C203" s="133"/>
      <c r="D203" s="134"/>
      <c r="E203" s="68"/>
      <c r="F203" s="140" t="str">
        <f t="shared" si="1"/>
        <v/>
      </c>
      <c r="G203" s="140" t="str">
        <f t="shared" si="2"/>
        <v/>
      </c>
    </row>
    <row r="204" spans="1:7" x14ac:dyDescent="0.25">
      <c r="A204" s="51" t="s">
        <v>671</v>
      </c>
      <c r="B204" s="68"/>
      <c r="C204" s="133"/>
      <c r="D204" s="134"/>
      <c r="E204" s="68"/>
      <c r="F204" s="140" t="str">
        <f t="shared" si="1"/>
        <v/>
      </c>
      <c r="G204" s="140" t="str">
        <f t="shared" si="2"/>
        <v/>
      </c>
    </row>
    <row r="205" spans="1:7" x14ac:dyDescent="0.25">
      <c r="A205" s="51" t="s">
        <v>672</v>
      </c>
      <c r="B205" s="68"/>
      <c r="C205" s="133"/>
      <c r="D205" s="134"/>
      <c r="F205" s="140" t="str">
        <f t="shared" si="1"/>
        <v/>
      </c>
      <c r="G205" s="140" t="str">
        <f t="shared" si="2"/>
        <v/>
      </c>
    </row>
    <row r="206" spans="1:7" x14ac:dyDescent="0.25">
      <c r="A206" s="51" t="s">
        <v>673</v>
      </c>
      <c r="B206" s="68"/>
      <c r="C206" s="133"/>
      <c r="D206" s="134"/>
      <c r="E206" s="122"/>
      <c r="F206" s="140" t="str">
        <f t="shared" si="1"/>
        <v/>
      </c>
      <c r="G206" s="140" t="str">
        <f t="shared" si="2"/>
        <v/>
      </c>
    </row>
    <row r="207" spans="1:7" x14ac:dyDescent="0.25">
      <c r="A207" s="51" t="s">
        <v>674</v>
      </c>
      <c r="B207" s="68"/>
      <c r="C207" s="133"/>
      <c r="D207" s="134"/>
      <c r="E207" s="122"/>
      <c r="F207" s="140" t="str">
        <f t="shared" si="1"/>
        <v/>
      </c>
      <c r="G207" s="140" t="str">
        <f t="shared" si="2"/>
        <v/>
      </c>
    </row>
    <row r="208" spans="1:7" x14ac:dyDescent="0.25">
      <c r="A208" s="51" t="s">
        <v>675</v>
      </c>
      <c r="B208" s="68"/>
      <c r="C208" s="133"/>
      <c r="D208" s="134"/>
      <c r="E208" s="122"/>
      <c r="F208" s="140" t="str">
        <f t="shared" si="1"/>
        <v/>
      </c>
      <c r="G208" s="140" t="str">
        <f t="shared" si="2"/>
        <v/>
      </c>
    </row>
    <row r="209" spans="1:7" x14ac:dyDescent="0.25">
      <c r="A209" s="51" t="s">
        <v>676</v>
      </c>
      <c r="B209" s="68"/>
      <c r="C209" s="133"/>
      <c r="D209" s="134"/>
      <c r="E209" s="122"/>
      <c r="F209" s="140" t="str">
        <f t="shared" si="1"/>
        <v/>
      </c>
      <c r="G209" s="140" t="str">
        <f t="shared" si="2"/>
        <v/>
      </c>
    </row>
    <row r="210" spans="1:7" x14ac:dyDescent="0.25">
      <c r="A210" s="51" t="s">
        <v>677</v>
      </c>
      <c r="B210" s="68"/>
      <c r="C210" s="133"/>
      <c r="D210" s="134"/>
      <c r="E210" s="122"/>
      <c r="F210" s="140" t="str">
        <f t="shared" si="1"/>
        <v/>
      </c>
      <c r="G210" s="140" t="str">
        <f t="shared" si="2"/>
        <v/>
      </c>
    </row>
    <row r="211" spans="1:7" x14ac:dyDescent="0.25">
      <c r="A211" s="51" t="s">
        <v>678</v>
      </c>
      <c r="B211" s="68"/>
      <c r="C211" s="133"/>
      <c r="D211" s="134"/>
      <c r="E211" s="122"/>
      <c r="F211" s="140" t="str">
        <f t="shared" si="1"/>
        <v/>
      </c>
      <c r="G211" s="140" t="str">
        <f t="shared" si="2"/>
        <v/>
      </c>
    </row>
    <row r="212" spans="1:7" x14ac:dyDescent="0.25">
      <c r="A212" s="51" t="s">
        <v>679</v>
      </c>
      <c r="B212" s="68"/>
      <c r="C212" s="133"/>
      <c r="D212" s="134"/>
      <c r="E212" s="122"/>
      <c r="F212" s="140" t="str">
        <f t="shared" si="1"/>
        <v/>
      </c>
      <c r="G212" s="140" t="str">
        <f t="shared" si="2"/>
        <v/>
      </c>
    </row>
    <row r="213" spans="1:7" x14ac:dyDescent="0.25">
      <c r="A213" s="51" t="s">
        <v>680</v>
      </c>
      <c r="B213" s="68"/>
      <c r="C213" s="133"/>
      <c r="D213" s="134"/>
      <c r="E213" s="122"/>
      <c r="F213" s="140" t="str">
        <f t="shared" si="1"/>
        <v/>
      </c>
      <c r="G213" s="140" t="str">
        <f t="shared" si="2"/>
        <v/>
      </c>
    </row>
    <row r="214" spans="1:7" x14ac:dyDescent="0.25">
      <c r="A214" s="51" t="s">
        <v>681</v>
      </c>
      <c r="B214" s="78" t="s">
        <v>141</v>
      </c>
      <c r="C214" s="135">
        <f>SUM(C190:C213)</f>
        <v>335227.07188863255</v>
      </c>
      <c r="D214" s="76">
        <f>SUM(D190:D213)</f>
        <v>216649</v>
      </c>
      <c r="E214" s="122"/>
      <c r="F214" s="149">
        <f>SUM(F190:F213)</f>
        <v>1</v>
      </c>
      <c r="G214" s="149">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8" t="s">
        <v>1202</v>
      </c>
      <c r="F216" s="148"/>
      <c r="G216" s="148"/>
    </row>
    <row r="217" spans="1:7" x14ac:dyDescent="0.25">
      <c r="F217" s="148"/>
      <c r="G217" s="148"/>
    </row>
    <row r="218" spans="1:7" x14ac:dyDescent="0.25">
      <c r="B218" s="68" t="s">
        <v>685</v>
      </c>
      <c r="F218" s="148"/>
      <c r="G218" s="148"/>
    </row>
    <row r="219" spans="1:7" x14ac:dyDescent="0.2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25">
      <c r="A220" s="51" t="s">
        <v>688</v>
      </c>
      <c r="B220" s="51" t="s">
        <v>689</v>
      </c>
      <c r="C220" s="133" t="s">
        <v>1202</v>
      </c>
      <c r="D220" s="134" t="s">
        <v>1202</v>
      </c>
      <c r="F220" s="140" t="str">
        <f t="shared" si="3"/>
        <v/>
      </c>
      <c r="G220" s="140" t="str">
        <f t="shared" si="4"/>
        <v/>
      </c>
    </row>
    <row r="221" spans="1:7" x14ac:dyDescent="0.25">
      <c r="A221" s="51" t="s">
        <v>690</v>
      </c>
      <c r="B221" s="51" t="s">
        <v>691</v>
      </c>
      <c r="C221" s="133" t="s">
        <v>1202</v>
      </c>
      <c r="D221" s="134" t="s">
        <v>1202</v>
      </c>
      <c r="F221" s="140" t="str">
        <f t="shared" si="3"/>
        <v/>
      </c>
      <c r="G221" s="140" t="str">
        <f t="shared" si="4"/>
        <v/>
      </c>
    </row>
    <row r="222" spans="1:7" x14ac:dyDescent="0.25">
      <c r="A222" s="51" t="s">
        <v>692</v>
      </c>
      <c r="B222" s="51" t="s">
        <v>693</v>
      </c>
      <c r="C222" s="133" t="s">
        <v>1202</v>
      </c>
      <c r="D222" s="134" t="s">
        <v>1202</v>
      </c>
      <c r="F222" s="140" t="str">
        <f t="shared" si="3"/>
        <v/>
      </c>
      <c r="G222" s="140" t="str">
        <f t="shared" si="4"/>
        <v/>
      </c>
    </row>
    <row r="223" spans="1:7" x14ac:dyDescent="0.25">
      <c r="A223" s="51" t="s">
        <v>694</v>
      </c>
      <c r="B223" s="51" t="s">
        <v>695</v>
      </c>
      <c r="C223" s="133" t="s">
        <v>1202</v>
      </c>
      <c r="D223" s="134" t="s">
        <v>1202</v>
      </c>
      <c r="F223" s="140" t="str">
        <f t="shared" si="3"/>
        <v/>
      </c>
      <c r="G223" s="140" t="str">
        <f t="shared" si="4"/>
        <v/>
      </c>
    </row>
    <row r="224" spans="1:7" x14ac:dyDescent="0.25">
      <c r="A224" s="51" t="s">
        <v>696</v>
      </c>
      <c r="B224" s="51" t="s">
        <v>697</v>
      </c>
      <c r="C224" s="133" t="s">
        <v>1202</v>
      </c>
      <c r="D224" s="134" t="s">
        <v>1202</v>
      </c>
      <c r="F224" s="140" t="str">
        <f t="shared" si="3"/>
        <v/>
      </c>
      <c r="G224" s="140" t="str">
        <f t="shared" si="4"/>
        <v/>
      </c>
    </row>
    <row r="225" spans="1:7" x14ac:dyDescent="0.25">
      <c r="A225" s="51" t="s">
        <v>698</v>
      </c>
      <c r="B225" s="51" t="s">
        <v>699</v>
      </c>
      <c r="C225" s="133" t="s">
        <v>1202</v>
      </c>
      <c r="D225" s="134" t="s">
        <v>1202</v>
      </c>
      <c r="F225" s="140" t="str">
        <f t="shared" si="3"/>
        <v/>
      </c>
      <c r="G225" s="140" t="str">
        <f t="shared" si="4"/>
        <v/>
      </c>
    </row>
    <row r="226" spans="1:7" x14ac:dyDescent="0.25">
      <c r="A226" s="51" t="s">
        <v>700</v>
      </c>
      <c r="B226" s="51" t="s">
        <v>701</v>
      </c>
      <c r="C226" s="133" t="s">
        <v>1202</v>
      </c>
      <c r="D226" s="134" t="s">
        <v>1202</v>
      </c>
      <c r="F226" s="140" t="str">
        <f t="shared" si="3"/>
        <v/>
      </c>
      <c r="G226" s="140" t="str">
        <f t="shared" si="4"/>
        <v/>
      </c>
    </row>
    <row r="227" spans="1:7" x14ac:dyDescent="0.25">
      <c r="A227" s="51" t="s">
        <v>702</v>
      </c>
      <c r="B227" s="78" t="s">
        <v>141</v>
      </c>
      <c r="C227" s="133">
        <f>SUM(C219:C226)</f>
        <v>0</v>
      </c>
      <c r="D227" s="134">
        <f>SUM(D219:D226)</f>
        <v>0</v>
      </c>
      <c r="F227" s="128">
        <f>SUM(F219:F226)</f>
        <v>0</v>
      </c>
      <c r="G227" s="128">
        <f>SUM(G219:G226)</f>
        <v>0</v>
      </c>
    </row>
    <row r="228" spans="1:7" outlineLevel="1" x14ac:dyDescent="0.25">
      <c r="A228" s="51" t="s">
        <v>703</v>
      </c>
      <c r="B228" s="80" t="s">
        <v>704</v>
      </c>
      <c r="C228" s="133"/>
      <c r="D228" s="134"/>
      <c r="F228" s="140" t="str">
        <f t="shared" si="3"/>
        <v/>
      </c>
      <c r="G228" s="140" t="str">
        <f t="shared" si="4"/>
        <v/>
      </c>
    </row>
    <row r="229" spans="1:7" outlineLevel="1" x14ac:dyDescent="0.25">
      <c r="A229" s="51" t="s">
        <v>705</v>
      </c>
      <c r="B229" s="80" t="s">
        <v>706</v>
      </c>
      <c r="C229" s="133"/>
      <c r="D229" s="134"/>
      <c r="F229" s="140" t="str">
        <f t="shared" si="3"/>
        <v/>
      </c>
      <c r="G229" s="140" t="str">
        <f t="shared" si="4"/>
        <v/>
      </c>
    </row>
    <row r="230" spans="1:7" outlineLevel="1" x14ac:dyDescent="0.25">
      <c r="A230" s="51" t="s">
        <v>707</v>
      </c>
      <c r="B230" s="80" t="s">
        <v>708</v>
      </c>
      <c r="C230" s="133"/>
      <c r="D230" s="134"/>
      <c r="F230" s="140" t="str">
        <f t="shared" si="3"/>
        <v/>
      </c>
      <c r="G230" s="140" t="str">
        <f t="shared" si="4"/>
        <v/>
      </c>
    </row>
    <row r="231" spans="1:7" outlineLevel="1" x14ac:dyDescent="0.25">
      <c r="A231" s="51" t="s">
        <v>709</v>
      </c>
      <c r="B231" s="80" t="s">
        <v>710</v>
      </c>
      <c r="C231" s="133"/>
      <c r="D231" s="134"/>
      <c r="F231" s="140" t="str">
        <f t="shared" si="3"/>
        <v/>
      </c>
      <c r="G231" s="140" t="str">
        <f t="shared" si="4"/>
        <v/>
      </c>
    </row>
    <row r="232" spans="1:7" outlineLevel="1" x14ac:dyDescent="0.25">
      <c r="A232" s="51" t="s">
        <v>711</v>
      </c>
      <c r="B232" s="80" t="s">
        <v>712</v>
      </c>
      <c r="C232" s="133"/>
      <c r="D232" s="134"/>
      <c r="F232" s="140" t="str">
        <f t="shared" si="3"/>
        <v/>
      </c>
      <c r="G232" s="140" t="str">
        <f t="shared" si="4"/>
        <v/>
      </c>
    </row>
    <row r="233" spans="1:7" outlineLevel="1" x14ac:dyDescent="0.25">
      <c r="A233" s="51" t="s">
        <v>713</v>
      </c>
      <c r="B233" s="80" t="s">
        <v>714</v>
      </c>
      <c r="C233" s="133"/>
      <c r="D233" s="134"/>
      <c r="F233" s="140" t="str">
        <f t="shared" si="3"/>
        <v/>
      </c>
      <c r="G233" s="140" t="str">
        <f t="shared" si="4"/>
        <v/>
      </c>
    </row>
    <row r="234" spans="1:7" outlineLevel="1" x14ac:dyDescent="0.25">
      <c r="A234" s="51" t="s">
        <v>715</v>
      </c>
      <c r="B234" s="80"/>
      <c r="F234" s="140"/>
      <c r="G234" s="140"/>
    </row>
    <row r="235" spans="1:7" outlineLevel="1" x14ac:dyDescent="0.25">
      <c r="A235" s="51" t="s">
        <v>716</v>
      </c>
      <c r="B235" s="80"/>
      <c r="F235" s="140"/>
      <c r="G235" s="140"/>
    </row>
    <row r="236" spans="1:7" outlineLevel="1" x14ac:dyDescent="0.25">
      <c r="A236" s="51" t="s">
        <v>717</v>
      </c>
      <c r="B236" s="80"/>
      <c r="F236" s="140"/>
      <c r="G236" s="140"/>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8">
        <f>faneB1!C238</f>
        <v>0.53499706249106393</v>
      </c>
      <c r="F238" s="148"/>
      <c r="G238" s="148"/>
    </row>
    <row r="239" spans="1:7" x14ac:dyDescent="0.25">
      <c r="F239" s="148"/>
      <c r="G239" s="148"/>
    </row>
    <row r="240" spans="1:7" x14ac:dyDescent="0.25">
      <c r="B240" s="68" t="s">
        <v>685</v>
      </c>
      <c r="F240" s="148"/>
      <c r="G240" s="148"/>
    </row>
    <row r="241" spans="1:7" x14ac:dyDescent="0.25">
      <c r="A241" s="51" t="s">
        <v>720</v>
      </c>
      <c r="B241" s="51" t="s">
        <v>687</v>
      </c>
      <c r="C241" s="133">
        <f>faneB1!C241</f>
        <v>243670</v>
      </c>
      <c r="D241" s="134">
        <f>faneB1!D241</f>
        <v>0</v>
      </c>
      <c r="F241" s="140">
        <f>IF($C$249=0,"",IF(C241="[Mark as ND1 if not relevant]","",C241/$C$249))</f>
        <v>0.72688059136048111</v>
      </c>
      <c r="G241" s="140" t="str">
        <f>IF($D$249=0,"",IF(D241="[Mark as ND1 if not relevant]","",D241/$D$249))</f>
        <v/>
      </c>
    </row>
    <row r="242" spans="1:7" x14ac:dyDescent="0.25">
      <c r="A242" s="51" t="s">
        <v>721</v>
      </c>
      <c r="B242" s="51" t="s">
        <v>689</v>
      </c>
      <c r="C242" s="133">
        <f>faneB1!C242</f>
        <v>41446</v>
      </c>
      <c r="D242" s="134">
        <f>faneB1!D242</f>
        <v>0</v>
      </c>
      <c r="F242" s="140">
        <f t="shared" ref="F242:F248" si="5">IF($C$249=0,"",IF(C242="[Mark as ND1 if not relevant]","",C242/$C$249))</f>
        <v>0.12363562600864489</v>
      </c>
      <c r="G242" s="140" t="str">
        <f t="shared" ref="G242:G248" si="6">IF($D$249=0,"",IF(D242="[Mark as ND1 if not relevant]","",D242/$D$249))</f>
        <v/>
      </c>
    </row>
    <row r="243" spans="1:7" x14ac:dyDescent="0.25">
      <c r="A243" s="51" t="s">
        <v>722</v>
      </c>
      <c r="B243" s="51" t="s">
        <v>691</v>
      </c>
      <c r="C243" s="133">
        <f>faneB1!C243</f>
        <v>27866</v>
      </c>
      <c r="D243" s="134">
        <f>faneB1!D243</f>
        <v>0</v>
      </c>
      <c r="F243" s="140">
        <f t="shared" si="5"/>
        <v>8.3125762542993253E-2</v>
      </c>
      <c r="G243" s="140" t="str">
        <f t="shared" si="6"/>
        <v/>
      </c>
    </row>
    <row r="244" spans="1:7" x14ac:dyDescent="0.25">
      <c r="A244" s="51" t="s">
        <v>723</v>
      </c>
      <c r="B244" s="51" t="s">
        <v>693</v>
      </c>
      <c r="C244" s="133">
        <f>faneB1!C244</f>
        <v>14889</v>
      </c>
      <c r="D244" s="134">
        <f>faneB1!D244</f>
        <v>0</v>
      </c>
      <c r="F244" s="140">
        <f t="shared" si="5"/>
        <v>4.4414680201773721E-2</v>
      </c>
      <c r="G244" s="140" t="str">
        <f t="shared" si="6"/>
        <v/>
      </c>
    </row>
    <row r="245" spans="1:7" x14ac:dyDescent="0.25">
      <c r="A245" s="51" t="s">
        <v>724</v>
      </c>
      <c r="B245" s="51" t="s">
        <v>695</v>
      </c>
      <c r="C245" s="133">
        <f>faneB1!C245</f>
        <v>6231</v>
      </c>
      <c r="D245" s="134">
        <f>faneB1!D245</f>
        <v>0</v>
      </c>
      <c r="F245" s="140">
        <f t="shared" si="5"/>
        <v>1.8587404952465046E-2</v>
      </c>
      <c r="G245" s="140" t="str">
        <f t="shared" si="6"/>
        <v/>
      </c>
    </row>
    <row r="246" spans="1:7" x14ac:dyDescent="0.25">
      <c r="A246" s="51" t="s">
        <v>725</v>
      </c>
      <c r="B246" s="51" t="s">
        <v>697</v>
      </c>
      <c r="C246" s="133">
        <f>faneB1!C246</f>
        <v>970</v>
      </c>
      <c r="D246" s="134">
        <f>faneB1!D246</f>
        <v>0</v>
      </c>
      <c r="F246" s="140">
        <f t="shared" si="5"/>
        <v>2.8935616761179739E-3</v>
      </c>
      <c r="G246" s="140" t="str">
        <f t="shared" si="6"/>
        <v/>
      </c>
    </row>
    <row r="247" spans="1:7" x14ac:dyDescent="0.25">
      <c r="A247" s="51" t="s">
        <v>726</v>
      </c>
      <c r="B247" s="51" t="s">
        <v>699</v>
      </c>
      <c r="C247" s="133">
        <f>faneB1!C247</f>
        <v>103</v>
      </c>
      <c r="D247" s="134">
        <f>faneB1!D247</f>
        <v>0</v>
      </c>
      <c r="F247" s="140">
        <f t="shared" si="5"/>
        <v>3.0725448725788792E-4</v>
      </c>
      <c r="G247" s="140" t="str">
        <f t="shared" si="6"/>
        <v/>
      </c>
    </row>
    <row r="248" spans="1:7" x14ac:dyDescent="0.25">
      <c r="A248" s="51" t="s">
        <v>727</v>
      </c>
      <c r="B248" s="51" t="s">
        <v>701</v>
      </c>
      <c r="C248" s="133">
        <f>faneB1!C248</f>
        <v>52</v>
      </c>
      <c r="D248" s="134">
        <f>faneB1!D248</f>
        <v>0</v>
      </c>
      <c r="F248" s="140">
        <f t="shared" si="5"/>
        <v>1.5511877026611818E-4</v>
      </c>
      <c r="G248" s="140" t="str">
        <f t="shared" si="6"/>
        <v/>
      </c>
    </row>
    <row r="249" spans="1:7" x14ac:dyDescent="0.25">
      <c r="A249" s="51" t="s">
        <v>728</v>
      </c>
      <c r="B249" s="78" t="s">
        <v>141</v>
      </c>
      <c r="C249" s="133">
        <f>SUM(C241:C248)</f>
        <v>335227</v>
      </c>
      <c r="D249" s="134">
        <f>SUM(D241:D248)</f>
        <v>0</v>
      </c>
      <c r="F249" s="128">
        <f>SUM(F241:F248)</f>
        <v>0.99999999999999989</v>
      </c>
      <c r="G249" s="128">
        <f>SUM(G241:G248)</f>
        <v>0</v>
      </c>
    </row>
    <row r="250" spans="1:7" outlineLevel="1" x14ac:dyDescent="0.25">
      <c r="A250" s="51" t="s">
        <v>729</v>
      </c>
      <c r="B250" s="80" t="s">
        <v>704</v>
      </c>
      <c r="C250" s="133">
        <f>faneB1!C250</f>
        <v>31</v>
      </c>
      <c r="D250" s="134"/>
      <c r="F250" s="140">
        <f t="shared" ref="F250:F255" si="7">IF($C$249=0,"",IF(C250="[for completion]","",C250/$C$249))</f>
        <v>9.2474651504801221E-5</v>
      </c>
      <c r="G250" s="140" t="str">
        <f t="shared" ref="G250:G255" si="8">IF($D$249=0,"",IF(D250="[for completion]","",D250/$D$249))</f>
        <v/>
      </c>
    </row>
    <row r="251" spans="1:7" outlineLevel="1" x14ac:dyDescent="0.25">
      <c r="A251" s="51" t="s">
        <v>730</v>
      </c>
      <c r="B251" s="80" t="s">
        <v>706</v>
      </c>
      <c r="C251" s="133">
        <f>faneB1!C251</f>
        <v>9</v>
      </c>
      <c r="D251" s="134"/>
      <c r="F251" s="140">
        <f t="shared" si="7"/>
        <v>2.6847479469135838E-5</v>
      </c>
      <c r="G251" s="140" t="str">
        <f t="shared" si="8"/>
        <v/>
      </c>
    </row>
    <row r="252" spans="1:7" outlineLevel="1" x14ac:dyDescent="0.25">
      <c r="A252" s="51" t="s">
        <v>731</v>
      </c>
      <c r="B252" s="80" t="s">
        <v>708</v>
      </c>
      <c r="C252" s="133">
        <f>faneB1!C252</f>
        <v>4</v>
      </c>
      <c r="D252" s="134"/>
      <c r="F252" s="140">
        <f t="shared" si="7"/>
        <v>1.1932213097393706E-5</v>
      </c>
      <c r="G252" s="140" t="str">
        <f t="shared" si="8"/>
        <v/>
      </c>
    </row>
    <row r="253" spans="1:7" outlineLevel="1" x14ac:dyDescent="0.25">
      <c r="A253" s="51" t="s">
        <v>732</v>
      </c>
      <c r="B253" s="80" t="s">
        <v>710</v>
      </c>
      <c r="C253" s="133">
        <f>faneB1!C253</f>
        <v>2</v>
      </c>
      <c r="D253" s="134"/>
      <c r="F253" s="140">
        <f t="shared" si="7"/>
        <v>5.9661065486968531E-6</v>
      </c>
      <c r="G253" s="140" t="str">
        <f t="shared" si="8"/>
        <v/>
      </c>
    </row>
    <row r="254" spans="1:7" outlineLevel="1" x14ac:dyDescent="0.25">
      <c r="A254" s="51" t="s">
        <v>733</v>
      </c>
      <c r="B254" s="80" t="s">
        <v>712</v>
      </c>
      <c r="C254" s="133">
        <f>faneB1!C254</f>
        <v>1</v>
      </c>
      <c r="D254" s="134"/>
      <c r="F254" s="140">
        <f t="shared" si="7"/>
        <v>2.9830532743484266E-6</v>
      </c>
      <c r="G254" s="140" t="str">
        <f t="shared" si="8"/>
        <v/>
      </c>
    </row>
    <row r="255" spans="1:7" outlineLevel="1" x14ac:dyDescent="0.25">
      <c r="A255" s="51" t="s">
        <v>734</v>
      </c>
      <c r="B255" s="80" t="s">
        <v>714</v>
      </c>
      <c r="C255" s="133">
        <f>faneB1!C255</f>
        <v>3</v>
      </c>
      <c r="D255" s="134"/>
      <c r="F255" s="140">
        <f t="shared" si="7"/>
        <v>8.9491598230452793E-6</v>
      </c>
      <c r="G255" s="140" t="str">
        <f t="shared" si="8"/>
        <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8">
        <f>faneB1!C260</f>
        <v>0.80305499942598424</v>
      </c>
      <c r="E260" s="122"/>
      <c r="F260" s="122"/>
      <c r="G260" s="122"/>
    </row>
    <row r="261" spans="1:14" x14ac:dyDescent="0.25">
      <c r="A261" s="51" t="s">
        <v>741</v>
      </c>
      <c r="B261" s="51" t="s">
        <v>742</v>
      </c>
      <c r="C261" s="128">
        <f>faneB1!C261</f>
        <v>4.788686266804832E-2</v>
      </c>
      <c r="E261" s="122"/>
      <c r="F261" s="122"/>
    </row>
    <row r="262" spans="1:14" x14ac:dyDescent="0.25">
      <c r="A262" s="51" t="s">
        <v>743</v>
      </c>
      <c r="B262" s="51" t="s">
        <v>744</v>
      </c>
      <c r="C262" s="128" t="s">
        <v>1202</v>
      </c>
      <c r="E262" s="122"/>
      <c r="F262" s="122"/>
    </row>
    <row r="263" spans="1:14" x14ac:dyDescent="0.25">
      <c r="A263" s="51" t="s">
        <v>745</v>
      </c>
      <c r="B263" s="51" t="s">
        <v>2215</v>
      </c>
      <c r="C263" s="128" t="s">
        <v>1202</v>
      </c>
      <c r="E263" s="122"/>
      <c r="F263" s="122"/>
    </row>
    <row r="264" spans="1:14" x14ac:dyDescent="0.25">
      <c r="A264" s="51" t="s">
        <v>1385</v>
      </c>
      <c r="B264" s="68" t="s">
        <v>1377</v>
      </c>
      <c r="C264" s="128" t="s">
        <v>1202</v>
      </c>
      <c r="D264" s="65"/>
      <c r="E264" s="65"/>
      <c r="F264" s="84"/>
      <c r="G264" s="84"/>
      <c r="H264" s="49"/>
      <c r="I264" s="51"/>
      <c r="J264" s="51"/>
      <c r="K264" s="51"/>
      <c r="L264" s="49"/>
      <c r="M264" s="49"/>
      <c r="N264" s="49"/>
    </row>
    <row r="265" spans="1:14" x14ac:dyDescent="0.25">
      <c r="A265" s="51" t="s">
        <v>2216</v>
      </c>
      <c r="B265" s="51" t="s">
        <v>139</v>
      </c>
      <c r="C265" s="128">
        <f>faneB1!C265</f>
        <v>0.14905813790487946</v>
      </c>
      <c r="E265" s="122"/>
      <c r="F265" s="122"/>
    </row>
    <row r="266" spans="1:14" outlineLevel="1" x14ac:dyDescent="0.25">
      <c r="A266" s="51" t="s">
        <v>746</v>
      </c>
      <c r="B266" s="80" t="s">
        <v>748</v>
      </c>
      <c r="C266" s="150">
        <f>faneB1!C266</f>
        <v>8.3772096242661923E-2</v>
      </c>
      <c r="E266" s="122"/>
      <c r="F266" s="122"/>
    </row>
    <row r="267" spans="1:14" outlineLevel="1" x14ac:dyDescent="0.25">
      <c r="A267" s="51" t="s">
        <v>747</v>
      </c>
      <c r="B267" s="80" t="s">
        <v>750</v>
      </c>
      <c r="C267" s="128">
        <f>faneB1!C267</f>
        <v>3.2311799280555791E-4</v>
      </c>
      <c r="E267" s="122"/>
      <c r="F267" s="122"/>
    </row>
    <row r="268" spans="1:14" outlineLevel="1" x14ac:dyDescent="0.25">
      <c r="A268" s="51" t="s">
        <v>749</v>
      </c>
      <c r="B268" s="80" t="s">
        <v>752</v>
      </c>
      <c r="C268" s="128">
        <f>faneB1!C268</f>
        <v>0</v>
      </c>
      <c r="E268" s="122"/>
      <c r="F268" s="122"/>
    </row>
    <row r="269" spans="1:14" outlineLevel="1" x14ac:dyDescent="0.25">
      <c r="A269" s="51" t="s">
        <v>751</v>
      </c>
      <c r="B269" s="80" t="s">
        <v>754</v>
      </c>
      <c r="C269" s="128" t="s">
        <v>1202</v>
      </c>
      <c r="E269" s="122"/>
      <c r="F269" s="122"/>
    </row>
    <row r="270" spans="1:14" outlineLevel="1" x14ac:dyDescent="0.25">
      <c r="A270" s="51" t="s">
        <v>753</v>
      </c>
      <c r="B270" s="80" t="s">
        <v>3127</v>
      </c>
      <c r="C270" s="128" t="s">
        <v>1202</v>
      </c>
      <c r="E270" s="122"/>
      <c r="F270" s="122"/>
    </row>
    <row r="271" spans="1:14" outlineLevel="1" x14ac:dyDescent="0.25">
      <c r="A271" s="51" t="s">
        <v>755</v>
      </c>
      <c r="B271" s="80"/>
      <c r="C271" s="128"/>
      <c r="E271" s="122"/>
      <c r="F271" s="122"/>
    </row>
    <row r="272" spans="1:14" outlineLevel="1" x14ac:dyDescent="0.25">
      <c r="A272" s="51" t="s">
        <v>756</v>
      </c>
      <c r="B272" s="80"/>
      <c r="C272" s="128"/>
      <c r="E272" s="122"/>
      <c r="F272" s="122"/>
    </row>
    <row r="273" spans="1:7" outlineLevel="1" x14ac:dyDescent="0.25">
      <c r="A273" s="51" t="s">
        <v>757</v>
      </c>
      <c r="B273" s="80"/>
      <c r="C273" s="128"/>
      <c r="E273" s="122"/>
      <c r="F273" s="122"/>
    </row>
    <row r="274" spans="1:7" outlineLevel="1" x14ac:dyDescent="0.25">
      <c r="A274" s="51" t="s">
        <v>758</v>
      </c>
      <c r="B274" s="80"/>
      <c r="C274" s="128"/>
      <c r="E274" s="122"/>
      <c r="F274" s="122"/>
    </row>
    <row r="275" spans="1:7" outlineLevel="1" x14ac:dyDescent="0.25">
      <c r="A275" s="51" t="s">
        <v>759</v>
      </c>
      <c r="B275" s="80"/>
      <c r="C275" s="128"/>
      <c r="E275" s="122"/>
      <c r="F275" s="122"/>
    </row>
    <row r="276" spans="1:7" ht="15" customHeight="1" x14ac:dyDescent="0.25">
      <c r="A276" s="70"/>
      <c r="B276" s="116" t="s">
        <v>760</v>
      </c>
      <c r="C276" s="70" t="s">
        <v>481</v>
      </c>
      <c r="D276" s="70"/>
      <c r="E276" s="72"/>
      <c r="F276" s="70"/>
      <c r="G276" s="73"/>
    </row>
    <row r="277" spans="1:7" x14ac:dyDescent="0.25">
      <c r="A277" s="51" t="s">
        <v>7</v>
      </c>
      <c r="B277" s="51" t="s">
        <v>1378</v>
      </c>
      <c r="C277" s="128">
        <v>1</v>
      </c>
      <c r="E277" s="49"/>
      <c r="F277" s="49"/>
    </row>
    <row r="278" spans="1:7" x14ac:dyDescent="0.25">
      <c r="A278" s="51" t="s">
        <v>761</v>
      </c>
      <c r="B278" s="51" t="s">
        <v>762</v>
      </c>
      <c r="C278" s="128">
        <v>0</v>
      </c>
      <c r="E278" s="49"/>
      <c r="F278" s="49"/>
    </row>
    <row r="279" spans="1:7" x14ac:dyDescent="0.25">
      <c r="A279" s="51" t="s">
        <v>763</v>
      </c>
      <c r="B279" s="51" t="s">
        <v>139</v>
      </c>
      <c r="C279" s="128">
        <v>0</v>
      </c>
      <c r="E279" s="49"/>
      <c r="F279" s="49"/>
    </row>
    <row r="280" spans="1:7" outlineLevel="1" x14ac:dyDescent="0.25">
      <c r="A280" s="51" t="s">
        <v>764</v>
      </c>
      <c r="C280" s="128"/>
      <c r="E280" s="49"/>
      <c r="F280" s="49"/>
    </row>
    <row r="281" spans="1:7" outlineLevel="1" x14ac:dyDescent="0.25">
      <c r="A281" s="51" t="s">
        <v>765</v>
      </c>
      <c r="C281" s="128"/>
      <c r="E281" s="49"/>
      <c r="F281" s="49"/>
    </row>
    <row r="282" spans="1:7" outlineLevel="1" x14ac:dyDescent="0.25">
      <c r="A282" s="51" t="s">
        <v>766</v>
      </c>
      <c r="C282" s="128"/>
      <c r="E282" s="49"/>
      <c r="F282" s="49"/>
    </row>
    <row r="283" spans="1:7" outlineLevel="1" x14ac:dyDescent="0.25">
      <c r="A283" s="51" t="s">
        <v>767</v>
      </c>
      <c r="C283" s="128"/>
      <c r="E283" s="49"/>
      <c r="F283" s="49"/>
    </row>
    <row r="284" spans="1:7" outlineLevel="1" x14ac:dyDescent="0.25">
      <c r="A284" s="51" t="s">
        <v>768</v>
      </c>
      <c r="C284" s="128"/>
      <c r="E284" s="49"/>
      <c r="F284" s="49"/>
    </row>
    <row r="285" spans="1:7" outlineLevel="1" x14ac:dyDescent="0.25">
      <c r="A285" s="51" t="s">
        <v>769</v>
      </c>
      <c r="C285" s="128"/>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3157</v>
      </c>
      <c r="C287" s="133">
        <f>faneB1!C287</f>
        <v>39023.069434036464</v>
      </c>
      <c r="D287" s="51">
        <f>faneB1!D287</f>
        <v>19055.000000000015</v>
      </c>
      <c r="E287" s="57"/>
      <c r="F287" s="140">
        <f>IF($C$305=0,"",IF(C287="[For completion]","",C287/$C$305))</f>
        <v>0.11640787008693775</v>
      </c>
      <c r="G287" s="140">
        <f>IF($D$305=0,"",IF(D287="[For completion]","",D287/$D$305))</f>
        <v>8.5001695126950605E-2</v>
      </c>
    </row>
    <row r="288" spans="1:7" customFormat="1" x14ac:dyDescent="0.25">
      <c r="A288" s="51" t="s">
        <v>1988</v>
      </c>
      <c r="B288" s="68" t="s">
        <v>3128</v>
      </c>
      <c r="C288" s="133">
        <f>faneB1!C288</f>
        <v>16887.676572918706</v>
      </c>
      <c r="D288" s="51">
        <f>faneB1!D288</f>
        <v>8113.0000000000064</v>
      </c>
      <c r="E288" s="57"/>
      <c r="F288" s="140">
        <f t="shared" ref="F288:F304" si="9">IF($C$305=0,"",IF(C288="[For completion]","",C288/$C$305))</f>
        <v>5.0376828093791459E-2</v>
      </c>
      <c r="G288" s="140">
        <f t="shared" ref="G288:G304" si="10">IF($D$305=0,"",IF(D288="[For completion]","",D288/$D$305))</f>
        <v>3.6190960512461311E-2</v>
      </c>
    </row>
    <row r="289" spans="1:7" customFormat="1" x14ac:dyDescent="0.25">
      <c r="A289" s="51" t="s">
        <v>1989</v>
      </c>
      <c r="B289" s="68" t="s">
        <v>3129</v>
      </c>
      <c r="C289" s="133">
        <f>faneB1!C289</f>
        <v>67383.990671133419</v>
      </c>
      <c r="D289" s="51">
        <f>faneB1!D289</f>
        <v>32427.999999999978</v>
      </c>
      <c r="E289" s="57"/>
      <c r="F289" s="140">
        <f t="shared" si="9"/>
        <v>0.20100999090407415</v>
      </c>
      <c r="G289" s="140">
        <f t="shared" si="10"/>
        <v>0.14465678139998689</v>
      </c>
    </row>
    <row r="290" spans="1:7" customFormat="1" x14ac:dyDescent="0.25">
      <c r="A290" s="51" t="s">
        <v>1990</v>
      </c>
      <c r="B290" s="68" t="s">
        <v>3130</v>
      </c>
      <c r="C290" s="133">
        <f>faneB1!C290</f>
        <v>50398.189550121402</v>
      </c>
      <c r="D290" s="51">
        <f>faneB1!D290</f>
        <v>28402</v>
      </c>
      <c r="E290" s="57"/>
      <c r="F290" s="140">
        <f t="shared" si="9"/>
        <v>0.15034045211857011</v>
      </c>
      <c r="G290" s="140">
        <f t="shared" si="10"/>
        <v>0.1266973573862844</v>
      </c>
    </row>
    <row r="291" spans="1:7" customFormat="1" x14ac:dyDescent="0.25">
      <c r="A291" s="51" t="s">
        <v>1991</v>
      </c>
      <c r="B291" s="68" t="s">
        <v>3131</v>
      </c>
      <c r="C291" s="133">
        <f>faneB1!C291</f>
        <v>17028.322380264941</v>
      </c>
      <c r="D291" s="51">
        <f>faneB1!D291</f>
        <v>10993.999999999998</v>
      </c>
      <c r="E291" s="57"/>
      <c r="F291" s="140">
        <f t="shared" si="9"/>
        <v>5.0796381939946698E-2</v>
      </c>
      <c r="G291" s="140">
        <f t="shared" si="10"/>
        <v>4.9042699355848547E-2</v>
      </c>
    </row>
    <row r="292" spans="1:7" customFormat="1" x14ac:dyDescent="0.25">
      <c r="A292" s="51" t="s">
        <v>1992</v>
      </c>
      <c r="B292" s="68" t="s">
        <v>3132</v>
      </c>
      <c r="C292" s="133">
        <f>faneB1!C292</f>
        <v>6464.696127748497</v>
      </c>
      <c r="D292" s="51">
        <f>faneB1!D292</f>
        <v>4805.0000000000036</v>
      </c>
      <c r="E292" s="57"/>
      <c r="F292" s="140">
        <f t="shared" si="9"/>
        <v>1.9284528816026433E-2</v>
      </c>
      <c r="G292" s="140">
        <f t="shared" si="10"/>
        <v>2.1434434273681323E-2</v>
      </c>
    </row>
    <row r="293" spans="1:7" customFormat="1" x14ac:dyDescent="0.25">
      <c r="A293" s="51" t="s">
        <v>1993</v>
      </c>
      <c r="B293" s="68" t="s">
        <v>3133</v>
      </c>
      <c r="C293" s="133">
        <f>faneB1!C293</f>
        <v>3360.7782938236737</v>
      </c>
      <c r="D293" s="51">
        <f>faneB1!D293</f>
        <v>2928</v>
      </c>
      <c r="E293" s="57"/>
      <c r="F293" s="140">
        <f t="shared" si="9"/>
        <v>1.0025378543831256E-2</v>
      </c>
      <c r="G293" s="140">
        <f t="shared" si="10"/>
        <v>1.3061399282692792E-2</v>
      </c>
    </row>
    <row r="294" spans="1:7" customFormat="1" x14ac:dyDescent="0.25">
      <c r="A294" s="51" t="s">
        <v>1994</v>
      </c>
      <c r="B294" s="68" t="s">
        <v>3134</v>
      </c>
      <c r="C294" s="133">
        <f>faneB1!C294</f>
        <v>12584.283335710794</v>
      </c>
      <c r="D294" s="51">
        <f>faneB1!D294</f>
        <v>8529.2723360845193</v>
      </c>
      <c r="E294" s="57"/>
      <c r="F294" s="140">
        <f t="shared" si="9"/>
        <v>3.7539579559646916E-2</v>
      </c>
      <c r="G294" s="140">
        <f t="shared" si="10"/>
        <v>3.804789329659352E-2</v>
      </c>
    </row>
    <row r="295" spans="1:7" customFormat="1" x14ac:dyDescent="0.25">
      <c r="A295" s="51" t="s">
        <v>1995</v>
      </c>
      <c r="B295" s="68" t="s">
        <v>3135</v>
      </c>
      <c r="C295" s="133">
        <f>faneB1!C295</f>
        <v>10292.135115246978</v>
      </c>
      <c r="D295" s="51">
        <f>faneB1!D295</f>
        <v>8021.6112055105377</v>
      </c>
      <c r="E295" s="57"/>
      <c r="F295" s="140">
        <f t="shared" si="9"/>
        <v>3.0701980771607202E-2</v>
      </c>
      <c r="G295" s="140">
        <f t="shared" si="10"/>
        <v>3.5783287857136546E-2</v>
      </c>
    </row>
    <row r="296" spans="1:7" customFormat="1" x14ac:dyDescent="0.25">
      <c r="A296" s="51" t="s">
        <v>1996</v>
      </c>
      <c r="B296" s="68" t="s">
        <v>3136</v>
      </c>
      <c r="C296" s="133">
        <f>faneB1!C296</f>
        <v>39365.8852437108</v>
      </c>
      <c r="D296" s="51">
        <f>faneB1!D296</f>
        <v>32229.081221849614</v>
      </c>
      <c r="E296" s="57"/>
      <c r="F296" s="140">
        <f t="shared" si="9"/>
        <v>0.11743050769118298</v>
      </c>
      <c r="G296" s="140">
        <f t="shared" si="10"/>
        <v>0.14376943249758004</v>
      </c>
    </row>
    <row r="297" spans="1:7" customFormat="1" x14ac:dyDescent="0.25">
      <c r="A297" s="51" t="s">
        <v>1997</v>
      </c>
      <c r="B297" s="68" t="s">
        <v>3137</v>
      </c>
      <c r="C297" s="133">
        <f>faneB1!C297</f>
        <v>37515.993066875533</v>
      </c>
      <c r="D297" s="51">
        <f>faneB1!D297</f>
        <v>32073.256215669069</v>
      </c>
      <c r="E297" s="57"/>
      <c r="F297" s="140">
        <f t="shared" si="9"/>
        <v>0.11191218195927483</v>
      </c>
      <c r="G297" s="140">
        <f t="shared" si="10"/>
        <v>0.14307431889650346</v>
      </c>
    </row>
    <row r="298" spans="1:7" customFormat="1" x14ac:dyDescent="0.25">
      <c r="A298" s="51" t="s">
        <v>1998</v>
      </c>
      <c r="B298" s="68" t="s">
        <v>3138</v>
      </c>
      <c r="C298" s="133">
        <f>faneB1!C298</f>
        <v>16982.301039708324</v>
      </c>
      <c r="D298" s="51">
        <f>faneB1!D298</f>
        <v>15762.907796328584</v>
      </c>
      <c r="E298" s="57"/>
      <c r="F298" s="140">
        <f t="shared" si="9"/>
        <v>5.065909785874962E-2</v>
      </c>
      <c r="G298" s="140">
        <f t="shared" si="10"/>
        <v>7.0316131347035113E-2</v>
      </c>
    </row>
    <row r="299" spans="1:7" customFormat="1" x14ac:dyDescent="0.25">
      <c r="A299" s="51" t="s">
        <v>1999</v>
      </c>
      <c r="B299" s="68" t="s">
        <v>3139</v>
      </c>
      <c r="C299" s="133">
        <f>faneB1!C299</f>
        <v>8830.3026298624991</v>
      </c>
      <c r="D299" s="51">
        <f>faneB1!D299</f>
        <v>9001.2176701621629</v>
      </c>
      <c r="E299" s="57"/>
      <c r="F299" s="140">
        <f t="shared" si="9"/>
        <v>2.6341257524678856E-2</v>
      </c>
      <c r="G299" s="140">
        <f t="shared" si="10"/>
        <v>4.0153175553421371E-2</v>
      </c>
    </row>
    <row r="300" spans="1:7" customFormat="1" x14ac:dyDescent="0.25">
      <c r="A300" s="51" t="s">
        <v>2000</v>
      </c>
      <c r="B300" s="68" t="s">
        <v>3140</v>
      </c>
      <c r="C300" s="133">
        <f>faneB1!C300</f>
        <v>5732.08179314873</v>
      </c>
      <c r="D300" s="51">
        <f>faneB1!D300</f>
        <v>6254.6535544101453</v>
      </c>
      <c r="E300" s="57"/>
      <c r="F300" s="140">
        <f t="shared" si="9"/>
        <v>1.7099101695023652E-2</v>
      </c>
      <c r="G300" s="140">
        <f t="shared" si="10"/>
        <v>2.790113642386086E-2</v>
      </c>
    </row>
    <row r="301" spans="1:7" customFormat="1" x14ac:dyDescent="0.25">
      <c r="A301" s="51" t="s">
        <v>2001</v>
      </c>
      <c r="B301" s="68"/>
      <c r="C301" s="133"/>
      <c r="D301" s="51"/>
      <c r="E301" s="57"/>
      <c r="F301" s="140">
        <f t="shared" si="9"/>
        <v>0</v>
      </c>
      <c r="G301" s="140">
        <f t="shared" si="10"/>
        <v>0</v>
      </c>
    </row>
    <row r="302" spans="1:7" customFormat="1" x14ac:dyDescent="0.25">
      <c r="A302" s="51" t="s">
        <v>2002</v>
      </c>
      <c r="B302" s="68"/>
      <c r="C302" s="133"/>
      <c r="D302" s="51"/>
      <c r="E302" s="57"/>
      <c r="F302" s="140">
        <f t="shared" si="9"/>
        <v>0</v>
      </c>
      <c r="G302" s="140">
        <f t="shared" si="10"/>
        <v>0</v>
      </c>
    </row>
    <row r="303" spans="1:7" customFormat="1" x14ac:dyDescent="0.25">
      <c r="A303" s="51" t="s">
        <v>2003</v>
      </c>
      <c r="B303" s="68"/>
      <c r="C303" s="133"/>
      <c r="D303" s="51"/>
      <c r="E303" s="57"/>
      <c r="F303" s="140">
        <f t="shared" si="9"/>
        <v>0</v>
      </c>
      <c r="G303" s="140">
        <f t="shared" si="10"/>
        <v>0</v>
      </c>
    </row>
    <row r="304" spans="1:7" customFormat="1" x14ac:dyDescent="0.25">
      <c r="A304" s="51" t="s">
        <v>2004</v>
      </c>
      <c r="B304" s="68" t="s">
        <v>2042</v>
      </c>
      <c r="C304" s="133">
        <f>faneB1!C304</f>
        <v>3377.3666343216923</v>
      </c>
      <c r="D304" s="51">
        <f>faneB1!D304</f>
        <v>5575.0000000000036</v>
      </c>
      <c r="E304" s="57"/>
      <c r="F304" s="140">
        <f t="shared" si="9"/>
        <v>1.0074862436658174E-2</v>
      </c>
      <c r="G304" s="140">
        <f t="shared" si="10"/>
        <v>2.486929678996324E-2</v>
      </c>
    </row>
    <row r="305" spans="1:7" customFormat="1" x14ac:dyDescent="0.25">
      <c r="A305" s="51" t="s">
        <v>2005</v>
      </c>
      <c r="B305" s="68" t="s">
        <v>141</v>
      </c>
      <c r="C305" s="133">
        <f>SUM(C287:C304)</f>
        <v>335227.07188863243</v>
      </c>
      <c r="D305" s="51">
        <f>SUM(D287:D304)</f>
        <v>224172.00000001464</v>
      </c>
      <c r="E305" s="57"/>
      <c r="F305" s="148">
        <f>SUM(F287:F304)</f>
        <v>1.0000000000000002</v>
      </c>
      <c r="G305" s="148">
        <f>SUM(G287:G304)</f>
        <v>0.99999999999999978</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3141</v>
      </c>
      <c r="C310" s="133">
        <f>faneB1!C310</f>
        <v>39023.069434036464</v>
      </c>
      <c r="D310" s="51">
        <f>faneB1!D310</f>
        <v>19055.000000000015</v>
      </c>
      <c r="E310" s="57"/>
      <c r="F310" s="140">
        <f>IF($C$328=0,"",IF(C310="[For completion]","",C310/$C$328))</f>
        <v>0.11640787008693775</v>
      </c>
      <c r="G310" s="140">
        <f>IF($D$328=0,"",IF(D310="[For completion]","",D310/$D$328))</f>
        <v>8.5001695126950605E-2</v>
      </c>
    </row>
    <row r="311" spans="1:7" customFormat="1" x14ac:dyDescent="0.25">
      <c r="A311" s="51" t="s">
        <v>2010</v>
      </c>
      <c r="B311" s="68" t="s">
        <v>3142</v>
      </c>
      <c r="C311" s="133">
        <f>faneB1!C311</f>
        <v>16887.676572918706</v>
      </c>
      <c r="D311" s="51">
        <f>faneB1!D311</f>
        <v>8113.0000000000064</v>
      </c>
      <c r="E311" s="57"/>
      <c r="F311" s="140">
        <f t="shared" ref="F311:F327" si="11">IF($C$328=0,"",IF(C311="[For completion]","",C311/$C$328))</f>
        <v>5.0376828093791459E-2</v>
      </c>
      <c r="G311" s="140">
        <f t="shared" ref="G311:G327" si="12">IF($D$328=0,"",IF(D311="[For completion]","",D311/$D$328))</f>
        <v>3.6190960512461311E-2</v>
      </c>
    </row>
    <row r="312" spans="1:7" customFormat="1" x14ac:dyDescent="0.25">
      <c r="A312" s="51" t="s">
        <v>2011</v>
      </c>
      <c r="B312" s="68" t="s">
        <v>3143</v>
      </c>
      <c r="C312" s="133">
        <f>faneB1!C312</f>
        <v>67383.990671133419</v>
      </c>
      <c r="D312" s="51">
        <f>faneB1!D312</f>
        <v>32427.999999999978</v>
      </c>
      <c r="E312" s="57"/>
      <c r="F312" s="140">
        <f t="shared" si="11"/>
        <v>0.20100999090407415</v>
      </c>
      <c r="G312" s="140">
        <f t="shared" si="12"/>
        <v>0.14465678139998689</v>
      </c>
    </row>
    <row r="313" spans="1:7" customFormat="1" x14ac:dyDescent="0.25">
      <c r="A313" s="51" t="s">
        <v>2012</v>
      </c>
      <c r="B313" s="68" t="s">
        <v>3144</v>
      </c>
      <c r="C313" s="133">
        <f>faneB1!C313</f>
        <v>50398.189550121402</v>
      </c>
      <c r="D313" s="51">
        <f>faneB1!D313</f>
        <v>28402</v>
      </c>
      <c r="E313" s="57"/>
      <c r="F313" s="140">
        <f t="shared" si="11"/>
        <v>0.15034045211857011</v>
      </c>
      <c r="G313" s="140">
        <f t="shared" si="12"/>
        <v>0.1266973573862844</v>
      </c>
    </row>
    <row r="314" spans="1:7" customFormat="1" x14ac:dyDescent="0.25">
      <c r="A314" s="51" t="s">
        <v>2013</v>
      </c>
      <c r="B314" s="68" t="s">
        <v>3145</v>
      </c>
      <c r="C314" s="133">
        <f>faneB1!C314</f>
        <v>17028.322380264941</v>
      </c>
      <c r="D314" s="51">
        <f>faneB1!D314</f>
        <v>10993.999999999998</v>
      </c>
      <c r="E314" s="57"/>
      <c r="F314" s="140">
        <f t="shared" si="11"/>
        <v>5.0796381939946698E-2</v>
      </c>
      <c r="G314" s="140">
        <f t="shared" si="12"/>
        <v>4.9042699355848547E-2</v>
      </c>
    </row>
    <row r="315" spans="1:7" customFormat="1" x14ac:dyDescent="0.25">
      <c r="A315" s="51" t="s">
        <v>2014</v>
      </c>
      <c r="B315" s="68" t="s">
        <v>3146</v>
      </c>
      <c r="C315" s="133">
        <f>faneB1!C315</f>
        <v>6464.696127748497</v>
      </c>
      <c r="D315" s="51">
        <f>faneB1!D315</f>
        <v>4805.0000000000036</v>
      </c>
      <c r="E315" s="57"/>
      <c r="F315" s="140">
        <f t="shared" si="11"/>
        <v>1.9284528816026433E-2</v>
      </c>
      <c r="G315" s="140">
        <f t="shared" si="12"/>
        <v>2.1434434273681323E-2</v>
      </c>
    </row>
    <row r="316" spans="1:7" customFormat="1" x14ac:dyDescent="0.25">
      <c r="A316" s="51" t="s">
        <v>2015</v>
      </c>
      <c r="B316" s="68" t="s">
        <v>3147</v>
      </c>
      <c r="C316" s="133">
        <f>faneB1!C316</f>
        <v>3360.7782938236737</v>
      </c>
      <c r="D316" s="51">
        <f>faneB1!D316</f>
        <v>2928</v>
      </c>
      <c r="E316" s="57"/>
      <c r="F316" s="140">
        <f t="shared" si="11"/>
        <v>1.0025378543831256E-2</v>
      </c>
      <c r="G316" s="140">
        <f t="shared" si="12"/>
        <v>1.3061399282692792E-2</v>
      </c>
    </row>
    <row r="317" spans="1:7" customFormat="1" x14ac:dyDescent="0.25">
      <c r="A317" s="51" t="s">
        <v>2016</v>
      </c>
      <c r="B317" s="68" t="s">
        <v>3148</v>
      </c>
      <c r="C317" s="133">
        <f>faneB1!C317</f>
        <v>12584.283335710794</v>
      </c>
      <c r="D317" s="51">
        <f>faneB1!D317</f>
        <v>8529.2723360845193</v>
      </c>
      <c r="E317" s="57"/>
      <c r="F317" s="140">
        <f t="shared" si="11"/>
        <v>3.7539579559646916E-2</v>
      </c>
      <c r="G317" s="140">
        <f t="shared" si="12"/>
        <v>3.804789329659352E-2</v>
      </c>
    </row>
    <row r="318" spans="1:7" customFormat="1" x14ac:dyDescent="0.25">
      <c r="A318" s="51" t="s">
        <v>2017</v>
      </c>
      <c r="B318" s="68" t="s">
        <v>3149</v>
      </c>
      <c r="C318" s="133">
        <f>faneB1!C318</f>
        <v>10292.135115246978</v>
      </c>
      <c r="D318" s="51">
        <f>faneB1!D318</f>
        <v>8021.6112055105377</v>
      </c>
      <c r="E318" s="57"/>
      <c r="F318" s="140">
        <f t="shared" si="11"/>
        <v>3.0701980771607202E-2</v>
      </c>
      <c r="G318" s="140">
        <f t="shared" si="12"/>
        <v>3.5783287857136546E-2</v>
      </c>
    </row>
    <row r="319" spans="1:7" customFormat="1" x14ac:dyDescent="0.25">
      <c r="A319" s="51" t="s">
        <v>2018</v>
      </c>
      <c r="B319" s="68" t="s">
        <v>3150</v>
      </c>
      <c r="C319" s="133">
        <f>faneB1!C319</f>
        <v>39365.8852437108</v>
      </c>
      <c r="D319" s="51">
        <f>faneB1!D319</f>
        <v>32229.081221849614</v>
      </c>
      <c r="E319" s="57"/>
      <c r="F319" s="140">
        <f t="shared" si="11"/>
        <v>0.11743050769118298</v>
      </c>
      <c r="G319" s="140">
        <f t="shared" si="12"/>
        <v>0.14376943249758004</v>
      </c>
    </row>
    <row r="320" spans="1:7" customFormat="1" x14ac:dyDescent="0.25">
      <c r="A320" s="51" t="s">
        <v>2119</v>
      </c>
      <c r="B320" s="68" t="s">
        <v>3151</v>
      </c>
      <c r="C320" s="133">
        <f>faneB1!C320</f>
        <v>37515.993066875533</v>
      </c>
      <c r="D320" s="51">
        <f>faneB1!D320</f>
        <v>32073.256215669069</v>
      </c>
      <c r="E320" s="57"/>
      <c r="F320" s="140">
        <f t="shared" si="11"/>
        <v>0.11191218195927483</v>
      </c>
      <c r="G320" s="140">
        <f t="shared" si="12"/>
        <v>0.14307431889650346</v>
      </c>
    </row>
    <row r="321" spans="1:7" customFormat="1" x14ac:dyDescent="0.25">
      <c r="A321" s="51" t="s">
        <v>2161</v>
      </c>
      <c r="B321" s="68" t="s">
        <v>3152</v>
      </c>
      <c r="C321" s="133">
        <f>faneB1!C321</f>
        <v>16982.301039708324</v>
      </c>
      <c r="D321" s="51">
        <f>faneB1!D321</f>
        <v>15762.907796328584</v>
      </c>
      <c r="E321" s="57"/>
      <c r="F321" s="140">
        <f>IF($C$328=0,"",IF(C321="[For completion]","",C321/$C$328))</f>
        <v>5.065909785874962E-2</v>
      </c>
      <c r="G321" s="140">
        <f t="shared" si="12"/>
        <v>7.0316131347035113E-2</v>
      </c>
    </row>
    <row r="322" spans="1:7" customFormat="1" x14ac:dyDescent="0.25">
      <c r="A322" s="51" t="s">
        <v>2162</v>
      </c>
      <c r="B322" s="68" t="s">
        <v>3153</v>
      </c>
      <c r="C322" s="133">
        <f>faneB1!C322</f>
        <v>8830.3026298624991</v>
      </c>
      <c r="D322" s="51">
        <f>faneB1!D322</f>
        <v>9001.2176701621629</v>
      </c>
      <c r="E322" s="57"/>
      <c r="F322" s="140">
        <f t="shared" si="11"/>
        <v>2.6341257524678856E-2</v>
      </c>
      <c r="G322" s="140">
        <f t="shared" si="12"/>
        <v>4.0153175553421371E-2</v>
      </c>
    </row>
    <row r="323" spans="1:7" customFormat="1" x14ac:dyDescent="0.25">
      <c r="A323" s="51" t="s">
        <v>2163</v>
      </c>
      <c r="B323" s="68" t="s">
        <v>3154</v>
      </c>
      <c r="C323" s="133">
        <f>faneB1!C323</f>
        <v>5732.08179314873</v>
      </c>
      <c r="D323" s="51">
        <f>faneB1!D323</f>
        <v>6254.6535544101453</v>
      </c>
      <c r="E323" s="57"/>
      <c r="F323" s="140">
        <f t="shared" si="11"/>
        <v>1.7099101695023652E-2</v>
      </c>
      <c r="G323" s="140">
        <f t="shared" si="12"/>
        <v>2.790113642386086E-2</v>
      </c>
    </row>
    <row r="324" spans="1:7" customFormat="1" x14ac:dyDescent="0.25">
      <c r="A324" s="51" t="s">
        <v>2164</v>
      </c>
      <c r="B324" s="68"/>
      <c r="C324" s="133"/>
      <c r="D324" s="51"/>
      <c r="E324" s="57"/>
      <c r="F324" s="140">
        <f t="shared" si="11"/>
        <v>0</v>
      </c>
      <c r="G324" s="140">
        <f t="shared" si="12"/>
        <v>0</v>
      </c>
    </row>
    <row r="325" spans="1:7" customFormat="1" x14ac:dyDescent="0.25">
      <c r="A325" s="51" t="s">
        <v>2165</v>
      </c>
      <c r="B325" s="68"/>
      <c r="C325" s="133"/>
      <c r="D325" s="51"/>
      <c r="E325" s="57"/>
      <c r="F325" s="140">
        <f t="shared" si="11"/>
        <v>0</v>
      </c>
      <c r="G325" s="140">
        <f t="shared" si="12"/>
        <v>0</v>
      </c>
    </row>
    <row r="326" spans="1:7" customFormat="1" x14ac:dyDescent="0.25">
      <c r="A326" s="51" t="s">
        <v>2166</v>
      </c>
      <c r="B326" s="68"/>
      <c r="C326" s="133"/>
      <c r="D326" s="51"/>
      <c r="E326" s="57"/>
      <c r="F326" s="140">
        <f t="shared" si="11"/>
        <v>0</v>
      </c>
      <c r="G326" s="140">
        <f t="shared" si="12"/>
        <v>0</v>
      </c>
    </row>
    <row r="327" spans="1:7" customFormat="1" x14ac:dyDescent="0.25">
      <c r="A327" s="51" t="s">
        <v>2167</v>
      </c>
      <c r="B327" s="68" t="s">
        <v>2042</v>
      </c>
      <c r="C327" s="133">
        <f>faneB1!C327</f>
        <v>3377.3666343216923</v>
      </c>
      <c r="D327" s="51">
        <f>faneB1!D327</f>
        <v>5575.0000000000036</v>
      </c>
      <c r="E327" s="57"/>
      <c r="F327" s="140">
        <f t="shared" si="11"/>
        <v>1.0074862436658174E-2</v>
      </c>
      <c r="G327" s="140">
        <f t="shared" si="12"/>
        <v>2.486929678996324E-2</v>
      </c>
    </row>
    <row r="328" spans="1:7" customFormat="1" x14ac:dyDescent="0.25">
      <c r="A328" s="51" t="s">
        <v>2168</v>
      </c>
      <c r="B328" s="68" t="s">
        <v>141</v>
      </c>
      <c r="C328" s="133">
        <f>SUM(C310:C327)</f>
        <v>335227.07188863243</v>
      </c>
      <c r="D328" s="51">
        <f>SUM(D310:D327)</f>
        <v>224172.00000001464</v>
      </c>
      <c r="E328" s="57"/>
      <c r="F328" s="148">
        <f>SUM(F310:F327)</f>
        <v>1.0000000000000002</v>
      </c>
      <c r="G328" s="148">
        <f>SUM(G310:G327)</f>
        <v>0.99999999999999978</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3">
        <f>faneB1!C333</f>
        <v>58594.736503624226</v>
      </c>
      <c r="D333" s="51">
        <f>faneB1!D333</f>
        <v>34237</v>
      </c>
      <c r="E333" s="57"/>
      <c r="F333" s="140">
        <f>IF($C$346=0,"",IF(C333="[For completion]","",C333/$C$346))</f>
        <v>0.17479118310316671</v>
      </c>
      <c r="G333" s="140">
        <f>IF($D$346=0,"",IF(D333="[For completion]","",D333/$D$346))</f>
        <v>0.16425901848555652</v>
      </c>
    </row>
    <row r="334" spans="1:7" customFormat="1" x14ac:dyDescent="0.25">
      <c r="A334" s="51" t="s">
        <v>2172</v>
      </c>
      <c r="B334" s="68" t="s">
        <v>1643</v>
      </c>
      <c r="C334" s="133">
        <f>faneB1!C334</f>
        <v>49480.060965707125</v>
      </c>
      <c r="D334" s="51">
        <f>faneB1!D334</f>
        <v>26965</v>
      </c>
      <c r="E334" s="57"/>
      <c r="F334" s="140">
        <f t="shared" ref="F334:F345" si="13">IF($C$346=0,"",IF(C334="[For completion]","",C334/$C$346))</f>
        <v>0.14760162622589529</v>
      </c>
      <c r="G334" s="140">
        <f t="shared" ref="G334:G345" si="14">IF($D$346=0,"",IF(D334="[For completion]","",D334/$D$346))</f>
        <v>0.1293701093396919</v>
      </c>
    </row>
    <row r="335" spans="1:7" customFormat="1" x14ac:dyDescent="0.25">
      <c r="A335" s="51" t="s">
        <v>2173</v>
      </c>
      <c r="B335" s="68" t="s">
        <v>2320</v>
      </c>
      <c r="C335" s="133">
        <f>faneB1!C335</f>
        <v>30999.619728104179</v>
      </c>
      <c r="D335" s="51">
        <f>faneB1!D335</f>
        <v>20492</v>
      </c>
      <c r="E335" s="57"/>
      <c r="F335" s="140">
        <f t="shared" si="13"/>
        <v>9.2473497302756044E-2</v>
      </c>
      <c r="G335" s="140">
        <f t="shared" si="14"/>
        <v>9.8314566311476587E-2</v>
      </c>
    </row>
    <row r="336" spans="1:7" customFormat="1" x14ac:dyDescent="0.25">
      <c r="A336" s="51" t="s">
        <v>2174</v>
      </c>
      <c r="B336" s="68" t="s">
        <v>1644</v>
      </c>
      <c r="C336" s="133">
        <f>faneB1!C336</f>
        <v>46729.846200789121</v>
      </c>
      <c r="D336" s="51">
        <f>faneB1!D336</f>
        <v>34868</v>
      </c>
      <c r="E336" s="57"/>
      <c r="F336" s="140">
        <f t="shared" si="13"/>
        <v>0.13939759082558109</v>
      </c>
      <c r="G336" s="140">
        <f t="shared" si="14"/>
        <v>0.16728637020049608</v>
      </c>
    </row>
    <row r="337" spans="1:7" customFormat="1" x14ac:dyDescent="0.25">
      <c r="A337" s="51" t="s">
        <v>2175</v>
      </c>
      <c r="B337" s="68" t="s">
        <v>1645</v>
      </c>
      <c r="C337" s="133">
        <f>faneB1!C337</f>
        <v>46750.396573016274</v>
      </c>
      <c r="D337" s="51">
        <f>faneB1!D337</f>
        <v>37614</v>
      </c>
      <c r="E337" s="57"/>
      <c r="F337" s="140">
        <f t="shared" si="13"/>
        <v>0.13945889366759615</v>
      </c>
      <c r="G337" s="140">
        <f t="shared" si="14"/>
        <v>0.18046086752097795</v>
      </c>
    </row>
    <row r="338" spans="1:7" customFormat="1" x14ac:dyDescent="0.25">
      <c r="A338" s="51" t="s">
        <v>2176</v>
      </c>
      <c r="B338" s="68" t="s">
        <v>1646</v>
      </c>
      <c r="C338" s="133">
        <f>faneB1!C338</f>
        <v>17034.622668051277</v>
      </c>
      <c r="D338" s="51">
        <f>faneB1!D338</f>
        <v>12733</v>
      </c>
      <c r="E338" s="57"/>
      <c r="F338" s="140">
        <f t="shared" si="13"/>
        <v>5.0815176030026846E-2</v>
      </c>
      <c r="G338" s="140">
        <f t="shared" si="14"/>
        <v>6.1089174938709322E-2</v>
      </c>
    </row>
    <row r="339" spans="1:7" customFormat="1" x14ac:dyDescent="0.25">
      <c r="A339" s="51" t="s">
        <v>2177</v>
      </c>
      <c r="B339" s="68" t="s">
        <v>1647</v>
      </c>
      <c r="C339" s="133">
        <f>faneB1!C339</f>
        <v>10822.953467918678</v>
      </c>
      <c r="D339" s="51">
        <f>faneB1!D339</f>
        <v>6256</v>
      </c>
      <c r="E339" s="57"/>
      <c r="F339" s="140">
        <f t="shared" si="13"/>
        <v>3.2285439857059804E-2</v>
      </c>
      <c r="G339" s="140">
        <f t="shared" si="14"/>
        <v>3.0014441091381884E-2</v>
      </c>
    </row>
    <row r="340" spans="1:7" customFormat="1" x14ac:dyDescent="0.25">
      <c r="A340" s="51" t="s">
        <v>2178</v>
      </c>
      <c r="B340" s="68" t="s">
        <v>1648</v>
      </c>
      <c r="C340" s="133">
        <f>faneB1!C340</f>
        <v>12928.161440013802</v>
      </c>
      <c r="D340" s="51">
        <f>faneB1!D340</f>
        <v>5976</v>
      </c>
      <c r="E340" s="57"/>
      <c r="F340" s="140">
        <f t="shared" si="13"/>
        <v>3.8565386044683077E-2</v>
      </c>
      <c r="G340" s="140">
        <f t="shared" si="14"/>
        <v>2.8671083753532309E-2</v>
      </c>
    </row>
    <row r="341" spans="1:7" customFormat="1" x14ac:dyDescent="0.25">
      <c r="A341" s="51" t="s">
        <v>2179</v>
      </c>
      <c r="B341" s="68" t="s">
        <v>2692</v>
      </c>
      <c r="C341" s="133">
        <f>faneB1!C341</f>
        <v>17825.61943776418</v>
      </c>
      <c r="D341" s="51">
        <f>faneB1!D341</f>
        <v>8914</v>
      </c>
      <c r="E341" s="57"/>
      <c r="F341" s="140">
        <f t="shared" si="13"/>
        <v>5.3174761027910571E-2</v>
      </c>
      <c r="G341" s="140">
        <f t="shared" si="14"/>
        <v>4.2766740391396753E-2</v>
      </c>
    </row>
    <row r="342" spans="1:7" customFormat="1" x14ac:dyDescent="0.25">
      <c r="A342" s="51" t="s">
        <v>2180</v>
      </c>
      <c r="B342" s="51" t="s">
        <v>2695</v>
      </c>
      <c r="C342" s="133">
        <f>faneB1!C342</f>
        <v>8679.5927684052785</v>
      </c>
      <c r="D342" s="51">
        <f>faneB1!D342</f>
        <v>3996</v>
      </c>
      <c r="F342" s="140">
        <f t="shared" si="13"/>
        <v>2.589168207539275E-2</v>
      </c>
      <c r="G342" s="140">
        <f t="shared" si="14"/>
        <v>1.9171628293024618E-2</v>
      </c>
    </row>
    <row r="343" spans="1:7" customFormat="1" x14ac:dyDescent="0.25">
      <c r="A343" s="51" t="s">
        <v>2181</v>
      </c>
      <c r="B343" s="51" t="s">
        <v>2693</v>
      </c>
      <c r="C343" s="133">
        <f>faneB1!C343</f>
        <v>18302.662403626648</v>
      </c>
      <c r="D343" s="51">
        <f>faneB1!D343</f>
        <v>7392</v>
      </c>
      <c r="F343" s="140">
        <f t="shared" si="13"/>
        <v>5.4597805304063031E-2</v>
      </c>
      <c r="G343" s="140">
        <f t="shared" si="14"/>
        <v>3.5464633719228721E-2</v>
      </c>
    </row>
    <row r="344" spans="1:7" customFormat="1" x14ac:dyDescent="0.25">
      <c r="A344" s="51" t="s">
        <v>2689</v>
      </c>
      <c r="B344" s="68" t="s">
        <v>2694</v>
      </c>
      <c r="C344" s="133">
        <f>faneB1!C344</f>
        <v>14953.195134675978</v>
      </c>
      <c r="D344" s="51">
        <f>faneB1!D344</f>
        <v>6388</v>
      </c>
      <c r="E344" s="57"/>
      <c r="F344" s="140">
        <f t="shared" si="13"/>
        <v>4.4606168142779644E-2</v>
      </c>
      <c r="G344" s="140">
        <f t="shared" si="14"/>
        <v>3.0647738122082397E-2</v>
      </c>
    </row>
    <row r="345" spans="1:7" customFormat="1" x14ac:dyDescent="0.25">
      <c r="A345" s="51" t="s">
        <v>2690</v>
      </c>
      <c r="B345" s="51" t="s">
        <v>2042</v>
      </c>
      <c r="C345" s="133">
        <f>faneB1!C345</f>
        <v>2125.604596934752</v>
      </c>
      <c r="D345" s="51">
        <f>faneB1!D345</f>
        <v>2602</v>
      </c>
      <c r="F345" s="140">
        <f t="shared" si="13"/>
        <v>6.340790393088885E-3</v>
      </c>
      <c r="G345" s="140">
        <f t="shared" si="14"/>
        <v>1.2483627832444959E-2</v>
      </c>
    </row>
    <row r="346" spans="1:7" customFormat="1" x14ac:dyDescent="0.25">
      <c r="A346" s="51" t="s">
        <v>2691</v>
      </c>
      <c r="B346" s="68" t="s">
        <v>141</v>
      </c>
      <c r="C346" s="133">
        <f>SUM(C333:C345)</f>
        <v>335227.07188863156</v>
      </c>
      <c r="D346" s="51">
        <f>SUM(D333:D345)</f>
        <v>208433</v>
      </c>
      <c r="E346" s="57"/>
      <c r="F346" s="148">
        <f>SUM(F333:F345)</f>
        <v>0.99999999999999967</v>
      </c>
      <c r="G346" s="148">
        <f>SUM(G333:G345)</f>
        <v>1</v>
      </c>
    </row>
    <row r="347" spans="1:7" customFormat="1" x14ac:dyDescent="0.25">
      <c r="A347" s="51" t="s">
        <v>2182</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3">
        <f>faneB1!C358</f>
        <v>267497.3801160811</v>
      </c>
      <c r="D358" s="51">
        <f>faneB1!D358</f>
        <v>178977</v>
      </c>
      <c r="E358" s="57"/>
      <c r="F358" s="140">
        <f>IF($C$365=0,"",IF(C358="[For completion]","",C358/$C$365))</f>
        <v>0.79795876451455683</v>
      </c>
      <c r="G358" s="140">
        <f>IF($D$365=0,"",IF(D358="[For completion]","",D358/$D$365))</f>
        <v>0.85866644917384716</v>
      </c>
    </row>
    <row r="359" spans="1:7" customFormat="1" x14ac:dyDescent="0.25">
      <c r="A359" s="51" t="s">
        <v>2497</v>
      </c>
      <c r="B359" s="154" t="s">
        <v>2031</v>
      </c>
      <c r="C359" s="133">
        <f>faneB1!C359</f>
        <v>45844.043190897159</v>
      </c>
      <c r="D359" s="51">
        <f>faneB1!D359</f>
        <v>26978</v>
      </c>
      <c r="E359" s="57"/>
      <c r="F359" s="140">
        <f t="shared" ref="F359:F364" si="15">IF($C$365=0,"",IF(C359="[For completion]","",C359/$C$365))</f>
        <v>0.1367551938231529</v>
      </c>
      <c r="G359" s="140">
        <f t="shared" ref="G359:G364" si="16">IF($D$365=0,"",IF(D359="[For completion]","",D359/$D$365))</f>
        <v>0.12943061659214339</v>
      </c>
    </row>
    <row r="360" spans="1:7" customFormat="1" x14ac:dyDescent="0.25">
      <c r="A360" s="51" t="s">
        <v>2498</v>
      </c>
      <c r="B360" s="68" t="s">
        <v>2032</v>
      </c>
      <c r="C360" s="133"/>
      <c r="D360" s="51"/>
      <c r="E360" s="57"/>
      <c r="F360" s="140">
        <f t="shared" si="15"/>
        <v>0</v>
      </c>
      <c r="G360" s="140">
        <f t="shared" si="16"/>
        <v>0</v>
      </c>
    </row>
    <row r="361" spans="1:7" customFormat="1" x14ac:dyDescent="0.25">
      <c r="A361" s="51" t="s">
        <v>2499</v>
      </c>
      <c r="B361" s="68" t="s">
        <v>2033</v>
      </c>
      <c r="C361" s="133"/>
      <c r="D361" s="51"/>
      <c r="E361" s="57"/>
      <c r="F361" s="140">
        <f t="shared" si="15"/>
        <v>0</v>
      </c>
      <c r="G361" s="140">
        <f t="shared" si="16"/>
        <v>0</v>
      </c>
    </row>
    <row r="362" spans="1:7" customFormat="1" x14ac:dyDescent="0.25">
      <c r="A362" s="51" t="s">
        <v>2500</v>
      </c>
      <c r="B362" s="68" t="s">
        <v>2034</v>
      </c>
      <c r="C362" s="133">
        <f>faneB1!C362</f>
        <v>21885.648581648464</v>
      </c>
      <c r="D362" s="51">
        <f>faneB1!D362</f>
        <v>2481</v>
      </c>
      <c r="E362" s="57"/>
      <c r="F362" s="140">
        <f t="shared" si="15"/>
        <v>6.5286041662290281E-2</v>
      </c>
      <c r="G362" s="140">
        <f t="shared" si="16"/>
        <v>1.1902934234009481E-2</v>
      </c>
    </row>
    <row r="363" spans="1:7" customFormat="1" x14ac:dyDescent="0.25">
      <c r="A363" s="51" t="s">
        <v>2501</v>
      </c>
      <c r="B363" s="68" t="s">
        <v>2035</v>
      </c>
      <c r="C363" s="133"/>
      <c r="D363" s="51"/>
      <c r="E363" s="57"/>
      <c r="F363" s="140">
        <f t="shared" si="15"/>
        <v>0</v>
      </c>
      <c r="G363" s="140">
        <f t="shared" si="16"/>
        <v>0</v>
      </c>
    </row>
    <row r="364" spans="1:7" customFormat="1" x14ac:dyDescent="0.25">
      <c r="A364" s="51" t="s">
        <v>2502</v>
      </c>
      <c r="B364" s="68" t="s">
        <v>1650</v>
      </c>
      <c r="C364" s="133"/>
      <c r="D364" s="51"/>
      <c r="E364" s="57"/>
      <c r="F364" s="140">
        <f t="shared" si="15"/>
        <v>0</v>
      </c>
      <c r="G364" s="140">
        <f t="shared" si="16"/>
        <v>0</v>
      </c>
    </row>
    <row r="365" spans="1:7" customFormat="1" x14ac:dyDescent="0.25">
      <c r="A365" s="51" t="s">
        <v>2503</v>
      </c>
      <c r="B365" s="68" t="s">
        <v>141</v>
      </c>
      <c r="C365" s="133">
        <f>SUM(C358:C364)</f>
        <v>335227.07188862673</v>
      </c>
      <c r="D365" s="51">
        <f>SUM(D358:D364)</f>
        <v>208436</v>
      </c>
      <c r="E365" s="57"/>
      <c r="F365" s="148">
        <f>SUM(F358:F364)</f>
        <v>1</v>
      </c>
      <c r="G365" s="148">
        <f>SUM(G358:G364)</f>
        <v>1</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3">
        <f>faneB1!C368</f>
        <v>33255.857538302625</v>
      </c>
      <c r="D368" s="51">
        <f>faneB1!D368</f>
        <v>13780</v>
      </c>
      <c r="E368" s="57"/>
      <c r="F368" s="140">
        <f>IF($C$372=0,"",IF(C368="[For completion]","",C368/$C$372))</f>
        <v>9.9203973446842661E-2</v>
      </c>
      <c r="G368" s="140">
        <f>IF($D$372=0,"",IF(D368="[For completion]","",D368/$D$372))</f>
        <v>6.6112371841311121E-2</v>
      </c>
    </row>
    <row r="369" spans="1:7" customFormat="1" x14ac:dyDescent="0.25">
      <c r="A369" s="51" t="s">
        <v>2505</v>
      </c>
      <c r="B369" s="154" t="s">
        <v>2269</v>
      </c>
      <c r="C369" s="133">
        <f>faneB1!C369</f>
        <v>299845.60975339427</v>
      </c>
      <c r="D369" s="51">
        <f>faneB1!D369</f>
        <v>192051</v>
      </c>
      <c r="E369" s="57"/>
      <c r="F369" s="140">
        <f>IF($C$372=0,"",IF(C369="[For completion]","",C369/$C$372))</f>
        <v>0.8944552361600685</v>
      </c>
      <c r="G369" s="140">
        <f>IF($D$372=0,"",IF(D369="[For completion]","",D369/$D$372))</f>
        <v>0.92140400032624392</v>
      </c>
    </row>
    <row r="370" spans="1:7" customFormat="1" x14ac:dyDescent="0.2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25">
      <c r="A371" s="51" t="s">
        <v>2507</v>
      </c>
      <c r="B371" s="51" t="s">
        <v>2042</v>
      </c>
      <c r="C371" s="133">
        <f>faneB1!C371</f>
        <v>2125.6045969347551</v>
      </c>
      <c r="D371" s="51">
        <f>faneB1!D371</f>
        <v>2602</v>
      </c>
      <c r="E371" s="57"/>
      <c r="F371" s="140">
        <f>IF($C$372=0,"",IF(C371="[For completion]","",C371/$C$372))</f>
        <v>6.3407903930888928E-3</v>
      </c>
      <c r="G371" s="140">
        <f>IF($D$372=0,"",IF(D371="[For completion]","",D371/$D$372))</f>
        <v>1.2483627832444959E-2</v>
      </c>
    </row>
    <row r="372" spans="1:7" customFormat="1" x14ac:dyDescent="0.25">
      <c r="A372" s="51" t="s">
        <v>2508</v>
      </c>
      <c r="B372" s="68" t="s">
        <v>141</v>
      </c>
      <c r="C372" s="133">
        <f>SUM(C368:C371)</f>
        <v>335227.07188863162</v>
      </c>
      <c r="D372" s="51">
        <f>SUM(D368:D371)</f>
        <v>208433</v>
      </c>
      <c r="E372" s="57"/>
      <c r="F372" s="148">
        <f>SUM(F368:F371)</f>
        <v>1</v>
      </c>
      <c r="G372" s="148">
        <f>SUM(G368:G371)</f>
        <v>1</v>
      </c>
    </row>
    <row r="373" spans="1:7" customFormat="1" x14ac:dyDescent="0.25">
      <c r="A373" s="51" t="s">
        <v>2509</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2510</v>
      </c>
      <c r="B375" s="68" t="s">
        <v>2030</v>
      </c>
      <c r="C375" s="133">
        <f>faneB1!C375</f>
        <v>511929.71392305801</v>
      </c>
      <c r="D375" s="133">
        <f>faneB1!D375</f>
        <v>245430.59215538023</v>
      </c>
      <c r="E375" s="49"/>
      <c r="F375" s="133" t="s">
        <v>82</v>
      </c>
      <c r="G375" s="140" t="str">
        <f>IF($D$393=0,"",IF(D375="[For completion]","",D375/$D$393))</f>
        <v/>
      </c>
    </row>
    <row r="376" spans="1:7" customFormat="1" x14ac:dyDescent="0.25">
      <c r="A376" s="51" t="s">
        <v>2511</v>
      </c>
      <c r="B376" s="68" t="s">
        <v>2031</v>
      </c>
      <c r="C376" s="133">
        <f>faneB1!C376</f>
        <v>29970.086720825555</v>
      </c>
      <c r="D376" s="133">
        <f>faneB1!D376</f>
        <v>14704.150602775253</v>
      </c>
      <c r="E376" s="49"/>
      <c r="F376" s="133" t="s">
        <v>82</v>
      </c>
      <c r="G376" s="140" t="str">
        <f t="shared" ref="G376:G393" si="17">IF($D$393=0,"",IF(D376="[For completion]","",D376/$D$393))</f>
        <v/>
      </c>
    </row>
    <row r="377" spans="1:7" customFormat="1" x14ac:dyDescent="0.25">
      <c r="A377" s="51" t="s">
        <v>2512</v>
      </c>
      <c r="B377" s="68" t="s">
        <v>2032</v>
      </c>
      <c r="C377" s="133">
        <f>faneB1!C377</f>
        <v>0</v>
      </c>
      <c r="D377" s="133">
        <f>faneB1!D377</f>
        <v>0</v>
      </c>
      <c r="E377" s="49"/>
      <c r="F377" s="133" t="s">
        <v>82</v>
      </c>
      <c r="G377" s="140" t="str">
        <f t="shared" si="17"/>
        <v/>
      </c>
    </row>
    <row r="378" spans="1:7" customFormat="1" x14ac:dyDescent="0.25">
      <c r="A378" s="51" t="s">
        <v>2513</v>
      </c>
      <c r="B378" s="68" t="s">
        <v>2033</v>
      </c>
      <c r="C378" s="133">
        <f>faneB1!C378</f>
        <v>0</v>
      </c>
      <c r="D378" s="133">
        <f>faneB1!D378</f>
        <v>0</v>
      </c>
      <c r="E378" s="49"/>
      <c r="F378" s="133" t="s">
        <v>82</v>
      </c>
      <c r="G378" s="140" t="str">
        <f t="shared" si="17"/>
        <v/>
      </c>
    </row>
    <row r="379" spans="1:7" customFormat="1" x14ac:dyDescent="0.25">
      <c r="A379" s="51" t="s">
        <v>2514</v>
      </c>
      <c r="B379" s="68" t="s">
        <v>2034</v>
      </c>
      <c r="C379" s="133">
        <f>faneB1!C379</f>
        <v>47867.50588314145</v>
      </c>
      <c r="D379" s="133">
        <f>faneB1!D379</f>
        <v>15080.810490024276</v>
      </c>
      <c r="E379" s="49"/>
      <c r="F379" s="133" t="s">
        <v>82</v>
      </c>
      <c r="G379" s="140" t="str">
        <f t="shared" si="17"/>
        <v/>
      </c>
    </row>
    <row r="380" spans="1:7" customFormat="1" x14ac:dyDescent="0.25">
      <c r="A380" s="51" t="s">
        <v>2515</v>
      </c>
      <c r="B380" s="68" t="s">
        <v>2035</v>
      </c>
      <c r="C380" s="133">
        <f>faneB1!C380</f>
        <v>0</v>
      </c>
      <c r="D380" s="133">
        <f>faneB1!D380</f>
        <v>0</v>
      </c>
      <c r="E380" s="49"/>
      <c r="F380" s="133" t="s">
        <v>82</v>
      </c>
      <c r="G380" s="140" t="str">
        <f t="shared" si="17"/>
        <v/>
      </c>
    </row>
    <row r="381" spans="1:7" customFormat="1" x14ac:dyDescent="0.25">
      <c r="A381" s="51" t="s">
        <v>2516</v>
      </c>
      <c r="B381" s="68" t="s">
        <v>1650</v>
      </c>
      <c r="C381" s="133">
        <f>faneB1!C381</f>
        <v>0</v>
      </c>
      <c r="D381" s="133">
        <f>faneB1!D381</f>
        <v>0</v>
      </c>
      <c r="E381" s="49"/>
      <c r="F381" s="133" t="s">
        <v>82</v>
      </c>
      <c r="G381" s="140" t="str">
        <f t="shared" si="17"/>
        <v/>
      </c>
    </row>
    <row r="382" spans="1:7" customFormat="1" x14ac:dyDescent="0.25">
      <c r="A382" s="51" t="s">
        <v>2517</v>
      </c>
      <c r="B382" s="68" t="s">
        <v>2042</v>
      </c>
      <c r="C382" s="133">
        <f>faneB1!C382</f>
        <v>0</v>
      </c>
      <c r="D382" s="133">
        <f>faneB1!D382</f>
        <v>0</v>
      </c>
      <c r="E382" s="49"/>
      <c r="F382" s="133" t="s">
        <v>82</v>
      </c>
      <c r="G382" s="140" t="str">
        <f t="shared" si="17"/>
        <v/>
      </c>
    </row>
    <row r="383" spans="1:7" customFormat="1" x14ac:dyDescent="0.25">
      <c r="A383" s="51" t="s">
        <v>2518</v>
      </c>
      <c r="B383" s="68" t="s">
        <v>141</v>
      </c>
      <c r="C383" s="133">
        <f>SUM(C375:C382)</f>
        <v>589767.30652702495</v>
      </c>
      <c r="D383" s="133">
        <f>SUM(D375:D382)</f>
        <v>275215.55324817973</v>
      </c>
      <c r="E383" s="49"/>
      <c r="F383" s="51"/>
      <c r="G383" s="140" t="str">
        <f t="shared" si="17"/>
        <v/>
      </c>
    </row>
    <row r="384" spans="1:7" customFormat="1" x14ac:dyDescent="0.25">
      <c r="A384" s="51" t="s">
        <v>2519</v>
      </c>
      <c r="B384" s="68" t="s">
        <v>2681</v>
      </c>
      <c r="C384" s="51"/>
      <c r="D384" s="51"/>
      <c r="E384" s="51"/>
      <c r="F384" s="133" t="s">
        <v>82</v>
      </c>
      <c r="G384" s="140" t="str">
        <f t="shared" si="17"/>
        <v/>
      </c>
    </row>
    <row r="385" spans="1:7" customFormat="1" x14ac:dyDescent="0.25">
      <c r="A385" s="51" t="s">
        <v>2520</v>
      </c>
      <c r="B385" s="68"/>
      <c r="C385" s="133"/>
      <c r="D385" s="51"/>
      <c r="E385" s="49"/>
      <c r="F385" s="140"/>
      <c r="G385" s="140" t="str">
        <f t="shared" si="17"/>
        <v/>
      </c>
    </row>
    <row r="386" spans="1:7" customFormat="1" x14ac:dyDescent="0.25">
      <c r="A386" s="51" t="s">
        <v>2521</v>
      </c>
      <c r="B386" s="68"/>
      <c r="C386" s="133"/>
      <c r="D386" s="51"/>
      <c r="E386" s="49"/>
      <c r="F386" s="140"/>
      <c r="G386" s="140" t="str">
        <f t="shared" si="17"/>
        <v/>
      </c>
    </row>
    <row r="387" spans="1:7" customFormat="1" x14ac:dyDescent="0.25">
      <c r="A387" s="51" t="s">
        <v>2522</v>
      </c>
      <c r="B387" s="68"/>
      <c r="C387" s="133"/>
      <c r="D387" s="51"/>
      <c r="E387" s="49"/>
      <c r="F387" s="140"/>
      <c r="G387" s="140" t="str">
        <f t="shared" si="17"/>
        <v/>
      </c>
    </row>
    <row r="388" spans="1:7" customFormat="1" x14ac:dyDescent="0.25">
      <c r="A388" s="51" t="s">
        <v>2523</v>
      </c>
      <c r="B388" s="68"/>
      <c r="C388" s="133"/>
      <c r="D388" s="51"/>
      <c r="E388" s="49"/>
      <c r="F388" s="140"/>
      <c r="G388" s="140" t="str">
        <f t="shared" si="17"/>
        <v/>
      </c>
    </row>
    <row r="389" spans="1:7" customFormat="1" x14ac:dyDescent="0.25">
      <c r="A389" s="51" t="s">
        <v>2524</v>
      </c>
      <c r="B389" s="68"/>
      <c r="C389" s="133"/>
      <c r="D389" s="51"/>
      <c r="E389" s="49"/>
      <c r="F389" s="140"/>
      <c r="G389" s="140" t="str">
        <f t="shared" si="17"/>
        <v/>
      </c>
    </row>
    <row r="390" spans="1:7" customFormat="1" x14ac:dyDescent="0.25">
      <c r="A390" s="51" t="s">
        <v>2525</v>
      </c>
      <c r="B390" s="68"/>
      <c r="C390" s="133"/>
      <c r="D390" s="51"/>
      <c r="E390" s="49"/>
      <c r="F390" s="140"/>
      <c r="G390" s="140" t="str">
        <f t="shared" si="17"/>
        <v/>
      </c>
    </row>
    <row r="391" spans="1:7" customFormat="1" x14ac:dyDescent="0.25">
      <c r="A391" s="51" t="s">
        <v>2526</v>
      </c>
      <c r="B391" s="68"/>
      <c r="C391" s="133"/>
      <c r="D391" s="51"/>
      <c r="E391" s="49"/>
      <c r="F391" s="140"/>
      <c r="G391" s="140" t="str">
        <f t="shared" si="17"/>
        <v/>
      </c>
    </row>
    <row r="392" spans="1:7" customFormat="1" x14ac:dyDescent="0.25">
      <c r="A392" s="51" t="s">
        <v>2527</v>
      </c>
      <c r="B392" s="68"/>
      <c r="C392" s="133"/>
      <c r="D392" s="51"/>
      <c r="E392" s="49"/>
      <c r="F392" s="140"/>
      <c r="G392" s="140" t="str">
        <f t="shared" si="17"/>
        <v/>
      </c>
    </row>
    <row r="393" spans="1:7" customFormat="1" x14ac:dyDescent="0.25">
      <c r="A393" s="51" t="s">
        <v>2528</v>
      </c>
      <c r="B393" s="68"/>
      <c r="C393" s="133"/>
      <c r="D393" s="51"/>
      <c r="E393" s="49"/>
      <c r="F393" s="140"/>
      <c r="G393" s="140"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3">
        <f>faneB1!C425</f>
        <v>4864</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2065</v>
      </c>
      <c r="B428" s="68" t="s">
        <v>3121</v>
      </c>
      <c r="C428" s="133">
        <f>faneB1!C428</f>
        <v>8352.1689079159823</v>
      </c>
      <c r="D428" s="134">
        <f>faneB1!D428</f>
        <v>7791</v>
      </c>
      <c r="E428" s="65"/>
      <c r="F428" s="140">
        <f t="shared" ref="F428:F451" si="18">IF($C$452=0,"",IF(C428="[for completion]","",C428/$C$452))</f>
        <v>0.11515455875313974</v>
      </c>
      <c r="G428" s="140">
        <f t="shared" ref="G428:G451" si="19">IF($D$452=0,"",IF(D428="[for completion]","",D428/$D$452))</f>
        <v>0.52250016766145801</v>
      </c>
    </row>
    <row r="429" spans="1:7" x14ac:dyDescent="0.25">
      <c r="A429" s="51" t="s">
        <v>2066</v>
      </c>
      <c r="B429" s="68" t="s">
        <v>3122</v>
      </c>
      <c r="C429" s="133">
        <f>faneB1!C429</f>
        <v>13918.42582225604</v>
      </c>
      <c r="D429" s="134">
        <f>faneB1!D429</f>
        <v>4391</v>
      </c>
      <c r="E429" s="65"/>
      <c r="F429" s="140">
        <f t="shared" si="18"/>
        <v>0.1918986794652984</v>
      </c>
      <c r="G429" s="140">
        <f t="shared" si="19"/>
        <v>0.29448058480316547</v>
      </c>
    </row>
    <row r="430" spans="1:7" x14ac:dyDescent="0.25">
      <c r="A430" s="51" t="s">
        <v>2067</v>
      </c>
      <c r="B430" s="68" t="s">
        <v>3123</v>
      </c>
      <c r="C430" s="133">
        <f>faneB1!C430</f>
        <v>20136.91738680808</v>
      </c>
      <c r="D430" s="134">
        <f>faneB1!D430</f>
        <v>2342</v>
      </c>
      <c r="E430" s="65"/>
      <c r="F430" s="140">
        <f t="shared" si="18"/>
        <v>0.27763540966329775</v>
      </c>
      <c r="G430" s="140">
        <f t="shared" si="19"/>
        <v>0.15706525383944739</v>
      </c>
    </row>
    <row r="431" spans="1:7" x14ac:dyDescent="0.25">
      <c r="A431" s="51" t="s">
        <v>2068</v>
      </c>
      <c r="B431" s="68" t="s">
        <v>3124</v>
      </c>
      <c r="C431" s="133">
        <f>faneB1!C431</f>
        <v>7137.5611623193354</v>
      </c>
      <c r="D431" s="134">
        <f>faneB1!D431</f>
        <v>244</v>
      </c>
      <c r="E431" s="65"/>
      <c r="F431" s="140">
        <f t="shared" si="18"/>
        <v>9.8408295531647108E-2</v>
      </c>
      <c r="G431" s="140">
        <f t="shared" si="19"/>
        <v>1.6363758299242172E-2</v>
      </c>
    </row>
    <row r="432" spans="1:7" x14ac:dyDescent="0.25">
      <c r="A432" s="51" t="s">
        <v>2069</v>
      </c>
      <c r="B432" s="68" t="s">
        <v>3124</v>
      </c>
      <c r="C432" s="133">
        <f>faneB1!C432</f>
        <v>5787.8130172388601</v>
      </c>
      <c r="D432" s="134">
        <f>faneB1!D432</f>
        <v>80</v>
      </c>
      <c r="E432" s="65"/>
      <c r="F432" s="140">
        <f t="shared" si="18"/>
        <v>7.9798799748186766E-2</v>
      </c>
      <c r="G432" s="140">
        <f t="shared" si="19"/>
        <v>5.365166655489236E-3</v>
      </c>
    </row>
    <row r="433" spans="1:7" x14ac:dyDescent="0.25">
      <c r="A433" s="51" t="s">
        <v>2070</v>
      </c>
      <c r="B433" s="68" t="s">
        <v>3125</v>
      </c>
      <c r="C433" s="133">
        <f>faneB1!C433</f>
        <v>17197.189788601987</v>
      </c>
      <c r="D433" s="134">
        <f>faneB1!D433</f>
        <v>63</v>
      </c>
      <c r="E433" s="65"/>
      <c r="F433" s="140">
        <f t="shared" si="18"/>
        <v>0.2371042568384302</v>
      </c>
      <c r="G433" s="140">
        <f t="shared" si="19"/>
        <v>4.2250687411977735E-3</v>
      </c>
    </row>
    <row r="434" spans="1:7" x14ac:dyDescent="0.25">
      <c r="A434" s="51" t="s">
        <v>2071</v>
      </c>
      <c r="B434" s="68"/>
      <c r="C434" s="133"/>
      <c r="D434" s="134"/>
      <c r="E434" s="65"/>
      <c r="F434" s="140">
        <f t="shared" si="18"/>
        <v>0</v>
      </c>
      <c r="G434" s="140">
        <f t="shared" si="19"/>
        <v>0</v>
      </c>
    </row>
    <row r="435" spans="1:7" x14ac:dyDescent="0.25">
      <c r="A435" s="51" t="s">
        <v>2072</v>
      </c>
      <c r="B435" s="68"/>
      <c r="C435" s="133"/>
      <c r="D435" s="134"/>
      <c r="E435" s="65"/>
      <c r="F435" s="140">
        <f t="shared" si="18"/>
        <v>0</v>
      </c>
      <c r="G435" s="140">
        <f t="shared" si="19"/>
        <v>0</v>
      </c>
    </row>
    <row r="436" spans="1:7" x14ac:dyDescent="0.25">
      <c r="A436" s="51" t="s">
        <v>2073</v>
      </c>
      <c r="B436" s="68"/>
      <c r="C436" s="133"/>
      <c r="D436" s="134"/>
      <c r="E436" s="65"/>
      <c r="F436" s="140">
        <f t="shared" si="18"/>
        <v>0</v>
      </c>
      <c r="G436" s="140">
        <f t="shared" si="19"/>
        <v>0</v>
      </c>
    </row>
    <row r="437" spans="1:7" x14ac:dyDescent="0.25">
      <c r="A437" s="51" t="s">
        <v>2322</v>
      </c>
      <c r="B437" s="68"/>
      <c r="C437" s="133"/>
      <c r="D437" s="134"/>
      <c r="E437" s="68"/>
      <c r="F437" s="140">
        <f t="shared" si="18"/>
        <v>0</v>
      </c>
      <c r="G437" s="140">
        <f t="shared" si="19"/>
        <v>0</v>
      </c>
    </row>
    <row r="438" spans="1:7" x14ac:dyDescent="0.25">
      <c r="A438" s="51" t="s">
        <v>2323</v>
      </c>
      <c r="B438" s="68"/>
      <c r="C438" s="133"/>
      <c r="D438" s="134"/>
      <c r="E438" s="68"/>
      <c r="F438" s="140">
        <f t="shared" si="18"/>
        <v>0</v>
      </c>
      <c r="G438" s="140">
        <f t="shared" si="19"/>
        <v>0</v>
      </c>
    </row>
    <row r="439" spans="1:7" x14ac:dyDescent="0.25">
      <c r="A439" s="51" t="s">
        <v>2324</v>
      </c>
      <c r="B439" s="68"/>
      <c r="C439" s="133"/>
      <c r="D439" s="134"/>
      <c r="E439" s="68"/>
      <c r="F439" s="140">
        <f t="shared" si="18"/>
        <v>0</v>
      </c>
      <c r="G439" s="140">
        <f t="shared" si="19"/>
        <v>0</v>
      </c>
    </row>
    <row r="440" spans="1:7" x14ac:dyDescent="0.25">
      <c r="A440" s="51" t="s">
        <v>2325</v>
      </c>
      <c r="B440" s="68"/>
      <c r="C440" s="133"/>
      <c r="D440" s="134"/>
      <c r="E440" s="68"/>
      <c r="F440" s="140">
        <f t="shared" si="18"/>
        <v>0</v>
      </c>
      <c r="G440" s="140">
        <f t="shared" si="19"/>
        <v>0</v>
      </c>
    </row>
    <row r="441" spans="1:7" x14ac:dyDescent="0.25">
      <c r="A441" s="51" t="s">
        <v>2326</v>
      </c>
      <c r="B441" s="68"/>
      <c r="C441" s="133"/>
      <c r="D441" s="134"/>
      <c r="E441" s="68"/>
      <c r="F441" s="140">
        <f t="shared" si="18"/>
        <v>0</v>
      </c>
      <c r="G441" s="140">
        <f t="shared" si="19"/>
        <v>0</v>
      </c>
    </row>
    <row r="442" spans="1:7" x14ac:dyDescent="0.25">
      <c r="A442" s="51" t="s">
        <v>2327</v>
      </c>
      <c r="B442" s="68"/>
      <c r="C442" s="133"/>
      <c r="D442" s="134"/>
      <c r="E442" s="68"/>
      <c r="F442" s="140">
        <f t="shared" si="18"/>
        <v>0</v>
      </c>
      <c r="G442" s="140">
        <f t="shared" si="19"/>
        <v>0</v>
      </c>
    </row>
    <row r="443" spans="1:7" x14ac:dyDescent="0.25">
      <c r="A443" s="51" t="s">
        <v>2328</v>
      </c>
      <c r="B443" s="68"/>
      <c r="C443" s="133"/>
      <c r="D443" s="134"/>
      <c r="F443" s="140">
        <f t="shared" si="18"/>
        <v>0</v>
      </c>
      <c r="G443" s="140">
        <f t="shared" si="19"/>
        <v>0</v>
      </c>
    </row>
    <row r="444" spans="1:7" x14ac:dyDescent="0.25">
      <c r="A444" s="51" t="s">
        <v>2329</v>
      </c>
      <c r="B444" s="68"/>
      <c r="C444" s="133"/>
      <c r="D444" s="134"/>
      <c r="E444" s="122"/>
      <c r="F444" s="140">
        <f t="shared" si="18"/>
        <v>0</v>
      </c>
      <c r="G444" s="140">
        <f t="shared" si="19"/>
        <v>0</v>
      </c>
    </row>
    <row r="445" spans="1:7" x14ac:dyDescent="0.25">
      <c r="A445" s="51" t="s">
        <v>2330</v>
      </c>
      <c r="B445" s="68"/>
      <c r="C445" s="133"/>
      <c r="D445" s="134"/>
      <c r="E445" s="122"/>
      <c r="F445" s="140">
        <f t="shared" si="18"/>
        <v>0</v>
      </c>
      <c r="G445" s="140">
        <f t="shared" si="19"/>
        <v>0</v>
      </c>
    </row>
    <row r="446" spans="1:7" x14ac:dyDescent="0.25">
      <c r="A446" s="51" t="s">
        <v>2331</v>
      </c>
      <c r="B446" s="68"/>
      <c r="C446" s="133"/>
      <c r="D446" s="134"/>
      <c r="E446" s="122"/>
      <c r="F446" s="140">
        <f t="shared" si="18"/>
        <v>0</v>
      </c>
      <c r="G446" s="140">
        <f t="shared" si="19"/>
        <v>0</v>
      </c>
    </row>
    <row r="447" spans="1:7" x14ac:dyDescent="0.25">
      <c r="A447" s="51" t="s">
        <v>2332</v>
      </c>
      <c r="B447" s="68"/>
      <c r="C447" s="133"/>
      <c r="D447" s="134"/>
      <c r="E447" s="122"/>
      <c r="F447" s="140">
        <f t="shared" si="18"/>
        <v>0</v>
      </c>
      <c r="G447" s="140">
        <f t="shared" si="19"/>
        <v>0</v>
      </c>
    </row>
    <row r="448" spans="1:7" x14ac:dyDescent="0.25">
      <c r="A448" s="51" t="s">
        <v>2333</v>
      </c>
      <c r="B448" s="68"/>
      <c r="C448" s="133"/>
      <c r="D448" s="134"/>
      <c r="E448" s="122"/>
      <c r="F448" s="140">
        <f t="shared" si="18"/>
        <v>0</v>
      </c>
      <c r="G448" s="140">
        <f t="shared" si="19"/>
        <v>0</v>
      </c>
    </row>
    <row r="449" spans="1:7" x14ac:dyDescent="0.25">
      <c r="A449" s="51" t="s">
        <v>2334</v>
      </c>
      <c r="B449" s="68"/>
      <c r="C449" s="133"/>
      <c r="D449" s="134"/>
      <c r="E449" s="122"/>
      <c r="F449" s="140">
        <f t="shared" si="18"/>
        <v>0</v>
      </c>
      <c r="G449" s="140">
        <f t="shared" si="19"/>
        <v>0</v>
      </c>
    </row>
    <row r="450" spans="1:7" x14ac:dyDescent="0.25">
      <c r="A450" s="51" t="s">
        <v>2335</v>
      </c>
      <c r="B450" s="68"/>
      <c r="C450" s="133"/>
      <c r="D450" s="134"/>
      <c r="E450" s="122"/>
      <c r="F450" s="140">
        <f t="shared" si="18"/>
        <v>0</v>
      </c>
      <c r="G450" s="140">
        <f t="shared" si="19"/>
        <v>0</v>
      </c>
    </row>
    <row r="451" spans="1:7" x14ac:dyDescent="0.25">
      <c r="A451" s="51" t="s">
        <v>2336</v>
      </c>
      <c r="B451" s="68"/>
      <c r="C451" s="133"/>
      <c r="D451" s="134"/>
      <c r="E451" s="122"/>
      <c r="F451" s="140">
        <f t="shared" si="18"/>
        <v>0</v>
      </c>
      <c r="G451" s="140">
        <f t="shared" si="19"/>
        <v>0</v>
      </c>
    </row>
    <row r="452" spans="1:7" x14ac:dyDescent="0.25">
      <c r="A452" s="51" t="s">
        <v>2337</v>
      </c>
      <c r="B452" s="68" t="s">
        <v>141</v>
      </c>
      <c r="C452" s="135">
        <f>SUM(C428:C451)</f>
        <v>72530.076085140288</v>
      </c>
      <c r="D452" s="76">
        <f>SUM(D428:D451)</f>
        <v>14911</v>
      </c>
      <c r="E452" s="122"/>
      <c r="F452" s="149">
        <f>SUM(F428:F451)</f>
        <v>0.99999999999999989</v>
      </c>
      <c r="G452" s="149">
        <f>SUM(G428:G451)</f>
        <v>1.0000000000000002</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8" t="s">
        <v>1202</v>
      </c>
      <c r="G454" s="51"/>
    </row>
    <row r="455" spans="1:7" x14ac:dyDescent="0.25">
      <c r="G455" s="51"/>
    </row>
    <row r="456" spans="1:7" x14ac:dyDescent="0.25">
      <c r="B456" s="68" t="s">
        <v>685</v>
      </c>
      <c r="G456" s="51"/>
    </row>
    <row r="457" spans="1:7" x14ac:dyDescent="0.25">
      <c r="A457" s="51" t="s">
        <v>2075</v>
      </c>
      <c r="B457" s="51" t="s">
        <v>687</v>
      </c>
      <c r="C457" s="133" t="s">
        <v>1202</v>
      </c>
      <c r="D457" s="134" t="s">
        <v>1202</v>
      </c>
      <c r="F457" s="140" t="str">
        <f>IF($C$465=0,"",IF(C457="[for completion]","",C457/$C$465))</f>
        <v/>
      </c>
      <c r="G457" s="140" t="str">
        <f>IF($D$465=0,"",IF(D457="[for completion]","",D457/$D$465))</f>
        <v/>
      </c>
    </row>
    <row r="458" spans="1:7" x14ac:dyDescent="0.2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25">
      <c r="A459" s="51" t="s">
        <v>2077</v>
      </c>
      <c r="B459" s="51" t="s">
        <v>691</v>
      </c>
      <c r="C459" s="133" t="s">
        <v>1202</v>
      </c>
      <c r="D459" s="134" t="s">
        <v>1202</v>
      </c>
      <c r="F459" s="140" t="str">
        <f t="shared" si="20"/>
        <v/>
      </c>
      <c r="G459" s="140" t="str">
        <f t="shared" si="21"/>
        <v/>
      </c>
    </row>
    <row r="460" spans="1:7" x14ac:dyDescent="0.25">
      <c r="A460" s="51" t="s">
        <v>2078</v>
      </c>
      <c r="B460" s="51" t="s">
        <v>693</v>
      </c>
      <c r="C460" s="133" t="s">
        <v>1202</v>
      </c>
      <c r="D460" s="134" t="s">
        <v>1202</v>
      </c>
      <c r="F460" s="140" t="str">
        <f t="shared" si="20"/>
        <v/>
      </c>
      <c r="G460" s="140" t="str">
        <f t="shared" si="21"/>
        <v/>
      </c>
    </row>
    <row r="461" spans="1:7" x14ac:dyDescent="0.25">
      <c r="A461" s="51" t="s">
        <v>2079</v>
      </c>
      <c r="B461" s="51" t="s">
        <v>695</v>
      </c>
      <c r="C461" s="133" t="s">
        <v>1202</v>
      </c>
      <c r="D461" s="134" t="s">
        <v>1202</v>
      </c>
      <c r="F461" s="140" t="str">
        <f t="shared" si="20"/>
        <v/>
      </c>
      <c r="G461" s="140" t="str">
        <f t="shared" si="21"/>
        <v/>
      </c>
    </row>
    <row r="462" spans="1:7" x14ac:dyDescent="0.25">
      <c r="A462" s="51" t="s">
        <v>2080</v>
      </c>
      <c r="B462" s="51" t="s">
        <v>697</v>
      </c>
      <c r="C462" s="133" t="s">
        <v>1202</v>
      </c>
      <c r="D462" s="134" t="s">
        <v>1202</v>
      </c>
      <c r="F462" s="140" t="str">
        <f t="shared" si="20"/>
        <v/>
      </c>
      <c r="G462" s="140" t="str">
        <f t="shared" si="21"/>
        <v/>
      </c>
    </row>
    <row r="463" spans="1:7" x14ac:dyDescent="0.25">
      <c r="A463" s="51" t="s">
        <v>2081</v>
      </c>
      <c r="B463" s="51" t="s">
        <v>699</v>
      </c>
      <c r="C463" s="133" t="s">
        <v>1202</v>
      </c>
      <c r="D463" s="134" t="s">
        <v>1202</v>
      </c>
      <c r="F463" s="140" t="str">
        <f t="shared" si="20"/>
        <v/>
      </c>
      <c r="G463" s="140" t="str">
        <f t="shared" si="21"/>
        <v/>
      </c>
    </row>
    <row r="464" spans="1:7" x14ac:dyDescent="0.25">
      <c r="A464" s="51" t="s">
        <v>2082</v>
      </c>
      <c r="B464" s="51" t="s">
        <v>701</v>
      </c>
      <c r="C464" s="133" t="s">
        <v>1202</v>
      </c>
      <c r="D464" s="134" t="s">
        <v>1202</v>
      </c>
      <c r="F464" s="140" t="str">
        <f t="shared" si="20"/>
        <v/>
      </c>
      <c r="G464" s="140" t="str">
        <f t="shared" si="21"/>
        <v/>
      </c>
    </row>
    <row r="465" spans="1:7" x14ac:dyDescent="0.25">
      <c r="A465" s="51" t="s">
        <v>2083</v>
      </c>
      <c r="B465" s="78" t="s">
        <v>141</v>
      </c>
      <c r="C465" s="133">
        <f>SUM(C457:C464)</f>
        <v>0</v>
      </c>
      <c r="D465" s="134">
        <f>SUM(D457:D464)</f>
        <v>0</v>
      </c>
      <c r="F465" s="128">
        <f>SUM(F457:F464)</f>
        <v>0</v>
      </c>
      <c r="G465" s="128">
        <f>SUM(G457:G464)</f>
        <v>0</v>
      </c>
    </row>
    <row r="466" spans="1:7" outlineLevel="1" x14ac:dyDescent="0.25">
      <c r="A466" s="51" t="s">
        <v>2084</v>
      </c>
      <c r="B466" s="80" t="s">
        <v>704</v>
      </c>
      <c r="C466" s="133"/>
      <c r="D466" s="134"/>
      <c r="F466" s="140" t="str">
        <f t="shared" si="20"/>
        <v/>
      </c>
      <c r="G466" s="140" t="str">
        <f t="shared" si="21"/>
        <v/>
      </c>
    </row>
    <row r="467" spans="1:7" outlineLevel="1" x14ac:dyDescent="0.25">
      <c r="A467" s="51" t="s">
        <v>2085</v>
      </c>
      <c r="B467" s="80" t="s">
        <v>706</v>
      </c>
      <c r="C467" s="133"/>
      <c r="D467" s="134"/>
      <c r="F467" s="140" t="str">
        <f t="shared" si="20"/>
        <v/>
      </c>
      <c r="G467" s="140" t="str">
        <f t="shared" si="21"/>
        <v/>
      </c>
    </row>
    <row r="468" spans="1:7" outlineLevel="1" x14ac:dyDescent="0.25">
      <c r="A468" s="51" t="s">
        <v>2086</v>
      </c>
      <c r="B468" s="80" t="s">
        <v>708</v>
      </c>
      <c r="C468" s="133"/>
      <c r="D468" s="134"/>
      <c r="F468" s="140" t="str">
        <f t="shared" si="20"/>
        <v/>
      </c>
      <c r="G468" s="140" t="str">
        <f t="shared" si="21"/>
        <v/>
      </c>
    </row>
    <row r="469" spans="1:7" outlineLevel="1" x14ac:dyDescent="0.25">
      <c r="A469" s="51" t="s">
        <v>2087</v>
      </c>
      <c r="B469" s="80" t="s">
        <v>710</v>
      </c>
      <c r="C469" s="133"/>
      <c r="D469" s="134"/>
      <c r="F469" s="140" t="str">
        <f t="shared" si="20"/>
        <v/>
      </c>
      <c r="G469" s="140" t="str">
        <f t="shared" si="21"/>
        <v/>
      </c>
    </row>
    <row r="470" spans="1:7" outlineLevel="1" x14ac:dyDescent="0.25">
      <c r="A470" s="51" t="s">
        <v>2088</v>
      </c>
      <c r="B470" s="80" t="s">
        <v>712</v>
      </c>
      <c r="C470" s="133"/>
      <c r="D470" s="134"/>
      <c r="F470" s="140" t="str">
        <f t="shared" si="20"/>
        <v/>
      </c>
      <c r="G470" s="140" t="str">
        <f t="shared" si="21"/>
        <v/>
      </c>
    </row>
    <row r="471" spans="1:7" outlineLevel="1" x14ac:dyDescent="0.25">
      <c r="A471" s="51" t="s">
        <v>2089</v>
      </c>
      <c r="B471" s="80" t="s">
        <v>714</v>
      </c>
      <c r="C471" s="133"/>
      <c r="D471" s="134"/>
      <c r="F471" s="140" t="str">
        <f t="shared" si="20"/>
        <v/>
      </c>
      <c r="G471" s="140" t="str">
        <f t="shared" si="21"/>
        <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2"/>
      <c r="G474" s="122"/>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8">
        <f>faneB1!C476</f>
        <v>0.4231072950820815</v>
      </c>
      <c r="G476" s="51"/>
    </row>
    <row r="477" spans="1:7" x14ac:dyDescent="0.25">
      <c r="G477" s="51"/>
    </row>
    <row r="478" spans="1:7" x14ac:dyDescent="0.25">
      <c r="B478" s="68" t="s">
        <v>685</v>
      </c>
      <c r="G478" s="51"/>
    </row>
    <row r="479" spans="1:7" x14ac:dyDescent="0.25">
      <c r="A479" s="51" t="s">
        <v>2185</v>
      </c>
      <c r="B479" s="51" t="s">
        <v>687</v>
      </c>
      <c r="C479" s="133">
        <f>faneB1!C479</f>
        <v>56931</v>
      </c>
      <c r="D479" s="134">
        <f>faneB1!D479</f>
        <v>0</v>
      </c>
      <c r="F479" s="140">
        <f>IF($C$487=0,"",IF(C479="[Mark as ND1 if not relevant]","",C479/$C$487))</f>
        <v>0.78493037363849438</v>
      </c>
      <c r="G479" s="140" t="str">
        <f>IF($D$487=0,"",IF(D479="[Mark as ND1 if not relevant]","",D479/$D$487))</f>
        <v/>
      </c>
    </row>
    <row r="480" spans="1:7" x14ac:dyDescent="0.25">
      <c r="A480" s="51" t="s">
        <v>2186</v>
      </c>
      <c r="B480" s="51" t="s">
        <v>689</v>
      </c>
      <c r="C480" s="133">
        <f>faneB1!C480</f>
        <v>10186</v>
      </c>
      <c r="D480" s="134">
        <f>faneB1!D480</f>
        <v>0</v>
      </c>
      <c r="F480" s="140">
        <f t="shared" ref="F480:F486" si="22">IF($C$487=0,"",IF(C480="[Mark as ND1 if not relevant]","",C480/$C$487))</f>
        <v>0.14043843926651042</v>
      </c>
      <c r="G480" s="140" t="str">
        <f t="shared" ref="G480:G486" si="23">IF($D$487=0,"",IF(D480="[Mark as ND1 if not relevant]","",D480/$D$487))</f>
        <v/>
      </c>
    </row>
    <row r="481" spans="1:7" x14ac:dyDescent="0.25">
      <c r="A481" s="51" t="s">
        <v>2187</v>
      </c>
      <c r="B481" s="51" t="s">
        <v>691</v>
      </c>
      <c r="C481" s="133">
        <f>faneB1!C481</f>
        <v>4633</v>
      </c>
      <c r="D481" s="134">
        <f>faneB1!D481</f>
        <v>0</v>
      </c>
      <c r="F481" s="140">
        <f t="shared" si="22"/>
        <v>6.3877016407003995E-2</v>
      </c>
      <c r="G481" s="140" t="str">
        <f t="shared" si="23"/>
        <v/>
      </c>
    </row>
    <row r="482" spans="1:7" x14ac:dyDescent="0.25">
      <c r="A482" s="51" t="s">
        <v>2188</v>
      </c>
      <c r="B482" s="51" t="s">
        <v>693</v>
      </c>
      <c r="C482" s="133">
        <f>faneB1!C482</f>
        <v>700</v>
      </c>
      <c r="D482" s="134">
        <f>faneB1!D482</f>
        <v>0</v>
      </c>
      <c r="F482" s="140">
        <f t="shared" si="22"/>
        <v>9.6511788225561845E-3</v>
      </c>
      <c r="G482" s="140" t="str">
        <f t="shared" si="23"/>
        <v/>
      </c>
    </row>
    <row r="483" spans="1:7" x14ac:dyDescent="0.25">
      <c r="A483" s="51" t="s">
        <v>2189</v>
      </c>
      <c r="B483" s="51" t="s">
        <v>695</v>
      </c>
      <c r="C483" s="133">
        <f>faneB1!C483</f>
        <v>63</v>
      </c>
      <c r="D483" s="134">
        <f>faneB1!D483</f>
        <v>0</v>
      </c>
      <c r="F483" s="140">
        <f t="shared" si="22"/>
        <v>8.6860609403005648E-4</v>
      </c>
      <c r="G483" s="140" t="str">
        <f t="shared" si="23"/>
        <v/>
      </c>
    </row>
    <row r="484" spans="1:7" x14ac:dyDescent="0.25">
      <c r="A484" s="51" t="s">
        <v>2190</v>
      </c>
      <c r="B484" s="51" t="s">
        <v>697</v>
      </c>
      <c r="C484" s="133">
        <f>faneB1!C484</f>
        <v>10</v>
      </c>
      <c r="D484" s="134">
        <f>faneB1!D484</f>
        <v>0</v>
      </c>
      <c r="F484" s="140">
        <f t="shared" si="22"/>
        <v>1.3787398317937404E-4</v>
      </c>
      <c r="G484" s="140" t="str">
        <f t="shared" si="23"/>
        <v/>
      </c>
    </row>
    <row r="485" spans="1:7" x14ac:dyDescent="0.25">
      <c r="A485" s="51" t="s">
        <v>2191</v>
      </c>
      <c r="B485" s="51" t="s">
        <v>699</v>
      </c>
      <c r="C485" s="133">
        <f>faneB1!C485</f>
        <v>5</v>
      </c>
      <c r="D485" s="134">
        <f>faneB1!D485</f>
        <v>0</v>
      </c>
      <c r="F485" s="140">
        <f t="shared" si="22"/>
        <v>6.8936991589687021E-5</v>
      </c>
      <c r="G485" s="140" t="str">
        <f t="shared" si="23"/>
        <v/>
      </c>
    </row>
    <row r="486" spans="1:7" x14ac:dyDescent="0.25">
      <c r="A486" s="51" t="s">
        <v>2192</v>
      </c>
      <c r="B486" s="51" t="s">
        <v>701</v>
      </c>
      <c r="C486" s="133">
        <f>faneB1!C486</f>
        <v>2</v>
      </c>
      <c r="D486" s="134">
        <f>faneB1!D486</f>
        <v>0</v>
      </c>
      <c r="F486" s="140">
        <f t="shared" si="22"/>
        <v>2.7574796635874811E-5</v>
      </c>
      <c r="G486" s="140" t="str">
        <f t="shared" si="23"/>
        <v/>
      </c>
    </row>
    <row r="487" spans="1:7" x14ac:dyDescent="0.25">
      <c r="A487" s="51" t="s">
        <v>2193</v>
      </c>
      <c r="B487" s="78" t="s">
        <v>141</v>
      </c>
      <c r="C487" s="133">
        <f>SUM(C479:C486)</f>
        <v>72530</v>
      </c>
      <c r="D487" s="134">
        <f>SUM(D479:D486)</f>
        <v>0</v>
      </c>
      <c r="F487" s="128">
        <f>SUM(F479:F486)</f>
        <v>0.99999999999999989</v>
      </c>
      <c r="G487" s="128">
        <f>SUM(G479:G486)</f>
        <v>0</v>
      </c>
    </row>
    <row r="488" spans="1:7" outlineLevel="1" x14ac:dyDescent="0.25">
      <c r="A488" s="51" t="s">
        <v>2194</v>
      </c>
      <c r="B488" s="80" t="s">
        <v>704</v>
      </c>
      <c r="C488" s="133">
        <f>faneB1!C488</f>
        <v>1</v>
      </c>
      <c r="D488" s="134">
        <f>faneB1!D488</f>
        <v>0</v>
      </c>
      <c r="F488" s="140">
        <f t="shared" ref="F488:F493" si="24">IF($C$487=0,"",IF(C488="[for completion]","",C488/$C$487))</f>
        <v>1.3787398317937405E-5</v>
      </c>
      <c r="G488" s="140" t="str">
        <f t="shared" ref="G488:G493" si="25">IF($D$487=0,"",IF(D488="[for completion]","",D488/$D$487))</f>
        <v/>
      </c>
    </row>
    <row r="489" spans="1:7" outlineLevel="1" x14ac:dyDescent="0.25">
      <c r="A489" s="51" t="s">
        <v>2195</v>
      </c>
      <c r="B489" s="80" t="s">
        <v>706</v>
      </c>
      <c r="C489" s="133">
        <f>faneB1!C489</f>
        <v>0</v>
      </c>
      <c r="D489" s="134">
        <f>faneB1!D489</f>
        <v>0</v>
      </c>
      <c r="F489" s="140">
        <f t="shared" si="24"/>
        <v>0</v>
      </c>
      <c r="G489" s="140" t="str">
        <f t="shared" si="25"/>
        <v/>
      </c>
    </row>
    <row r="490" spans="1:7" outlineLevel="1" x14ac:dyDescent="0.25">
      <c r="A490" s="51" t="s">
        <v>2196</v>
      </c>
      <c r="B490" s="80" t="s">
        <v>708</v>
      </c>
      <c r="C490" s="133">
        <f>faneB1!C490</f>
        <v>0</v>
      </c>
      <c r="D490" s="134">
        <f>faneB1!D490</f>
        <v>0</v>
      </c>
      <c r="F490" s="140">
        <f t="shared" si="24"/>
        <v>0</v>
      </c>
      <c r="G490" s="140" t="str">
        <f t="shared" si="25"/>
        <v/>
      </c>
    </row>
    <row r="491" spans="1:7" outlineLevel="1" x14ac:dyDescent="0.25">
      <c r="A491" s="51" t="s">
        <v>2197</v>
      </c>
      <c r="B491" s="80" t="s">
        <v>710</v>
      </c>
      <c r="C491" s="133">
        <f>faneB1!C491</f>
        <v>0</v>
      </c>
      <c r="D491" s="134">
        <f>faneB1!D491</f>
        <v>0</v>
      </c>
      <c r="F491" s="140">
        <f t="shared" si="24"/>
        <v>0</v>
      </c>
      <c r="G491" s="140" t="str">
        <f t="shared" si="25"/>
        <v/>
      </c>
    </row>
    <row r="492" spans="1:7" outlineLevel="1" x14ac:dyDescent="0.25">
      <c r="A492" s="51" t="s">
        <v>2198</v>
      </c>
      <c r="B492" s="80" t="s">
        <v>712</v>
      </c>
      <c r="C492" s="133">
        <f>faneB1!C492</f>
        <v>0</v>
      </c>
      <c r="D492" s="134">
        <f>faneB1!D492</f>
        <v>0</v>
      </c>
      <c r="F492" s="140">
        <f t="shared" si="24"/>
        <v>0</v>
      </c>
      <c r="G492" s="140" t="str">
        <f t="shared" si="25"/>
        <v/>
      </c>
    </row>
    <row r="493" spans="1:7" outlineLevel="1" x14ac:dyDescent="0.25">
      <c r="A493" s="51" t="s">
        <v>2199</v>
      </c>
      <c r="B493" s="80" t="s">
        <v>714</v>
      </c>
      <c r="C493" s="133">
        <f>faneB1!C493</f>
        <v>0</v>
      </c>
      <c r="D493" s="134">
        <f>faneB1!D493</f>
        <v>0</v>
      </c>
      <c r="F493" s="140">
        <f t="shared" si="24"/>
        <v>0</v>
      </c>
      <c r="G493" s="140" t="str">
        <f t="shared" si="25"/>
        <v/>
      </c>
    </row>
    <row r="494" spans="1:7" outlineLevel="1" x14ac:dyDescent="0.25">
      <c r="A494" s="51" t="s">
        <v>2200</v>
      </c>
      <c r="B494" s="80"/>
      <c r="F494" s="140"/>
      <c r="G494" s="140"/>
    </row>
    <row r="495" spans="1:7" outlineLevel="1" x14ac:dyDescent="0.25">
      <c r="A495" s="51" t="s">
        <v>2201</v>
      </c>
      <c r="B495" s="80"/>
      <c r="F495" s="140"/>
      <c r="G495" s="140"/>
    </row>
    <row r="496" spans="1:7" outlineLevel="1" x14ac:dyDescent="0.25">
      <c r="A496" s="51" t="s">
        <v>2202</v>
      </c>
      <c r="B496" s="80"/>
      <c r="F496" s="140"/>
      <c r="G496" s="128"/>
    </row>
    <row r="497" spans="1:7" ht="15" customHeight="1" x14ac:dyDescent="0.25">
      <c r="A497" s="70"/>
      <c r="B497" s="70" t="s">
        <v>2407</v>
      </c>
      <c r="C497" s="70" t="s">
        <v>770</v>
      </c>
      <c r="D497" s="70"/>
      <c r="E497" s="70"/>
      <c r="F497" s="70"/>
      <c r="G497" s="73"/>
    </row>
    <row r="498" spans="1:7" x14ac:dyDescent="0.25">
      <c r="A498" s="51" t="s">
        <v>2465</v>
      </c>
      <c r="B498" s="68" t="s">
        <v>771</v>
      </c>
      <c r="C498" s="128" t="s">
        <v>1202</v>
      </c>
      <c r="G498" s="51"/>
    </row>
    <row r="499" spans="1:7" x14ac:dyDescent="0.25">
      <c r="A499" s="51" t="s">
        <v>2466</v>
      </c>
      <c r="B499" s="68" t="s">
        <v>772</v>
      </c>
      <c r="C499" s="128">
        <f>faneB1!C499</f>
        <v>0.31564906372253793</v>
      </c>
      <c r="G499" s="51"/>
    </row>
    <row r="500" spans="1:7" x14ac:dyDescent="0.25">
      <c r="A500" s="51" t="s">
        <v>2467</v>
      </c>
      <c r="B500" s="68" t="s">
        <v>773</v>
      </c>
      <c r="C500" s="128">
        <f>faneB1!C500</f>
        <v>7.76678398953521E-2</v>
      </c>
      <c r="G500" s="51"/>
    </row>
    <row r="501" spans="1:7" x14ac:dyDescent="0.25">
      <c r="A501" s="51" t="s">
        <v>2468</v>
      </c>
      <c r="B501" s="68" t="s">
        <v>774</v>
      </c>
      <c r="C501" s="128">
        <f>faneB1!C501</f>
        <v>4.050423812408617E-3</v>
      </c>
      <c r="G501" s="51"/>
    </row>
    <row r="502" spans="1:7" x14ac:dyDescent="0.25">
      <c r="A502" s="51" t="s">
        <v>2469</v>
      </c>
      <c r="B502" s="68" t="s">
        <v>775</v>
      </c>
      <c r="C502" s="128">
        <f>faneB1!C502</f>
        <v>0.14948273344605009</v>
      </c>
      <c r="G502" s="51"/>
    </row>
    <row r="503" spans="1:7" x14ac:dyDescent="0.25">
      <c r="A503" s="51" t="s">
        <v>2470</v>
      </c>
      <c r="B503" s="68" t="s">
        <v>776</v>
      </c>
      <c r="C503" s="128">
        <f>faneB1!C503</f>
        <v>0.43271077124704904</v>
      </c>
      <c r="G503" s="51"/>
    </row>
    <row r="504" spans="1:7" x14ac:dyDescent="0.25">
      <c r="A504" s="51" t="s">
        <v>2471</v>
      </c>
      <c r="B504" s="68" t="s">
        <v>777</v>
      </c>
      <c r="C504" s="128" t="s">
        <v>1202</v>
      </c>
      <c r="G504" s="51"/>
    </row>
    <row r="505" spans="1:7" x14ac:dyDescent="0.25">
      <c r="A505" s="51" t="s">
        <v>2472</v>
      </c>
      <c r="B505" s="68" t="s">
        <v>2217</v>
      </c>
      <c r="C505" s="128" t="s">
        <v>1202</v>
      </c>
      <c r="G505" s="51"/>
    </row>
    <row r="506" spans="1:7" x14ac:dyDescent="0.25">
      <c r="A506" s="51" t="s">
        <v>2473</v>
      </c>
      <c r="B506" s="68" t="s">
        <v>2218</v>
      </c>
      <c r="C506" s="128" t="s">
        <v>1202</v>
      </c>
      <c r="G506" s="51"/>
    </row>
    <row r="507" spans="1:7" x14ac:dyDescent="0.25">
      <c r="A507" s="51" t="s">
        <v>2474</v>
      </c>
      <c r="B507" s="68" t="s">
        <v>2219</v>
      </c>
      <c r="C507" s="128" t="s">
        <v>1202</v>
      </c>
      <c r="G507" s="51"/>
    </row>
    <row r="508" spans="1:7" x14ac:dyDescent="0.25">
      <c r="A508" s="51" t="s">
        <v>2475</v>
      </c>
      <c r="B508" s="68" t="s">
        <v>778</v>
      </c>
      <c r="C508" s="128">
        <f>faneB1!C508</f>
        <v>2.2159796901574324E-3</v>
      </c>
      <c r="G508" s="51"/>
    </row>
    <row r="509" spans="1:7" x14ac:dyDescent="0.25">
      <c r="A509" s="51" t="s">
        <v>2476</v>
      </c>
      <c r="B509" s="68" t="s">
        <v>3008</v>
      </c>
      <c r="C509" s="128">
        <f>faneB1!C509</f>
        <v>0</v>
      </c>
      <c r="G509" s="51"/>
    </row>
    <row r="510" spans="1:7" x14ac:dyDescent="0.25">
      <c r="A510" s="51" t="s">
        <v>2477</v>
      </c>
      <c r="B510" s="68" t="s">
        <v>139</v>
      </c>
      <c r="C510" s="128">
        <f>faneB1!C510</f>
        <v>1.8223188188376784E-2</v>
      </c>
      <c r="G510" s="51"/>
    </row>
    <row r="511" spans="1:7" outlineLevel="1" x14ac:dyDescent="0.25">
      <c r="A511" s="51" t="s">
        <v>2478</v>
      </c>
      <c r="B511" s="80"/>
      <c r="C511" s="128"/>
      <c r="G511" s="51"/>
    </row>
    <row r="512" spans="1:7" outlineLevel="1" x14ac:dyDescent="0.25">
      <c r="A512" s="51" t="s">
        <v>2479</v>
      </c>
      <c r="B512" s="80"/>
      <c r="C512" s="128"/>
      <c r="G512" s="51"/>
    </row>
    <row r="513" spans="1:7" outlineLevel="1" x14ac:dyDescent="0.25">
      <c r="A513" s="51" t="s">
        <v>2480</v>
      </c>
      <c r="B513" s="80"/>
      <c r="C513" s="128"/>
      <c r="G513" s="51"/>
    </row>
    <row r="514" spans="1:7" outlineLevel="1" x14ac:dyDescent="0.25">
      <c r="A514" s="51" t="s">
        <v>2481</v>
      </c>
      <c r="B514" s="80"/>
      <c r="C514" s="128"/>
      <c r="G514" s="51"/>
    </row>
    <row r="515" spans="1:7" outlineLevel="1" x14ac:dyDescent="0.25">
      <c r="A515" s="51" t="s">
        <v>2482</v>
      </c>
      <c r="B515" s="80"/>
      <c r="C515" s="128"/>
      <c r="G515" s="51"/>
    </row>
    <row r="516" spans="1:7" outlineLevel="1" x14ac:dyDescent="0.25">
      <c r="A516" s="51" t="s">
        <v>2483</v>
      </c>
      <c r="B516" s="80"/>
      <c r="C516" s="128"/>
      <c r="G516" s="51"/>
    </row>
    <row r="517" spans="1:7" outlineLevel="1" x14ac:dyDescent="0.25">
      <c r="A517" s="51" t="s">
        <v>2484</v>
      </c>
      <c r="B517" s="80"/>
      <c r="C517" s="128"/>
      <c r="G517" s="51"/>
    </row>
    <row r="518" spans="1:7" outlineLevel="1" x14ac:dyDescent="0.25">
      <c r="A518" s="51" t="s">
        <v>2485</v>
      </c>
      <c r="B518" s="80"/>
      <c r="C518" s="128"/>
      <c r="G518" s="51"/>
    </row>
    <row r="519" spans="1:7" outlineLevel="1" x14ac:dyDescent="0.25">
      <c r="A519" s="51" t="s">
        <v>2486</v>
      </c>
      <c r="B519" s="80"/>
      <c r="C519" s="128"/>
      <c r="G519" s="51"/>
    </row>
    <row r="520" spans="1:7" outlineLevel="1" x14ac:dyDescent="0.25">
      <c r="A520" s="51" t="s">
        <v>2487</v>
      </c>
      <c r="B520" s="80"/>
      <c r="C520" s="128"/>
      <c r="G520" s="51"/>
    </row>
    <row r="521" spans="1:7" outlineLevel="1" x14ac:dyDescent="0.25">
      <c r="A521" s="51" t="s">
        <v>2488</v>
      </c>
      <c r="B521" s="80"/>
      <c r="C521" s="128"/>
      <c r="G521" s="51"/>
    </row>
    <row r="522" spans="1:7" outlineLevel="1" x14ac:dyDescent="0.25">
      <c r="A522" s="51" t="s">
        <v>2489</v>
      </c>
      <c r="B522" s="80"/>
      <c r="C522" s="128"/>
    </row>
    <row r="523" spans="1:7" outlineLevel="1" x14ac:dyDescent="0.25">
      <c r="A523" s="51" t="s">
        <v>2490</v>
      </c>
      <c r="B523" s="80"/>
      <c r="C523" s="128"/>
    </row>
    <row r="524" spans="1:7" outlineLevel="1" x14ac:dyDescent="0.25">
      <c r="A524" s="51" t="s">
        <v>2491</v>
      </c>
      <c r="B524" s="80"/>
      <c r="C524" s="128"/>
    </row>
    <row r="525" spans="1:7" customFormat="1" x14ac:dyDescent="0.25">
      <c r="A525" s="138"/>
      <c r="B525" s="138" t="s">
        <v>2492</v>
      </c>
      <c r="C525" s="70" t="s">
        <v>110</v>
      </c>
      <c r="D525" s="70" t="s">
        <v>1651</v>
      </c>
      <c r="E525" s="70"/>
      <c r="F525" s="70" t="s">
        <v>482</v>
      </c>
      <c r="G525" s="70" t="s">
        <v>1959</v>
      </c>
    </row>
    <row r="526" spans="1:7" customFormat="1" x14ac:dyDescent="0.25">
      <c r="A526" s="51" t="s">
        <v>2558</v>
      </c>
      <c r="B526" s="68" t="s">
        <v>3157</v>
      </c>
      <c r="C526" s="133">
        <f>faneB1!C526</f>
        <v>8312.9256546244851</v>
      </c>
      <c r="D526" s="134">
        <f>faneB1!D526</f>
        <v>596.99999999999955</v>
      </c>
      <c r="E526" s="57"/>
      <c r="F526" s="140">
        <f>IF($C$544=0,"",IF(C526="[for completion]","",IF(C526="","",C526/$C$544)))</f>
        <v>0.11461349695630105</v>
      </c>
      <c r="G526" s="140">
        <f>IF($D$544=0,"",IF(D526="[for completion]","",IF(D526="","",D526/$D$544)))</f>
        <v>2.9216012528139469E-2</v>
      </c>
    </row>
    <row r="527" spans="1:7" customFormat="1" x14ac:dyDescent="0.25">
      <c r="A527" s="51" t="s">
        <v>2559</v>
      </c>
      <c r="B527" s="68" t="s">
        <v>3128</v>
      </c>
      <c r="C527" s="133">
        <f>faneB1!C527</f>
        <v>3433.9231036448068</v>
      </c>
      <c r="D527" s="134">
        <f>faneB1!D527</f>
        <v>240.99999999999991</v>
      </c>
      <c r="E527" s="57"/>
      <c r="F527" s="140">
        <f t="shared" ref="F527:F543" si="26">IF($C$544=0,"",IF(C527="[for completion]","",IF(C527="","",C527/$C$544)))</f>
        <v>4.7344815957643088E-2</v>
      </c>
      <c r="G527" s="140">
        <f t="shared" ref="G527:G543" si="27">IF($D$544=0,"",IF(D527="[for completion]","",IF(D527="","",D527/$D$544)))</f>
        <v>1.179406870901443E-2</v>
      </c>
    </row>
    <row r="528" spans="1:7" customFormat="1" x14ac:dyDescent="0.25">
      <c r="A528" s="51" t="s">
        <v>2560</v>
      </c>
      <c r="B528" s="68" t="s">
        <v>3129</v>
      </c>
      <c r="C528" s="133">
        <f>faneB1!C528</f>
        <v>6904.0915590844734</v>
      </c>
      <c r="D528" s="134">
        <f>faneB1!D528</f>
        <v>1270.9999999999982</v>
      </c>
      <c r="E528" s="57"/>
      <c r="F528" s="140">
        <f t="shared" si="26"/>
        <v>9.5189360493432337E-2</v>
      </c>
      <c r="G528" s="140">
        <f t="shared" si="27"/>
        <v>6.2200254477831222E-2</v>
      </c>
    </row>
    <row r="529" spans="1:7" customFormat="1" x14ac:dyDescent="0.25">
      <c r="A529" s="51" t="s">
        <v>2561</v>
      </c>
      <c r="B529" s="68" t="s">
        <v>3130</v>
      </c>
      <c r="C529" s="133">
        <f>faneB1!C529</f>
        <v>3633.1235579171903</v>
      </c>
      <c r="D529" s="134">
        <f>faneB1!D529</f>
        <v>992</v>
      </c>
      <c r="E529" s="57"/>
      <c r="F529" s="140">
        <f t="shared" si="26"/>
        <v>5.0091269084736878E-2</v>
      </c>
      <c r="G529" s="140">
        <f t="shared" si="27"/>
        <v>4.8546540080258584E-2</v>
      </c>
    </row>
    <row r="530" spans="1:7" customFormat="1" x14ac:dyDescent="0.25">
      <c r="A530" s="51" t="s">
        <v>2562</v>
      </c>
      <c r="B530" s="68" t="s">
        <v>3131</v>
      </c>
      <c r="C530" s="133">
        <f>faneB1!C530</f>
        <v>2206.801631065046</v>
      </c>
      <c r="D530" s="134">
        <f>faneB1!D530</f>
        <v>627.00000000000023</v>
      </c>
      <c r="E530" s="57"/>
      <c r="F530" s="140">
        <f t="shared" si="26"/>
        <v>3.0426021178780682E-2</v>
      </c>
      <c r="G530" s="140">
        <f t="shared" si="27"/>
        <v>3.0684153861211837E-2</v>
      </c>
    </row>
    <row r="531" spans="1:7" customFormat="1" x14ac:dyDescent="0.25">
      <c r="A531" s="51" t="s">
        <v>2563</v>
      </c>
      <c r="B531" s="68" t="s">
        <v>3132</v>
      </c>
      <c r="C531" s="133">
        <f>faneB1!C531</f>
        <v>1009.8071729668002</v>
      </c>
      <c r="D531" s="134">
        <f>faneB1!D531</f>
        <v>361</v>
      </c>
      <c r="E531" s="57"/>
      <c r="F531" s="140">
        <f t="shared" si="26"/>
        <v>1.3922599112972516E-2</v>
      </c>
      <c r="G531" s="140">
        <f t="shared" si="27"/>
        <v>1.766663404130378E-2</v>
      </c>
    </row>
    <row r="532" spans="1:7" customFormat="1" x14ac:dyDescent="0.25">
      <c r="A532" s="51" t="s">
        <v>2564</v>
      </c>
      <c r="B532" s="68" t="s">
        <v>3133</v>
      </c>
      <c r="C532" s="133">
        <f>faneB1!C532</f>
        <v>864.29179044427838</v>
      </c>
      <c r="D532" s="134">
        <f>faneB1!D532</f>
        <v>373.00000000000006</v>
      </c>
      <c r="E532" s="57"/>
      <c r="F532" s="140">
        <f t="shared" si="26"/>
        <v>1.1916322677363827E-2</v>
      </c>
      <c r="G532" s="140">
        <f t="shared" si="27"/>
        <v>1.8253890574532715E-2</v>
      </c>
    </row>
    <row r="533" spans="1:7" customFormat="1" x14ac:dyDescent="0.25">
      <c r="A533" s="51" t="s">
        <v>2565</v>
      </c>
      <c r="B533" s="68" t="s">
        <v>3134</v>
      </c>
      <c r="C533" s="133">
        <f>faneB1!C533</f>
        <v>3174.7568650600001</v>
      </c>
      <c r="D533" s="134">
        <f>faneB1!D533</f>
        <v>932.00453891593736</v>
      </c>
      <c r="E533" s="57"/>
      <c r="F533" s="140">
        <f t="shared" si="26"/>
        <v>4.3771591544082812E-2</v>
      </c>
      <c r="G533" s="140">
        <f t="shared" si="27"/>
        <v>4.5610479539783741E-2</v>
      </c>
    </row>
    <row r="534" spans="1:7" customFormat="1" x14ac:dyDescent="0.25">
      <c r="A534" s="51" t="s">
        <v>2566</v>
      </c>
      <c r="B534" s="68" t="s">
        <v>3135</v>
      </c>
      <c r="C534" s="133">
        <f>faneB1!C534</f>
        <v>2081.2988543047791</v>
      </c>
      <c r="D534" s="134">
        <f>faneB1!D534</f>
        <v>489.52506820261419</v>
      </c>
      <c r="E534" s="57"/>
      <c r="F534" s="140">
        <f t="shared" si="26"/>
        <v>2.8695666220749969E-2</v>
      </c>
      <c r="G534" s="140">
        <f t="shared" si="27"/>
        <v>2.3956399540110411E-2</v>
      </c>
    </row>
    <row r="535" spans="1:7" customFormat="1" x14ac:dyDescent="0.25">
      <c r="A535" s="51" t="s">
        <v>2567</v>
      </c>
      <c r="B535" s="68" t="s">
        <v>3136</v>
      </c>
      <c r="C535" s="133">
        <f>faneB1!C535</f>
        <v>7082.2773518766317</v>
      </c>
      <c r="D535" s="134">
        <f>faneB1!D535</f>
        <v>2029.570466143861</v>
      </c>
      <c r="E535" s="57"/>
      <c r="F535" s="140">
        <f t="shared" si="26"/>
        <v>9.7646076416120636E-2</v>
      </c>
      <c r="G535" s="140">
        <f t="shared" si="27"/>
        <v>9.9323209657623035E-2</v>
      </c>
    </row>
    <row r="536" spans="1:7" customFormat="1" x14ac:dyDescent="0.25">
      <c r="A536" s="51" t="s">
        <v>2568</v>
      </c>
      <c r="B536" s="68" t="s">
        <v>3137</v>
      </c>
      <c r="C536" s="133">
        <f>faneB1!C536</f>
        <v>9508.3423818547126</v>
      </c>
      <c r="D536" s="134">
        <f>faneB1!D536</f>
        <v>2570.6236295932317</v>
      </c>
      <c r="E536" s="57"/>
      <c r="F536" s="140">
        <f t="shared" si="26"/>
        <v>0.13109516624101236</v>
      </c>
      <c r="G536" s="140">
        <f t="shared" si="27"/>
        <v>0.12580129341260848</v>
      </c>
    </row>
    <row r="537" spans="1:7" customFormat="1" x14ac:dyDescent="0.25">
      <c r="A537" s="51" t="s">
        <v>2569</v>
      </c>
      <c r="B537" s="68" t="s">
        <v>3138</v>
      </c>
      <c r="C537" s="133">
        <f>faneB1!C537</f>
        <v>6719.9994478599965</v>
      </c>
      <c r="D537" s="134">
        <f>faneB1!D537</f>
        <v>1691.1706770744702</v>
      </c>
      <c r="E537" s="57"/>
      <c r="F537" s="140">
        <f t="shared" si="26"/>
        <v>9.2651211891349269E-2</v>
      </c>
      <c r="G537" s="140">
        <f t="shared" si="27"/>
        <v>8.2762585743098596E-2</v>
      </c>
    </row>
    <row r="538" spans="1:7" customFormat="1" x14ac:dyDescent="0.25">
      <c r="A538" s="51" t="s">
        <v>2570</v>
      </c>
      <c r="B538" s="68" t="s">
        <v>3139</v>
      </c>
      <c r="C538" s="133">
        <f>faneB1!C538</f>
        <v>3907.0020012827786</v>
      </c>
      <c r="D538" s="134">
        <f>faneB1!D538</f>
        <v>1120.2447922452463</v>
      </c>
      <c r="E538" s="57"/>
      <c r="F538" s="140">
        <f t="shared" si="26"/>
        <v>5.3867336312959466E-2</v>
      </c>
      <c r="G538" s="140">
        <f t="shared" si="27"/>
        <v>5.4822589421809273E-2</v>
      </c>
    </row>
    <row r="539" spans="1:7" customFormat="1" x14ac:dyDescent="0.25">
      <c r="A539" s="51" t="s">
        <v>2571</v>
      </c>
      <c r="B539" s="68" t="s">
        <v>3140</v>
      </c>
      <c r="C539" s="133">
        <f>faneB1!C539</f>
        <v>4024.6770298609154</v>
      </c>
      <c r="D539" s="134">
        <f>faneB1!D539</f>
        <v>1100.8608278245583</v>
      </c>
      <c r="E539" s="57"/>
      <c r="F539" s="140">
        <f t="shared" si="26"/>
        <v>5.5489767102084836E-2</v>
      </c>
      <c r="G539" s="140">
        <f t="shared" si="27"/>
        <v>5.3873976109648752E-2</v>
      </c>
    </row>
    <row r="540" spans="1:7" customFormat="1" x14ac:dyDescent="0.25">
      <c r="A540" s="51" t="s">
        <v>2572</v>
      </c>
      <c r="B540" s="68"/>
      <c r="C540" s="133"/>
      <c r="D540" s="134"/>
      <c r="E540" s="57"/>
      <c r="F540" s="140" t="str">
        <f t="shared" si="26"/>
        <v/>
      </c>
      <c r="G540" s="140" t="str">
        <f t="shared" si="27"/>
        <v/>
      </c>
    </row>
    <row r="541" spans="1:7" customFormat="1" x14ac:dyDescent="0.25">
      <c r="A541" s="51" t="s">
        <v>2573</v>
      </c>
      <c r="B541" s="68"/>
      <c r="C541" s="133"/>
      <c r="D541" s="134"/>
      <c r="E541" s="57"/>
      <c r="F541" s="140" t="str">
        <f t="shared" si="26"/>
        <v/>
      </c>
      <c r="G541" s="140" t="str">
        <f t="shared" si="27"/>
        <v/>
      </c>
    </row>
    <row r="542" spans="1:7" customFormat="1" x14ac:dyDescent="0.25">
      <c r="A542" s="51" t="s">
        <v>2574</v>
      </c>
      <c r="B542" s="68"/>
      <c r="C542" s="133"/>
      <c r="D542" s="134"/>
      <c r="E542" s="57"/>
      <c r="F542" s="140" t="str">
        <f t="shared" si="26"/>
        <v/>
      </c>
      <c r="G542" s="140" t="str">
        <f t="shared" si="27"/>
        <v/>
      </c>
    </row>
    <row r="543" spans="1:7" customFormat="1" x14ac:dyDescent="0.25">
      <c r="A543" s="51" t="s">
        <v>2575</v>
      </c>
      <c r="B543" s="68" t="s">
        <v>2042</v>
      </c>
      <c r="C543" s="133">
        <f>faneB1!C543</f>
        <v>9666.7576832931863</v>
      </c>
      <c r="D543" s="134">
        <f>faneB1!D543</f>
        <v>6038.0000000000018</v>
      </c>
      <c r="E543" s="57"/>
      <c r="F543" s="140">
        <f t="shared" si="26"/>
        <v>0.13327929881041042</v>
      </c>
      <c r="G543" s="140">
        <f t="shared" si="27"/>
        <v>0.29548791230302562</v>
      </c>
    </row>
    <row r="544" spans="1:7" customFormat="1" x14ac:dyDescent="0.25">
      <c r="A544" s="51" t="s">
        <v>2576</v>
      </c>
      <c r="B544" s="68" t="s">
        <v>141</v>
      </c>
      <c r="C544" s="133">
        <f>SUM(C526:C543)</f>
        <v>72530.07608514007</v>
      </c>
      <c r="D544" s="134">
        <f>SUM(D526:D543)</f>
        <v>20433.99999999992</v>
      </c>
      <c r="E544" s="57"/>
      <c r="F544" s="128">
        <f>SUM(F526:F543)</f>
        <v>1.0000000000000002</v>
      </c>
      <c r="G544" s="128">
        <f>SUM(G526:G543)</f>
        <v>0.99999999999999989</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8"/>
      <c r="B548" s="138" t="s">
        <v>2493</v>
      </c>
      <c r="C548" s="70" t="s">
        <v>110</v>
      </c>
      <c r="D548" s="70" t="s">
        <v>1651</v>
      </c>
      <c r="E548" s="70"/>
      <c r="F548" s="70" t="s">
        <v>482</v>
      </c>
      <c r="G548" s="70" t="s">
        <v>1959</v>
      </c>
    </row>
    <row r="549" spans="1:7" customFormat="1" x14ac:dyDescent="0.25">
      <c r="A549" s="51" t="s">
        <v>2580</v>
      </c>
      <c r="B549" s="68" t="s">
        <v>3141</v>
      </c>
      <c r="C549" s="133">
        <f>faneB1!C549</f>
        <v>8312.9256546244851</v>
      </c>
      <c r="D549" s="134">
        <f>faneB1!D549</f>
        <v>596.99999999999955</v>
      </c>
      <c r="E549" s="57"/>
      <c r="F549" s="140">
        <f>IF($C$567=0,"",IF(C549="[for completion]","",IF(C549="","",C549/$C$567)))</f>
        <v>0.11461349695630105</v>
      </c>
      <c r="G549" s="140">
        <f>IF($D$567=0,"",IF(D549="[for completion]","",IF(D549="","",D549/$D$567)))</f>
        <v>2.9216012528139469E-2</v>
      </c>
    </row>
    <row r="550" spans="1:7" customFormat="1" x14ac:dyDescent="0.25">
      <c r="A550" s="51" t="s">
        <v>2581</v>
      </c>
      <c r="B550" s="68" t="s">
        <v>3142</v>
      </c>
      <c r="C550" s="133">
        <f>faneB1!C550</f>
        <v>3433.9231036448068</v>
      </c>
      <c r="D550" s="134">
        <f>faneB1!D550</f>
        <v>240.99999999999991</v>
      </c>
      <c r="E550" s="57"/>
      <c r="F550" s="140">
        <f t="shared" ref="F550:F566" si="28">IF($C$567=0,"",IF(C550="[for completion]","",IF(C550="","",C550/$C$567)))</f>
        <v>4.7344815957643088E-2</v>
      </c>
      <c r="G550" s="140">
        <f t="shared" ref="G550:G566" si="29">IF($D$567=0,"",IF(D550="[for completion]","",IF(D550="","",D550/$D$567)))</f>
        <v>1.179406870901443E-2</v>
      </c>
    </row>
    <row r="551" spans="1:7" customFormat="1" x14ac:dyDescent="0.25">
      <c r="A551" s="51" t="s">
        <v>2582</v>
      </c>
      <c r="B551" s="68" t="s">
        <v>3143</v>
      </c>
      <c r="C551" s="133">
        <f>faneB1!C551</f>
        <v>6904.0915590844734</v>
      </c>
      <c r="D551" s="134">
        <f>faneB1!D551</f>
        <v>1270.9999999999982</v>
      </c>
      <c r="E551" s="57"/>
      <c r="F551" s="140">
        <f t="shared" si="28"/>
        <v>9.5189360493432337E-2</v>
      </c>
      <c r="G551" s="140">
        <f t="shared" si="29"/>
        <v>6.2200254477831222E-2</v>
      </c>
    </row>
    <row r="552" spans="1:7" customFormat="1" x14ac:dyDescent="0.25">
      <c r="A552" s="51" t="s">
        <v>2583</v>
      </c>
      <c r="B552" s="68" t="s">
        <v>3144</v>
      </c>
      <c r="C552" s="133">
        <f>faneB1!C552</f>
        <v>3633.1235579171903</v>
      </c>
      <c r="D552" s="134">
        <f>faneB1!D552</f>
        <v>992</v>
      </c>
      <c r="E552" s="57"/>
      <c r="F552" s="140">
        <f t="shared" si="28"/>
        <v>5.0091269084736878E-2</v>
      </c>
      <c r="G552" s="140">
        <f t="shared" si="29"/>
        <v>4.8546540080258584E-2</v>
      </c>
    </row>
    <row r="553" spans="1:7" customFormat="1" x14ac:dyDescent="0.25">
      <c r="A553" s="51" t="s">
        <v>2584</v>
      </c>
      <c r="B553" s="68" t="s">
        <v>3145</v>
      </c>
      <c r="C553" s="133">
        <f>faneB1!C553</f>
        <v>2206.801631065046</v>
      </c>
      <c r="D553" s="134">
        <f>faneB1!D553</f>
        <v>627.00000000000023</v>
      </c>
      <c r="E553" s="57"/>
      <c r="F553" s="140">
        <f t="shared" si="28"/>
        <v>3.0426021178780682E-2</v>
      </c>
      <c r="G553" s="140">
        <f t="shared" si="29"/>
        <v>3.0684153861211837E-2</v>
      </c>
    </row>
    <row r="554" spans="1:7" customFormat="1" x14ac:dyDescent="0.25">
      <c r="A554" s="51" t="s">
        <v>2585</v>
      </c>
      <c r="B554" s="68" t="s">
        <v>3146</v>
      </c>
      <c r="C554" s="133">
        <f>faneB1!C554</f>
        <v>1009.8071729668002</v>
      </c>
      <c r="D554" s="134">
        <f>faneB1!D554</f>
        <v>361</v>
      </c>
      <c r="E554" s="57"/>
      <c r="F554" s="140">
        <f t="shared" si="28"/>
        <v>1.3922599112972516E-2</v>
      </c>
      <c r="G554" s="140">
        <f t="shared" si="29"/>
        <v>1.766663404130378E-2</v>
      </c>
    </row>
    <row r="555" spans="1:7" customFormat="1" x14ac:dyDescent="0.25">
      <c r="A555" s="51" t="s">
        <v>2586</v>
      </c>
      <c r="B555" s="68" t="s">
        <v>3147</v>
      </c>
      <c r="C555" s="133">
        <f>faneB1!C555</f>
        <v>864.29179044427838</v>
      </c>
      <c r="D555" s="134">
        <f>faneB1!D555</f>
        <v>373.00000000000006</v>
      </c>
      <c r="E555" s="57"/>
      <c r="F555" s="140">
        <f t="shared" si="28"/>
        <v>1.1916322677363827E-2</v>
      </c>
      <c r="G555" s="140">
        <f t="shared" si="29"/>
        <v>1.8253890574532715E-2</v>
      </c>
    </row>
    <row r="556" spans="1:7" customFormat="1" x14ac:dyDescent="0.25">
      <c r="A556" s="51" t="s">
        <v>2587</v>
      </c>
      <c r="B556" s="68" t="s">
        <v>3148</v>
      </c>
      <c r="C556" s="133">
        <f>faneB1!C556</f>
        <v>3174.7568650600001</v>
      </c>
      <c r="D556" s="134">
        <f>faneB1!D556</f>
        <v>932.00453891593736</v>
      </c>
      <c r="E556" s="57"/>
      <c r="F556" s="140">
        <f t="shared" si="28"/>
        <v>4.3771591544082812E-2</v>
      </c>
      <c r="G556" s="140">
        <f t="shared" si="29"/>
        <v>4.5610479539783741E-2</v>
      </c>
    </row>
    <row r="557" spans="1:7" customFormat="1" x14ac:dyDescent="0.25">
      <c r="A557" s="51" t="s">
        <v>2588</v>
      </c>
      <c r="B557" s="68" t="s">
        <v>3149</v>
      </c>
      <c r="C557" s="133">
        <f>faneB1!C557</f>
        <v>2081.2988543047791</v>
      </c>
      <c r="D557" s="134">
        <f>faneB1!D557</f>
        <v>489.52506820261419</v>
      </c>
      <c r="E557" s="57"/>
      <c r="F557" s="140">
        <f t="shared" si="28"/>
        <v>2.8695666220749969E-2</v>
      </c>
      <c r="G557" s="140">
        <f t="shared" si="29"/>
        <v>2.3956399540110411E-2</v>
      </c>
    </row>
    <row r="558" spans="1:7" customFormat="1" x14ac:dyDescent="0.25">
      <c r="A558" s="51" t="s">
        <v>2589</v>
      </c>
      <c r="B558" s="68" t="s">
        <v>3150</v>
      </c>
      <c r="C558" s="133">
        <f>faneB1!C558</f>
        <v>7082.2773518766317</v>
      </c>
      <c r="D558" s="134">
        <f>faneB1!D558</f>
        <v>2029.570466143861</v>
      </c>
      <c r="E558" s="57"/>
      <c r="F558" s="140">
        <f t="shared" si="28"/>
        <v>9.7646076416120636E-2</v>
      </c>
      <c r="G558" s="140">
        <f t="shared" si="29"/>
        <v>9.9323209657623035E-2</v>
      </c>
    </row>
    <row r="559" spans="1:7" customFormat="1" x14ac:dyDescent="0.25">
      <c r="A559" s="51" t="s">
        <v>2590</v>
      </c>
      <c r="B559" s="68" t="s">
        <v>3151</v>
      </c>
      <c r="C559" s="133">
        <f>faneB1!C559</f>
        <v>9508.3423818547126</v>
      </c>
      <c r="D559" s="134">
        <f>faneB1!D559</f>
        <v>2570.6236295932317</v>
      </c>
      <c r="E559" s="57"/>
      <c r="F559" s="140">
        <f t="shared" si="28"/>
        <v>0.13109516624101236</v>
      </c>
      <c r="G559" s="140">
        <f t="shared" si="29"/>
        <v>0.12580129341260848</v>
      </c>
    </row>
    <row r="560" spans="1:7" customFormat="1" x14ac:dyDescent="0.25">
      <c r="A560" s="51" t="s">
        <v>2591</v>
      </c>
      <c r="B560" s="68" t="s">
        <v>3152</v>
      </c>
      <c r="C560" s="133">
        <f>faneB1!C560</f>
        <v>6719.9994478599965</v>
      </c>
      <c r="D560" s="134">
        <f>faneB1!D560</f>
        <v>1691.1706770744702</v>
      </c>
      <c r="E560" s="57"/>
      <c r="F560" s="140">
        <f t="shared" si="28"/>
        <v>9.2651211891349269E-2</v>
      </c>
      <c r="G560" s="140">
        <f t="shared" si="29"/>
        <v>8.2762585743098596E-2</v>
      </c>
    </row>
    <row r="561" spans="1:7" customFormat="1" x14ac:dyDescent="0.25">
      <c r="A561" s="51" t="s">
        <v>2592</v>
      </c>
      <c r="B561" s="68" t="s">
        <v>3153</v>
      </c>
      <c r="C561" s="133">
        <f>faneB1!C561</f>
        <v>3907.0020012827786</v>
      </c>
      <c r="D561" s="134">
        <f>faneB1!D561</f>
        <v>1120.2447922452463</v>
      </c>
      <c r="E561" s="57"/>
      <c r="F561" s="140">
        <f t="shared" si="28"/>
        <v>5.3867336312959466E-2</v>
      </c>
      <c r="G561" s="140">
        <f t="shared" si="29"/>
        <v>5.4822589421809273E-2</v>
      </c>
    </row>
    <row r="562" spans="1:7" customFormat="1" x14ac:dyDescent="0.25">
      <c r="A562" s="51" t="s">
        <v>2593</v>
      </c>
      <c r="B562" s="68" t="s">
        <v>3154</v>
      </c>
      <c r="C562" s="133">
        <f>faneB1!C562</f>
        <v>4024.6770298609154</v>
      </c>
      <c r="D562" s="134">
        <f>faneB1!D562</f>
        <v>1100.8608278245583</v>
      </c>
      <c r="E562" s="57"/>
      <c r="F562" s="140">
        <f t="shared" si="28"/>
        <v>5.5489767102084836E-2</v>
      </c>
      <c r="G562" s="140">
        <f t="shared" si="29"/>
        <v>5.3873976109648752E-2</v>
      </c>
    </row>
    <row r="563" spans="1:7" customFormat="1" x14ac:dyDescent="0.25">
      <c r="A563" s="51" t="s">
        <v>2594</v>
      </c>
      <c r="B563" s="68"/>
      <c r="C563" s="133"/>
      <c r="D563" s="134"/>
      <c r="E563" s="57"/>
      <c r="F563" s="140" t="str">
        <f t="shared" si="28"/>
        <v/>
      </c>
      <c r="G563" s="140" t="str">
        <f t="shared" si="29"/>
        <v/>
      </c>
    </row>
    <row r="564" spans="1:7" customFormat="1" x14ac:dyDescent="0.25">
      <c r="A564" s="51" t="s">
        <v>2595</v>
      </c>
      <c r="B564" s="68"/>
      <c r="C564" s="133"/>
      <c r="D564" s="134"/>
      <c r="E564" s="57"/>
      <c r="F564" s="140" t="str">
        <f t="shared" si="28"/>
        <v/>
      </c>
      <c r="G564" s="140" t="str">
        <f t="shared" si="29"/>
        <v/>
      </c>
    </row>
    <row r="565" spans="1:7" customFormat="1" x14ac:dyDescent="0.25">
      <c r="A565" s="51" t="s">
        <v>2596</v>
      </c>
      <c r="B565" s="68"/>
      <c r="C565" s="133"/>
      <c r="D565" s="134"/>
      <c r="E565" s="57"/>
      <c r="F565" s="140" t="str">
        <f t="shared" si="28"/>
        <v/>
      </c>
      <c r="G565" s="140" t="str">
        <f t="shared" si="29"/>
        <v/>
      </c>
    </row>
    <row r="566" spans="1:7" customFormat="1" x14ac:dyDescent="0.25">
      <c r="A566" s="51" t="s">
        <v>2597</v>
      </c>
      <c r="B566" s="68" t="s">
        <v>2042</v>
      </c>
      <c r="C566" s="133">
        <f>faneB1!C566</f>
        <v>9666.7576832931863</v>
      </c>
      <c r="D566" s="134">
        <f>faneB1!D566</f>
        <v>6038.0000000000018</v>
      </c>
      <c r="E566" s="57"/>
      <c r="F566" s="140">
        <f t="shared" si="28"/>
        <v>0.13327929881041042</v>
      </c>
      <c r="G566" s="140">
        <f t="shared" si="29"/>
        <v>0.29548791230302562</v>
      </c>
    </row>
    <row r="567" spans="1:7" customFormat="1" x14ac:dyDescent="0.25">
      <c r="A567" s="51" t="s">
        <v>2598</v>
      </c>
      <c r="B567" s="68" t="s">
        <v>141</v>
      </c>
      <c r="C567" s="133">
        <f>SUM(C549:C566)</f>
        <v>72530.07608514007</v>
      </c>
      <c r="D567" s="134">
        <f>SUM(D549:D566)</f>
        <v>20433.99999999992</v>
      </c>
      <c r="E567" s="57"/>
      <c r="F567" s="128">
        <f>SUM(F549:F566)</f>
        <v>1.0000000000000002</v>
      </c>
      <c r="G567" s="128">
        <f>SUM(G549:G566)</f>
        <v>0.99999999999999989</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8"/>
      <c r="B571" s="138" t="s">
        <v>2494</v>
      </c>
      <c r="C571" s="70" t="s">
        <v>110</v>
      </c>
      <c r="D571" s="70" t="s">
        <v>1651</v>
      </c>
      <c r="E571" s="70"/>
      <c r="F571" s="70" t="s">
        <v>482</v>
      </c>
      <c r="G571" s="70" t="s">
        <v>1959</v>
      </c>
    </row>
    <row r="572" spans="1:7" customFormat="1" x14ac:dyDescent="0.25">
      <c r="A572" s="51" t="s">
        <v>2602</v>
      </c>
      <c r="B572" s="68" t="s">
        <v>1642</v>
      </c>
      <c r="C572" s="133">
        <f>faneB1!C572</f>
        <v>27494.914163318364</v>
      </c>
      <c r="D572" s="134">
        <f>faneB1!D572</f>
        <v>6387</v>
      </c>
      <c r="E572" s="57"/>
      <c r="F572" s="140">
        <f>IF($C$585=0,"",IF(C572="[for completion]","",IF(C572="","",C572/$C$585)))</f>
        <v>0.37908293562305356</v>
      </c>
      <c r="G572" s="140">
        <f>IF($D$585=0,"",IF(D572="[for completion]","",IF(D572="","",D572/$D$585)))</f>
        <v>0.39584753641152776</v>
      </c>
    </row>
    <row r="573" spans="1:7" customFormat="1" x14ac:dyDescent="0.25">
      <c r="A573" s="51" t="s">
        <v>2603</v>
      </c>
      <c r="B573" s="68" t="s">
        <v>1643</v>
      </c>
      <c r="C573" s="133">
        <f>faneB1!C573</f>
        <v>6760.3190124502271</v>
      </c>
      <c r="D573" s="134">
        <f>faneB1!D573</f>
        <v>2081</v>
      </c>
      <c r="E573" s="57"/>
      <c r="F573" s="140">
        <f>IF($C$585=0,"",IF(C573="[for completion]","",IF(C573="","",C573/$C$585)))</f>
        <v>9.3207113205211023E-2</v>
      </c>
      <c r="G573" s="140">
        <f>IF($D$585=0,"",IF(D573="[for completion]","",IF(D573="","",D573/$D$585)))</f>
        <v>0.12897427951657886</v>
      </c>
    </row>
    <row r="574" spans="1:7" customFormat="1" x14ac:dyDescent="0.25">
      <c r="A574" s="51" t="s">
        <v>2604</v>
      </c>
      <c r="B574" s="68" t="s">
        <v>2320</v>
      </c>
      <c r="C574" s="133">
        <f>faneB1!C574</f>
        <v>4026.8052181050839</v>
      </c>
      <c r="D574" s="134">
        <f>faneB1!D574</f>
        <v>874</v>
      </c>
      <c r="E574" s="57"/>
      <c r="F574" s="140">
        <f>IF($C$585=0,"",IF(C574="[for completion]","",IF(C574="","",C574/$C$585)))</f>
        <v>5.5519109250322281E-2</v>
      </c>
      <c r="G574" s="140">
        <f>IF($D$585=0,"",IF(D574="[for completion]","",IF(D574="","",D574/$D$585)))</f>
        <v>5.4167957855593432E-2</v>
      </c>
    </row>
    <row r="575" spans="1:7" customFormat="1" x14ac:dyDescent="0.25">
      <c r="A575" s="51" t="s">
        <v>2605</v>
      </c>
      <c r="B575" s="68" t="s">
        <v>1644</v>
      </c>
      <c r="C575" s="133">
        <f>faneB1!C575</f>
        <v>6481.5297238539861</v>
      </c>
      <c r="D575" s="134">
        <f>faneB1!D575</f>
        <v>998</v>
      </c>
      <c r="E575" s="57"/>
      <c r="F575" s="140">
        <f>IF($C$585=0,"",IF(C575="[for completion]","",IF(C575="","",C575/$C$585)))</f>
        <v>8.9363338268742168E-2</v>
      </c>
      <c r="G575" s="140">
        <f>IF($D$585=0,"",IF(D575="[for completion]","",IF(D575="","",D575/$D$585)))</f>
        <v>6.1853114347691356E-2</v>
      </c>
    </row>
    <row r="576" spans="1:7" customFormat="1" x14ac:dyDescent="0.25">
      <c r="A576" s="51" t="s">
        <v>2606</v>
      </c>
      <c r="B576" s="68" t="s">
        <v>1645</v>
      </c>
      <c r="C576" s="133">
        <f>faneB1!C576</f>
        <v>7132.7831421480805</v>
      </c>
      <c r="D576" s="134">
        <f>faneB1!D576</f>
        <v>985</v>
      </c>
      <c r="E576" s="57"/>
      <c r="F576" s="140">
        <f>IF($C$585=0,"",IF(C576="[for completion]","",IF(C576="","",C576/$C$585)))</f>
        <v>9.8342419133480449E-2</v>
      </c>
      <c r="G576" s="140">
        <f>IF($D$585=0,"",IF(D576="[for completion]","",IF(D576="","",D576/$D$585)))</f>
        <v>6.1047412457390766E-2</v>
      </c>
    </row>
    <row r="577" spans="1:7" customFormat="1" x14ac:dyDescent="0.25">
      <c r="A577" s="51" t="s">
        <v>2607</v>
      </c>
      <c r="B577" s="68" t="s">
        <v>1646</v>
      </c>
      <c r="C577" s="133">
        <f>faneB1!C577</f>
        <v>3302.6806000303277</v>
      </c>
      <c r="D577" s="134">
        <f>faneB1!D577</f>
        <v>666</v>
      </c>
      <c r="E577" s="57"/>
      <c r="F577" s="140">
        <f t="shared" ref="F577:F584" si="30">IF($C$585=0,"",IF(C577="[for completion]","",IF(C577="","",C577/$C$585)))</f>
        <v>4.5535325182251882E-2</v>
      </c>
      <c r="G577" s="140">
        <f t="shared" ref="G577:G584" si="31">IF($D$585=0,"",IF(D577="[for completion]","",IF(D577="","",D577/$D$585)))</f>
        <v>4.1276727610784013E-2</v>
      </c>
    </row>
    <row r="578" spans="1:7" customFormat="1" x14ac:dyDescent="0.25">
      <c r="A578" s="51" t="s">
        <v>2608</v>
      </c>
      <c r="B578" s="68" t="s">
        <v>1647</v>
      </c>
      <c r="C578" s="133">
        <f>faneB1!C578</f>
        <v>4193.5925185535843</v>
      </c>
      <c r="D578" s="134">
        <f>faneB1!D578</f>
        <v>361</v>
      </c>
      <c r="E578" s="57"/>
      <c r="F578" s="140">
        <f t="shared" si="30"/>
        <v>5.7818669783703161E-2</v>
      </c>
      <c r="G578" s="140">
        <f t="shared" si="31"/>
        <v>2.2373721722962505E-2</v>
      </c>
    </row>
    <row r="579" spans="1:7" customFormat="1" x14ac:dyDescent="0.25">
      <c r="A579" s="51" t="s">
        <v>2609</v>
      </c>
      <c r="B579" s="68" t="s">
        <v>1648</v>
      </c>
      <c r="C579" s="133">
        <f>faneB1!C579</f>
        <v>1341.915795598477</v>
      </c>
      <c r="D579" s="134">
        <f>faneB1!D579</f>
        <v>196</v>
      </c>
      <c r="E579" s="57"/>
      <c r="F579" s="140">
        <f t="shared" si="30"/>
        <v>1.8501508174667509E-2</v>
      </c>
      <c r="G579" s="140">
        <f t="shared" si="31"/>
        <v>1.2147505422993492E-2</v>
      </c>
    </row>
    <row r="580" spans="1:7" customFormat="1" x14ac:dyDescent="0.25">
      <c r="A580" s="51" t="s">
        <v>2610</v>
      </c>
      <c r="B580" s="68" t="s">
        <v>2692</v>
      </c>
      <c r="C580" s="133">
        <f>faneB1!C580</f>
        <v>2573.1506855926887</v>
      </c>
      <c r="D580" s="51">
        <f>faneB1!D580</f>
        <v>269</v>
      </c>
      <c r="E580" s="57"/>
      <c r="F580" s="140">
        <f t="shared" si="30"/>
        <v>3.547701621837774E-2</v>
      </c>
      <c r="G580" s="140">
        <f t="shared" si="31"/>
        <v>1.6671831422373721E-2</v>
      </c>
    </row>
    <row r="581" spans="1:7" customFormat="1" x14ac:dyDescent="0.25">
      <c r="A581" s="51" t="s">
        <v>2611</v>
      </c>
      <c r="B581" s="51" t="s">
        <v>2695</v>
      </c>
      <c r="C581" s="133">
        <f>faneB1!C581</f>
        <v>899.2026785481728</v>
      </c>
      <c r="D581" s="51">
        <f>faneB1!D581</f>
        <v>136</v>
      </c>
      <c r="F581" s="140">
        <f t="shared" si="30"/>
        <v>1.2397652492362406E-2</v>
      </c>
      <c r="G581" s="140">
        <f t="shared" si="31"/>
        <v>8.4288813139138524E-3</v>
      </c>
    </row>
    <row r="582" spans="1:7" customFormat="1" x14ac:dyDescent="0.25">
      <c r="A582" s="51" t="s">
        <v>2612</v>
      </c>
      <c r="B582" s="51" t="s">
        <v>2693</v>
      </c>
      <c r="C582" s="133">
        <f>faneB1!C582</f>
        <v>2764.3653374898208</v>
      </c>
      <c r="D582" s="51">
        <f>faneB1!D582</f>
        <v>106</v>
      </c>
      <c r="F582" s="140">
        <f t="shared" si="30"/>
        <v>3.8113366022735767E-2</v>
      </c>
      <c r="G582" s="140">
        <f t="shared" si="31"/>
        <v>6.5695692593740317E-3</v>
      </c>
    </row>
    <row r="583" spans="1:7" customFormat="1" x14ac:dyDescent="0.25">
      <c r="A583" s="51" t="s">
        <v>2704</v>
      </c>
      <c r="B583" s="68" t="s">
        <v>2694</v>
      </c>
      <c r="C583" s="133">
        <f>faneB1!C583</f>
        <v>1977.3861964979044</v>
      </c>
      <c r="D583" s="51">
        <f>faneB1!D583</f>
        <v>171</v>
      </c>
      <c r="E583" s="57"/>
      <c r="F583" s="140">
        <f t="shared" si="30"/>
        <v>2.726298252019934E-2</v>
      </c>
      <c r="G583" s="140">
        <f t="shared" si="31"/>
        <v>1.0598078710876976E-2</v>
      </c>
    </row>
    <row r="584" spans="1:7" customFormat="1" x14ac:dyDescent="0.25">
      <c r="A584" s="51" t="s">
        <v>2705</v>
      </c>
      <c r="B584" s="51" t="s">
        <v>2042</v>
      </c>
      <c r="C584" s="133">
        <f>faneB1!C584</f>
        <v>3581.4310129534574</v>
      </c>
      <c r="D584" s="134">
        <f>faneB1!D584</f>
        <v>2905</v>
      </c>
      <c r="E584" s="57"/>
      <c r="F584" s="140">
        <f t="shared" si="30"/>
        <v>4.9378564124892943E-2</v>
      </c>
      <c r="G584" s="140">
        <f t="shared" si="31"/>
        <v>0.18004338394793926</v>
      </c>
    </row>
    <row r="585" spans="1:7" customFormat="1" x14ac:dyDescent="0.25">
      <c r="A585" s="51" t="s">
        <v>2706</v>
      </c>
      <c r="B585" s="68" t="s">
        <v>141</v>
      </c>
      <c r="C585" s="133">
        <f>SUM(C572:C584)</f>
        <v>72530.076085140157</v>
      </c>
      <c r="D585" s="134">
        <f>SUM(D572:D584)</f>
        <v>16135</v>
      </c>
      <c r="E585" s="57"/>
      <c r="F585" s="128">
        <f>SUM(F572:F584)</f>
        <v>1.0000000000000002</v>
      </c>
      <c r="G585" s="128">
        <f>SUM(G572:G584)</f>
        <v>1</v>
      </c>
    </row>
    <row r="586" spans="1:7" customFormat="1" x14ac:dyDescent="0.25">
      <c r="A586" s="51" t="s">
        <v>2613</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2495</v>
      </c>
      <c r="C596" s="70" t="s">
        <v>110</v>
      </c>
      <c r="D596" s="70" t="s">
        <v>1651</v>
      </c>
      <c r="E596" s="70"/>
      <c r="F596" s="70" t="s">
        <v>481</v>
      </c>
      <c r="G596" s="70" t="s">
        <v>1959</v>
      </c>
    </row>
    <row r="597" spans="1:7" x14ac:dyDescent="0.25">
      <c r="A597" s="51" t="s">
        <v>2614</v>
      </c>
      <c r="B597" s="68" t="s">
        <v>2224</v>
      </c>
      <c r="C597" s="133">
        <f>faneB1!C597</f>
        <v>4741.7515339877255</v>
      </c>
      <c r="D597" s="134">
        <f>faneB1!D597</f>
        <v>277</v>
      </c>
      <c r="E597" s="57"/>
      <c r="F597" s="140">
        <f>IF($C$601=0,"",IF(C597="[for completion]","",IF(C597="","",C597/$C$601)))</f>
        <v>6.5376348542934934E-2</v>
      </c>
      <c r="G597" s="140">
        <f>IF($D$601=0,"",IF(D597="[for completion]","",IF(D597="","",D597/$D$601)))</f>
        <v>1.7167647970251006E-2</v>
      </c>
    </row>
    <row r="598" spans="1:7" x14ac:dyDescent="0.25">
      <c r="A598" s="51" t="s">
        <v>2615</v>
      </c>
      <c r="B598" s="154" t="s">
        <v>2225</v>
      </c>
      <c r="C598" s="133">
        <f>faneB1!C598</f>
        <v>64206.893538199169</v>
      </c>
      <c r="D598" s="134">
        <f>faneB1!D598</f>
        <v>12953</v>
      </c>
      <c r="E598" s="57"/>
      <c r="F598" s="140">
        <f>IF($C$601=0,"",IF(C598="[for completion]","",IF(C598="","",C598/$C$601)))</f>
        <v>0.88524508733217233</v>
      </c>
      <c r="G598" s="140">
        <f>IF($D$601=0,"",IF(D598="[for completion]","",IF(D598="","",D598/$D$601)))</f>
        <v>0.80278896808180977</v>
      </c>
    </row>
    <row r="599" spans="1:7" x14ac:dyDescent="0.2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25">
      <c r="A600" s="51" t="s">
        <v>2617</v>
      </c>
      <c r="B600" s="51" t="s">
        <v>2042</v>
      </c>
      <c r="C600" s="133">
        <f>faneB1!C600</f>
        <v>3581.4310129534638</v>
      </c>
      <c r="D600" s="134">
        <f>faneB1!D600</f>
        <v>2905</v>
      </c>
      <c r="E600" s="57"/>
      <c r="F600" s="140">
        <f>IF($C$601=0,"",IF(C600="[for completion]","",IF(C600="","",C600/$C$601)))</f>
        <v>4.9378564124892901E-2</v>
      </c>
      <c r="G600" s="140">
        <f>IF($D$601=0,"",IF(D600="[for completion]","",IF(D600="","",D600/$D$601)))</f>
        <v>0.18004338394793926</v>
      </c>
    </row>
    <row r="601" spans="1:7" x14ac:dyDescent="0.25">
      <c r="A601" s="51" t="s">
        <v>2618</v>
      </c>
      <c r="B601" s="68" t="s">
        <v>141</v>
      </c>
      <c r="C601" s="133">
        <f>SUM(C597:C600)</f>
        <v>72530.076085140347</v>
      </c>
      <c r="D601" s="134">
        <f>SUM(D597:D600)</f>
        <v>16135</v>
      </c>
      <c r="E601" s="57"/>
      <c r="F601" s="128">
        <f>SUM(F597:F600)</f>
        <v>1.0000000000000002</v>
      </c>
      <c r="G601" s="128">
        <f>SUM(G597:G600)</f>
        <v>1</v>
      </c>
    </row>
    <row r="603" spans="1:7" x14ac:dyDescent="0.25">
      <c r="A603" s="138"/>
      <c r="B603" s="138" t="s">
        <v>3053</v>
      </c>
      <c r="C603" s="138" t="s">
        <v>2682</v>
      </c>
      <c r="D603" s="138" t="s">
        <v>2685</v>
      </c>
      <c r="E603" s="138"/>
      <c r="F603" s="138" t="s">
        <v>2684</v>
      </c>
      <c r="G603" s="138"/>
    </row>
    <row r="604" spans="1:7" x14ac:dyDescent="0.25">
      <c r="A604" s="51" t="s">
        <v>2621</v>
      </c>
      <c r="B604" s="68" t="s">
        <v>771</v>
      </c>
      <c r="C604" s="168">
        <f>faneB1!C604</f>
        <v>0</v>
      </c>
      <c r="D604" s="168">
        <f>faneB1!D604</f>
        <v>0</v>
      </c>
      <c r="E604" s="204"/>
      <c r="F604" s="168">
        <f>faneB1!F604</f>
        <v>0</v>
      </c>
      <c r="G604" s="140" t="str">
        <f>IF($D$622=0,"",IF(D604="[for completion]","",IF(D604="","",D604/$D$622)))</f>
        <v/>
      </c>
    </row>
    <row r="605" spans="1:7" x14ac:dyDescent="0.25">
      <c r="A605" s="51" t="s">
        <v>2622</v>
      </c>
      <c r="B605" s="68" t="s">
        <v>772</v>
      </c>
      <c r="C605" s="168">
        <f>faneB1!C605</f>
        <v>96341.11294401552</v>
      </c>
      <c r="D605" s="168">
        <f>faneB1!D605</f>
        <v>37068.275313474478</v>
      </c>
      <c r="E605" s="204"/>
      <c r="F605" s="168">
        <f>faneB1!F605</f>
        <v>14.199260171647747</v>
      </c>
      <c r="G605" s="140" t="str">
        <f t="shared" ref="G605:G622" si="32">IF($D$622=0,"",IF(D605="[for completion]","",IF(D605="","",D605/$D$622)))</f>
        <v/>
      </c>
    </row>
    <row r="606" spans="1:7" x14ac:dyDescent="0.25">
      <c r="A606" s="51" t="s">
        <v>2623</v>
      </c>
      <c r="B606" s="68" t="s">
        <v>773</v>
      </c>
      <c r="C606" s="168">
        <f>faneB1!C606</f>
        <v>0</v>
      </c>
      <c r="D606" s="168">
        <f>faneB1!D606</f>
        <v>0</v>
      </c>
      <c r="E606" s="204"/>
      <c r="F606" s="168">
        <f>faneB1!F606</f>
        <v>0</v>
      </c>
      <c r="G606" s="140" t="str">
        <f t="shared" si="32"/>
        <v/>
      </c>
    </row>
    <row r="607" spans="1:7" x14ac:dyDescent="0.25">
      <c r="A607" s="51" t="s">
        <v>2624</v>
      </c>
      <c r="B607" s="68" t="s">
        <v>774</v>
      </c>
      <c r="C607" s="168">
        <f>faneB1!C607</f>
        <v>0</v>
      </c>
      <c r="D607" s="168">
        <f>faneB1!D607</f>
        <v>0</v>
      </c>
      <c r="E607" s="204"/>
      <c r="F607" s="168">
        <f>faneB1!F607</f>
        <v>0</v>
      </c>
      <c r="G607" s="140" t="str">
        <f t="shared" si="32"/>
        <v/>
      </c>
    </row>
    <row r="608" spans="1:7" x14ac:dyDescent="0.25">
      <c r="A608" s="51" t="s">
        <v>2625</v>
      </c>
      <c r="B608" s="68" t="s">
        <v>775</v>
      </c>
      <c r="C608" s="168">
        <f>faneB1!C608</f>
        <v>0</v>
      </c>
      <c r="D608" s="168">
        <f>faneB1!D608</f>
        <v>0</v>
      </c>
      <c r="E608" s="204"/>
      <c r="F608" s="168">
        <f>faneB1!F608</f>
        <v>0</v>
      </c>
      <c r="G608" s="140" t="str">
        <f t="shared" si="32"/>
        <v/>
      </c>
    </row>
    <row r="609" spans="1:7" x14ac:dyDescent="0.25">
      <c r="A609" s="51" t="s">
        <v>2626</v>
      </c>
      <c r="B609" s="68" t="s">
        <v>776</v>
      </c>
      <c r="C609" s="168">
        <f>faneB1!C609</f>
        <v>0</v>
      </c>
      <c r="D609" s="168">
        <f>faneB1!D609</f>
        <v>0</v>
      </c>
      <c r="E609" s="204"/>
      <c r="F609" s="168">
        <f>faneB1!F609</f>
        <v>0</v>
      </c>
      <c r="G609" s="140" t="str">
        <f t="shared" si="32"/>
        <v/>
      </c>
    </row>
    <row r="610" spans="1:7" x14ac:dyDescent="0.25">
      <c r="A610" s="51" t="s">
        <v>2627</v>
      </c>
      <c r="B610" s="68" t="s">
        <v>777</v>
      </c>
      <c r="C610" s="168">
        <f>faneB1!C610</f>
        <v>0</v>
      </c>
      <c r="D610" s="168">
        <f>faneB1!D610</f>
        <v>0</v>
      </c>
      <c r="E610" s="204"/>
      <c r="F610" s="168">
        <f>faneB1!F610</f>
        <v>0</v>
      </c>
      <c r="G610" s="140" t="str">
        <f t="shared" si="32"/>
        <v/>
      </c>
    </row>
    <row r="611" spans="1:7" x14ac:dyDescent="0.25">
      <c r="A611" s="51" t="s">
        <v>2628</v>
      </c>
      <c r="B611" s="68" t="s">
        <v>2217</v>
      </c>
      <c r="C611" s="168">
        <f>faneB1!C611</f>
        <v>0</v>
      </c>
      <c r="D611" s="168">
        <f>faneB1!D611</f>
        <v>0</v>
      </c>
      <c r="E611" s="204"/>
      <c r="F611" s="168">
        <f>faneB1!F611</f>
        <v>0</v>
      </c>
      <c r="G611" s="140" t="str">
        <f t="shared" si="32"/>
        <v/>
      </c>
    </row>
    <row r="612" spans="1:7" x14ac:dyDescent="0.25">
      <c r="A612" s="51" t="s">
        <v>2629</v>
      </c>
      <c r="B612" s="68" t="s">
        <v>2218</v>
      </c>
      <c r="C612" s="168">
        <f>faneB1!C612</f>
        <v>0</v>
      </c>
      <c r="D612" s="168">
        <f>faneB1!D612</f>
        <v>0</v>
      </c>
      <c r="E612" s="204"/>
      <c r="F612" s="168">
        <f>faneB1!F612</f>
        <v>0</v>
      </c>
      <c r="G612" s="140" t="str">
        <f t="shared" si="32"/>
        <v/>
      </c>
    </row>
    <row r="613" spans="1:7" x14ac:dyDescent="0.25">
      <c r="A613" s="51" t="s">
        <v>2630</v>
      </c>
      <c r="B613" s="68" t="s">
        <v>2219</v>
      </c>
      <c r="C613" s="168">
        <f>faneB1!C613</f>
        <v>6819.1648685448527</v>
      </c>
      <c r="D613" s="168">
        <f>faneB1!D613</f>
        <v>2288.8356297500645</v>
      </c>
      <c r="E613" s="204"/>
      <c r="F613" s="168">
        <f>faneB1!F613</f>
        <v>13.910380901351381</v>
      </c>
      <c r="G613" s="140" t="str">
        <f t="shared" si="32"/>
        <v/>
      </c>
    </row>
    <row r="614" spans="1:7" x14ac:dyDescent="0.25">
      <c r="A614" s="51" t="s">
        <v>2631</v>
      </c>
      <c r="B614" s="68" t="s">
        <v>778</v>
      </c>
      <c r="C614" s="168">
        <f>faneB1!C614</f>
        <v>0</v>
      </c>
      <c r="D614" s="168">
        <f>faneB1!D614</f>
        <v>0</v>
      </c>
      <c r="E614" s="204"/>
      <c r="F614" s="168">
        <f>faneB1!F614</f>
        <v>0</v>
      </c>
      <c r="G614" s="140" t="str">
        <f t="shared" si="32"/>
        <v/>
      </c>
    </row>
    <row r="615" spans="1:7" x14ac:dyDescent="0.25">
      <c r="A615" s="51" t="s">
        <v>2632</v>
      </c>
      <c r="B615" s="68" t="s">
        <v>3008</v>
      </c>
      <c r="C615" s="168">
        <f>faneB1!C615</f>
        <v>0</v>
      </c>
      <c r="D615" s="168">
        <f>faneB1!D615</f>
        <v>0</v>
      </c>
      <c r="E615" s="204"/>
      <c r="F615" s="168">
        <f>faneB1!F615</f>
        <v>0</v>
      </c>
      <c r="G615" s="140" t="str">
        <f t="shared" si="32"/>
        <v/>
      </c>
    </row>
    <row r="616" spans="1:7" x14ac:dyDescent="0.25">
      <c r="A616" s="51" t="s">
        <v>2633</v>
      </c>
      <c r="B616" s="68" t="s">
        <v>139</v>
      </c>
      <c r="C616" s="168">
        <f>faneB1!C616</f>
        <v>0</v>
      </c>
      <c r="D616" s="168">
        <f>faneB1!D616</f>
        <v>0</v>
      </c>
      <c r="E616" s="204"/>
      <c r="F616" s="168">
        <f>faneB1!F616</f>
        <v>0</v>
      </c>
      <c r="G616" s="140" t="str">
        <f t="shared" si="32"/>
        <v/>
      </c>
    </row>
    <row r="617" spans="1:7" x14ac:dyDescent="0.25">
      <c r="A617" s="51" t="s">
        <v>2634</v>
      </c>
      <c r="B617" s="68" t="s">
        <v>2042</v>
      </c>
      <c r="C617" s="168">
        <f>faneB1!C617</f>
        <v>0</v>
      </c>
      <c r="D617" s="168">
        <f>faneB1!D617</f>
        <v>0</v>
      </c>
      <c r="E617" s="204"/>
      <c r="F617" s="168">
        <f>faneB1!F617</f>
        <v>0</v>
      </c>
      <c r="G617" s="140" t="str">
        <f t="shared" si="32"/>
        <v/>
      </c>
    </row>
    <row r="618" spans="1:7" x14ac:dyDescent="0.25">
      <c r="A618" s="51" t="s">
        <v>2635</v>
      </c>
      <c r="B618" s="68" t="s">
        <v>141</v>
      </c>
      <c r="C618" s="133">
        <f>SUM(C604:C617)</f>
        <v>103160.27781256038</v>
      </c>
      <c r="D618" s="133">
        <f>SUM(D604:D617)</f>
        <v>39357.110943224543</v>
      </c>
      <c r="E618" s="49"/>
      <c r="F618" s="133"/>
      <c r="G618" s="140" t="str">
        <f t="shared" si="32"/>
        <v/>
      </c>
    </row>
    <row r="619" spans="1:7" x14ac:dyDescent="0.25">
      <c r="A619" s="51" t="s">
        <v>2636</v>
      </c>
      <c r="B619" s="51" t="s">
        <v>2681</v>
      </c>
      <c r="C619"/>
      <c r="D619"/>
      <c r="E619"/>
      <c r="F619" s="168">
        <f>faneB1!F619</f>
        <v>9.8451518348577558</v>
      </c>
      <c r="G619" s="140" t="str">
        <f t="shared" si="32"/>
        <v/>
      </c>
    </row>
    <row r="620" spans="1:7" x14ac:dyDescent="0.25">
      <c r="A620" s="51" t="s">
        <v>2637</v>
      </c>
      <c r="B620" s="68"/>
      <c r="C620" s="133"/>
      <c r="D620" s="134"/>
      <c r="E620" s="49"/>
      <c r="F620" s="140"/>
      <c r="G620" s="140" t="str">
        <f t="shared" si="32"/>
        <v/>
      </c>
    </row>
    <row r="621" spans="1:7" x14ac:dyDescent="0.25">
      <c r="A621" s="51" t="s">
        <v>2638</v>
      </c>
      <c r="B621" s="68"/>
      <c r="C621" s="133"/>
      <c r="D621" s="134"/>
      <c r="E621" s="49"/>
      <c r="F621" s="140"/>
      <c r="G621" s="140" t="str">
        <f t="shared" si="32"/>
        <v/>
      </c>
    </row>
    <row r="622" spans="1:7" x14ac:dyDescent="0.2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F4EE0-BFAB-498C-8BDB-9D3642D19AC9}">
  <sheetPr codeName="Sheet32">
    <tabColor rgb="FFE36E00"/>
    <pageSetUpPr fitToPage="1"/>
  </sheetPr>
  <dimension ref="A1:C403"/>
  <sheetViews>
    <sheetView zoomScale="80" zoomScaleNormal="80" workbookViewId="0"/>
  </sheetViews>
  <sheetFormatPr defaultColWidth="11.42578125" defaultRowHeight="15" outlineLevelRow="1" x14ac:dyDescent="0.25"/>
  <cols>
    <col min="1" max="1" width="16.28515625" style="494" customWidth="1"/>
    <col min="2" max="2" width="89.85546875" style="51" bestFit="1" customWidth="1"/>
    <col min="3" max="3" width="134.7109375" style="494" customWidth="1"/>
    <col min="4" max="16384" width="11.42578125" style="494"/>
  </cols>
  <sheetData>
    <row r="1" spans="1:3" ht="31.5" x14ac:dyDescent="0.25">
      <c r="A1" s="48" t="s">
        <v>1168</v>
      </c>
      <c r="B1" s="48"/>
      <c r="C1" s="493" t="s">
        <v>3003</v>
      </c>
    </row>
    <row r="2" spans="1:3" x14ac:dyDescent="0.25">
      <c r="B2" s="49"/>
      <c r="C2" s="49"/>
    </row>
    <row r="3" spans="1:3" x14ac:dyDescent="0.25">
      <c r="A3" s="100" t="s">
        <v>1169</v>
      </c>
      <c r="B3" s="101"/>
      <c r="C3" s="49"/>
    </row>
    <row r="4" spans="1:3" x14ac:dyDescent="0.25">
      <c r="C4" s="49"/>
    </row>
    <row r="5" spans="1:3" ht="37.5" x14ac:dyDescent="0.25">
      <c r="A5" s="495" t="s">
        <v>80</v>
      </c>
      <c r="B5" s="495" t="s">
        <v>1170</v>
      </c>
      <c r="C5" s="102" t="s">
        <v>1570</v>
      </c>
    </row>
    <row r="6" spans="1:3" ht="30" x14ac:dyDescent="0.25">
      <c r="A6" s="497" t="s">
        <v>1171</v>
      </c>
      <c r="B6" s="65" t="s">
        <v>2746</v>
      </c>
      <c r="C6" s="205" t="s">
        <v>2745</v>
      </c>
    </row>
    <row r="7" spans="1:3" ht="30" x14ac:dyDescent="0.25">
      <c r="A7" s="497" t="s">
        <v>1172</v>
      </c>
      <c r="B7" s="65" t="s">
        <v>2748</v>
      </c>
      <c r="C7" s="205" t="s">
        <v>2749</v>
      </c>
    </row>
    <row r="8" spans="1:3" ht="30" x14ac:dyDescent="0.25">
      <c r="A8" s="497" t="s">
        <v>1173</v>
      </c>
      <c r="B8" s="65" t="s">
        <v>2747</v>
      </c>
      <c r="C8" s="205" t="s">
        <v>2750</v>
      </c>
    </row>
    <row r="9" spans="1:3" x14ac:dyDescent="0.25">
      <c r="A9" s="497" t="s">
        <v>1174</v>
      </c>
      <c r="B9" s="65" t="s">
        <v>1175</v>
      </c>
      <c r="C9" s="496" t="s">
        <v>3616</v>
      </c>
    </row>
    <row r="10" spans="1:3" ht="44.25" customHeight="1" x14ac:dyDescent="0.25">
      <c r="A10" s="497" t="s">
        <v>1176</v>
      </c>
      <c r="B10" s="65" t="s">
        <v>1390</v>
      </c>
      <c r="C10" s="496" t="s">
        <v>3617</v>
      </c>
    </row>
    <row r="11" spans="1:3" ht="54.75" customHeight="1" x14ac:dyDescent="0.25">
      <c r="A11" s="497" t="s">
        <v>1177</v>
      </c>
      <c r="B11" s="65" t="s">
        <v>1178</v>
      </c>
      <c r="C11" s="496" t="s">
        <v>3617</v>
      </c>
    </row>
    <row r="12" spans="1:3" x14ac:dyDescent="0.25">
      <c r="A12" s="497" t="s">
        <v>1179</v>
      </c>
      <c r="B12" s="65" t="s">
        <v>2679</v>
      </c>
      <c r="C12" s="496" t="s">
        <v>3618</v>
      </c>
    </row>
    <row r="13" spans="1:3" x14ac:dyDescent="0.25">
      <c r="A13" s="497" t="s">
        <v>1181</v>
      </c>
      <c r="B13" s="65" t="s">
        <v>1180</v>
      </c>
      <c r="C13" s="496" t="s">
        <v>3619</v>
      </c>
    </row>
    <row r="14" spans="1:3" x14ac:dyDescent="0.25">
      <c r="A14" s="497" t="s">
        <v>1183</v>
      </c>
      <c r="B14" s="65" t="s">
        <v>1182</v>
      </c>
      <c r="C14" s="496" t="s">
        <v>3620</v>
      </c>
    </row>
    <row r="15" spans="1:3" ht="30" x14ac:dyDescent="0.25">
      <c r="A15" s="497" t="s">
        <v>1185</v>
      </c>
      <c r="B15" s="65" t="s">
        <v>1184</v>
      </c>
      <c r="C15" s="498"/>
    </row>
    <row r="16" spans="1:3" x14ac:dyDescent="0.25">
      <c r="A16" s="497" t="s">
        <v>1187</v>
      </c>
      <c r="B16" s="65" t="s">
        <v>1186</v>
      </c>
      <c r="C16" s="498"/>
    </row>
    <row r="17" spans="1:3" ht="30" customHeight="1" x14ac:dyDescent="0.25">
      <c r="A17" s="497" t="s">
        <v>1189</v>
      </c>
      <c r="B17" s="69" t="s">
        <v>1188</v>
      </c>
      <c r="C17" s="496" t="s">
        <v>3621</v>
      </c>
    </row>
    <row r="18" spans="1:3" ht="30" x14ac:dyDescent="0.25">
      <c r="A18" s="497" t="s">
        <v>1191</v>
      </c>
      <c r="B18" s="69" t="s">
        <v>1190</v>
      </c>
      <c r="C18" s="496" t="s">
        <v>3622</v>
      </c>
    </row>
    <row r="19" spans="1:3" x14ac:dyDescent="0.25">
      <c r="A19" s="497" t="s">
        <v>2678</v>
      </c>
      <c r="B19" s="69" t="s">
        <v>1192</v>
      </c>
      <c r="C19" s="496" t="s">
        <v>3623</v>
      </c>
    </row>
    <row r="20" spans="1:3" x14ac:dyDescent="0.25">
      <c r="A20" s="497" t="s">
        <v>2680</v>
      </c>
      <c r="B20" s="65" t="s">
        <v>2677</v>
      </c>
      <c r="C20" s="498"/>
    </row>
    <row r="21" spans="1:3" x14ac:dyDescent="0.25">
      <c r="A21" s="497" t="s">
        <v>1193</v>
      </c>
      <c r="B21" s="66" t="s">
        <v>1194</v>
      </c>
      <c r="C21" s="206"/>
    </row>
    <row r="22" spans="1:3" x14ac:dyDescent="0.25">
      <c r="A22" s="497" t="s">
        <v>1195</v>
      </c>
      <c r="B22" s="494"/>
      <c r="C22" s="206"/>
    </row>
    <row r="23" spans="1:3" outlineLevel="1" x14ac:dyDescent="0.25">
      <c r="A23" s="497" t="s">
        <v>1196</v>
      </c>
      <c r="C23" s="496"/>
    </row>
    <row r="24" spans="1:3" outlineLevel="1" x14ac:dyDescent="0.25">
      <c r="A24" s="497" t="s">
        <v>1197</v>
      </c>
      <c r="B24" s="95"/>
      <c r="C24" s="496"/>
    </row>
    <row r="25" spans="1:3" outlineLevel="1" x14ac:dyDescent="0.25">
      <c r="A25" s="497" t="s">
        <v>1198</v>
      </c>
      <c r="B25" s="95"/>
      <c r="C25" s="496"/>
    </row>
    <row r="26" spans="1:3" outlineLevel="1" x14ac:dyDescent="0.25">
      <c r="A26" s="497" t="s">
        <v>2340</v>
      </c>
      <c r="B26" s="95"/>
      <c r="C26" s="496"/>
    </row>
    <row r="27" spans="1:3" outlineLevel="1" x14ac:dyDescent="0.25">
      <c r="A27" s="497" t="s">
        <v>2341</v>
      </c>
      <c r="B27" s="95"/>
      <c r="C27" s="496"/>
    </row>
    <row r="28" spans="1:3" ht="18.75" outlineLevel="1" x14ac:dyDescent="0.25">
      <c r="A28" s="495"/>
      <c r="B28" s="495" t="s">
        <v>2274</v>
      </c>
      <c r="C28" s="102" t="s">
        <v>1570</v>
      </c>
    </row>
    <row r="29" spans="1:3" outlineLevel="1" x14ac:dyDescent="0.25">
      <c r="A29" s="497" t="s">
        <v>1200</v>
      </c>
      <c r="B29" s="65" t="s">
        <v>2272</v>
      </c>
      <c r="C29" s="499" t="s">
        <v>3624</v>
      </c>
    </row>
    <row r="30" spans="1:3" outlineLevel="1" x14ac:dyDescent="0.25">
      <c r="A30" s="497" t="s">
        <v>1203</v>
      </c>
      <c r="B30" s="65" t="s">
        <v>2273</v>
      </c>
      <c r="C30" s="498"/>
    </row>
    <row r="31" spans="1:3" outlineLevel="1" x14ac:dyDescent="0.25">
      <c r="A31" s="497" t="s">
        <v>1206</v>
      </c>
      <c r="B31" s="65" t="s">
        <v>2271</v>
      </c>
      <c r="C31" s="499" t="s">
        <v>3625</v>
      </c>
    </row>
    <row r="32" spans="1:3" ht="30" outlineLevel="1" x14ac:dyDescent="0.25">
      <c r="A32" s="497" t="s">
        <v>1209</v>
      </c>
      <c r="B32" s="208" t="s">
        <v>3050</v>
      </c>
      <c r="C32" s="496" t="s">
        <v>3626</v>
      </c>
    </row>
    <row r="33" spans="1:3" outlineLevel="1" x14ac:dyDescent="0.25">
      <c r="A33" s="497" t="s">
        <v>1210</v>
      </c>
      <c r="B33" s="207"/>
      <c r="C33" s="496"/>
    </row>
    <row r="34" spans="1:3" outlineLevel="1" x14ac:dyDescent="0.25">
      <c r="A34" s="497" t="s">
        <v>1556</v>
      </c>
      <c r="B34" s="207"/>
      <c r="C34" s="496"/>
    </row>
    <row r="35" spans="1:3" outlineLevel="1" x14ac:dyDescent="0.25">
      <c r="A35" s="497" t="s">
        <v>2285</v>
      </c>
      <c r="B35" s="207"/>
      <c r="C35" s="496"/>
    </row>
    <row r="36" spans="1:3" outlineLevel="1" x14ac:dyDescent="0.25">
      <c r="A36" s="497" t="s">
        <v>2286</v>
      </c>
      <c r="B36" s="207"/>
      <c r="C36" s="496"/>
    </row>
    <row r="37" spans="1:3" outlineLevel="1" x14ac:dyDescent="0.25">
      <c r="A37" s="497" t="s">
        <v>2287</v>
      </c>
      <c r="B37" s="207"/>
      <c r="C37" s="496"/>
    </row>
    <row r="38" spans="1:3" outlineLevel="1" x14ac:dyDescent="0.25">
      <c r="A38" s="497" t="s">
        <v>2288</v>
      </c>
      <c r="B38" s="207"/>
      <c r="C38" s="496"/>
    </row>
    <row r="39" spans="1:3" outlineLevel="1" x14ac:dyDescent="0.25">
      <c r="A39" s="497" t="s">
        <v>2289</v>
      </c>
      <c r="B39" s="207"/>
      <c r="C39" s="496"/>
    </row>
    <row r="40" spans="1:3" outlineLevel="1" x14ac:dyDescent="0.25">
      <c r="A40" s="497" t="s">
        <v>2290</v>
      </c>
      <c r="B40" s="494"/>
      <c r="C40" s="496"/>
    </row>
    <row r="41" spans="1:3" outlineLevel="1" x14ac:dyDescent="0.25">
      <c r="A41" s="497" t="s">
        <v>2291</v>
      </c>
      <c r="B41" s="207"/>
      <c r="C41" s="496"/>
    </row>
    <row r="42" spans="1:3" outlineLevel="1" x14ac:dyDescent="0.25">
      <c r="A42" s="497" t="s">
        <v>2292</v>
      </c>
      <c r="B42" s="207"/>
      <c r="C42" s="496"/>
    </row>
    <row r="43" spans="1:3" outlineLevel="1" x14ac:dyDescent="0.25">
      <c r="A43" s="497" t="s">
        <v>2293</v>
      </c>
      <c r="B43" s="207"/>
      <c r="C43" s="496"/>
    </row>
    <row r="44" spans="1:3" ht="18.75" x14ac:dyDescent="0.25">
      <c r="A44" s="495"/>
      <c r="B44" s="495" t="s">
        <v>2275</v>
      </c>
      <c r="C44" s="102" t="s">
        <v>1199</v>
      </c>
    </row>
    <row r="45" spans="1:3" x14ac:dyDescent="0.25">
      <c r="A45" s="497" t="s">
        <v>1211</v>
      </c>
      <c r="B45" s="69" t="s">
        <v>1201</v>
      </c>
      <c r="C45" s="51" t="s">
        <v>1202</v>
      </c>
    </row>
    <row r="46" spans="1:3" x14ac:dyDescent="0.25">
      <c r="A46" s="497" t="s">
        <v>2277</v>
      </c>
      <c r="B46" s="69" t="s">
        <v>1204</v>
      </c>
      <c r="C46" s="51" t="s">
        <v>1205</v>
      </c>
    </row>
    <row r="47" spans="1:3" x14ac:dyDescent="0.25">
      <c r="A47" s="497" t="s">
        <v>2278</v>
      </c>
      <c r="B47" s="69" t="s">
        <v>1207</v>
      </c>
      <c r="C47" s="51" t="s">
        <v>1208</v>
      </c>
    </row>
    <row r="48" spans="1:3" outlineLevel="1" x14ac:dyDescent="0.25">
      <c r="A48" s="497" t="s">
        <v>1213</v>
      </c>
      <c r="B48" s="208" t="s">
        <v>3095</v>
      </c>
      <c r="C48" s="496" t="s">
        <v>1518</v>
      </c>
    </row>
    <row r="49" spans="1:3" outlineLevel="1" x14ac:dyDescent="0.25">
      <c r="A49" s="497" t="s">
        <v>1214</v>
      </c>
      <c r="B49" s="180"/>
      <c r="C49" s="496"/>
    </row>
    <row r="50" spans="1:3" outlineLevel="1" x14ac:dyDescent="0.25">
      <c r="A50" s="497" t="s">
        <v>1215</v>
      </c>
      <c r="B50" s="208"/>
      <c r="C50" s="496"/>
    </row>
    <row r="51" spans="1:3" ht="18.75" x14ac:dyDescent="0.25">
      <c r="A51" s="495"/>
      <c r="B51" s="495" t="s">
        <v>2276</v>
      </c>
      <c r="C51" s="102" t="s">
        <v>1570</v>
      </c>
    </row>
    <row r="52" spans="1:3" x14ac:dyDescent="0.25">
      <c r="A52" s="497" t="s">
        <v>2279</v>
      </c>
      <c r="B52" s="65" t="s">
        <v>1212</v>
      </c>
      <c r="C52" s="51" t="s">
        <v>3627</v>
      </c>
    </row>
    <row r="53" spans="1:3" x14ac:dyDescent="0.25">
      <c r="A53" s="497" t="s">
        <v>2280</v>
      </c>
      <c r="B53" s="180"/>
      <c r="C53" s="206"/>
    </row>
    <row r="54" spans="1:3" x14ac:dyDescent="0.25">
      <c r="A54" s="497" t="s">
        <v>2281</v>
      </c>
      <c r="B54" s="180"/>
      <c r="C54" s="206"/>
    </row>
    <row r="55" spans="1:3" x14ac:dyDescent="0.25">
      <c r="A55" s="497" t="s">
        <v>2282</v>
      </c>
      <c r="B55" s="180"/>
      <c r="C55" s="206"/>
    </row>
    <row r="56" spans="1:3" x14ac:dyDescent="0.25">
      <c r="A56" s="497" t="s">
        <v>2283</v>
      </c>
      <c r="B56" s="180"/>
      <c r="C56" s="206"/>
    </row>
    <row r="57" spans="1:3" x14ac:dyDescent="0.25">
      <c r="A57" s="497" t="s">
        <v>2284</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243386"/>
  </sheetPr>
  <dimension ref="A1:N112"/>
  <sheetViews>
    <sheetView zoomScale="80" zoomScaleNormal="80" workbookViewId="0">
      <selection activeCell="A2" sqref="A1:B10485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11" t="s">
        <v>1526</v>
      </c>
      <c r="B1" s="511"/>
    </row>
    <row r="2" spans="1:13" ht="31.5" x14ac:dyDescent="0.25">
      <c r="A2" s="48" t="s">
        <v>1525</v>
      </c>
      <c r="B2" s="48"/>
      <c r="C2" s="49"/>
      <c r="D2" s="49"/>
      <c r="E2" s="49"/>
      <c r="F2" s="216"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2"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1524</v>
      </c>
      <c r="H7" s="49"/>
      <c r="I7" s="213" t="s">
        <v>1207</v>
      </c>
      <c r="J7" s="51" t="s">
        <v>1208</v>
      </c>
      <c r="L7" s="49"/>
      <c r="M7" s="49"/>
    </row>
    <row r="8" spans="1:13" x14ac:dyDescent="0.25">
      <c r="B8" s="59" t="s">
        <v>1438</v>
      </c>
      <c r="H8" s="49"/>
      <c r="I8" s="213" t="s">
        <v>1517</v>
      </c>
      <c r="J8" s="51" t="s">
        <v>1518</v>
      </c>
      <c r="L8" s="49"/>
      <c r="M8" s="49"/>
    </row>
    <row r="9" spans="1:13" ht="15.75" thickBot="1" x14ac:dyDescent="0.3">
      <c r="B9" s="60" t="s">
        <v>1460</v>
      </c>
      <c r="H9" s="49"/>
      <c r="L9" s="49"/>
      <c r="M9" s="49"/>
    </row>
    <row r="10" spans="1:13" x14ac:dyDescent="0.25">
      <c r="B10" s="61"/>
      <c r="H10" s="49"/>
      <c r="I10" s="214" t="s">
        <v>1521</v>
      </c>
      <c r="L10" s="49"/>
      <c r="M10" s="49"/>
    </row>
    <row r="11" spans="1:13" x14ac:dyDescent="0.25">
      <c r="B11" s="61"/>
      <c r="H11" s="49"/>
      <c r="I11" s="214"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7" t="s">
        <v>1502</v>
      </c>
      <c r="D14" s="117"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3"/>
      <c r="C26" s="165"/>
      <c r="D26" s="165"/>
      <c r="E26" s="57"/>
      <c r="F26" s="57"/>
      <c r="G26" s="57"/>
      <c r="H26" s="49"/>
      <c r="L26" s="49"/>
      <c r="M26" s="49"/>
    </row>
    <row r="27" spans="1:13" outlineLevel="1" x14ac:dyDescent="0.25">
      <c r="A27" s="51" t="s">
        <v>1440</v>
      </c>
      <c r="B27" s="183"/>
      <c r="C27" s="165"/>
      <c r="D27" s="165"/>
      <c r="E27" s="57"/>
      <c r="F27" s="57"/>
      <c r="G27" s="57"/>
      <c r="H27" s="49"/>
      <c r="L27" s="49"/>
      <c r="M27" s="49"/>
    </row>
    <row r="28" spans="1:13" outlineLevel="1" x14ac:dyDescent="0.25">
      <c r="A28" s="51" t="s">
        <v>1441</v>
      </c>
      <c r="B28" s="183"/>
      <c r="C28" s="165"/>
      <c r="D28" s="165"/>
      <c r="E28" s="57"/>
      <c r="F28" s="57"/>
      <c r="G28" s="57"/>
      <c r="H28" s="49"/>
      <c r="L28" s="49"/>
      <c r="M28" s="49"/>
    </row>
    <row r="29" spans="1:13" outlineLevel="1" x14ac:dyDescent="0.25">
      <c r="A29" s="51" t="s">
        <v>1442</v>
      </c>
      <c r="B29" s="183"/>
      <c r="C29" s="165"/>
      <c r="D29" s="165"/>
      <c r="E29" s="57"/>
      <c r="F29" s="57"/>
      <c r="G29" s="57"/>
      <c r="H29" s="49"/>
      <c r="L29" s="49"/>
      <c r="M29" s="49"/>
    </row>
    <row r="30" spans="1:13" outlineLevel="1" x14ac:dyDescent="0.25">
      <c r="A30" s="51" t="s">
        <v>1443</v>
      </c>
      <c r="B30" s="183"/>
      <c r="C30" s="165"/>
      <c r="D30" s="165"/>
      <c r="E30" s="57"/>
      <c r="F30" s="57"/>
      <c r="G30" s="57"/>
      <c r="H30" s="49"/>
      <c r="L30" s="49"/>
      <c r="M30" s="49"/>
    </row>
    <row r="31" spans="1:13" outlineLevel="1" x14ac:dyDescent="0.25">
      <c r="A31" s="51" t="s">
        <v>1444</v>
      </c>
      <c r="B31" s="183"/>
      <c r="C31" s="165"/>
      <c r="D31" s="165"/>
      <c r="E31" s="57"/>
      <c r="F31" s="57"/>
      <c r="G31" s="57"/>
      <c r="H31" s="49"/>
      <c r="L31" s="49"/>
      <c r="M31" s="49"/>
    </row>
    <row r="32" spans="1:13" outlineLevel="1" x14ac:dyDescent="0.25">
      <c r="A32" s="51" t="s">
        <v>1445</v>
      </c>
      <c r="B32" s="183"/>
      <c r="C32" s="165"/>
      <c r="D32" s="165"/>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7" t="s">
        <v>1502</v>
      </c>
      <c r="C35" s="117" t="s">
        <v>1516</v>
      </c>
      <c r="D35" s="117" t="s">
        <v>1503</v>
      </c>
      <c r="E35" s="117" t="s">
        <v>1501</v>
      </c>
      <c r="F35" s="118"/>
      <c r="G35" s="118"/>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3055</v>
      </c>
      <c r="C75" s="51" t="s">
        <v>82</v>
      </c>
      <c r="H75" s="49"/>
    </row>
    <row r="76" spans="1:14" x14ac:dyDescent="0.25">
      <c r="A76" s="51" t="s">
        <v>1487</v>
      </c>
      <c r="B76" s="51" t="s">
        <v>3056</v>
      </c>
      <c r="C76" s="51"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4">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5" width="41" customWidth="1"/>
    <col min="6" max="6" width="41.140625" customWidth="1"/>
    <col min="7" max="7" width="41" customWidth="1"/>
  </cols>
  <sheetData>
    <row r="1" spans="1:7" ht="31.5" x14ac:dyDescent="0.25">
      <c r="A1" s="48" t="s">
        <v>2766</v>
      </c>
      <c r="B1" s="48"/>
      <c r="C1" s="49"/>
      <c r="D1" s="49"/>
      <c r="E1" s="49"/>
      <c r="F1" s="216" t="s">
        <v>3003</v>
      </c>
      <c r="G1" s="84"/>
    </row>
    <row r="2" spans="1:7" ht="15.75" thickBot="1" x14ac:dyDescent="0.3">
      <c r="A2" s="49"/>
      <c r="B2" s="50"/>
      <c r="C2" s="50"/>
      <c r="D2" s="49"/>
      <c r="E2" s="49"/>
      <c r="F2" s="49"/>
      <c r="G2" s="49"/>
    </row>
    <row r="3" spans="1:7" ht="19.5" thickBot="1" x14ac:dyDescent="0.3">
      <c r="A3" s="52"/>
      <c r="B3" s="53" t="s">
        <v>71</v>
      </c>
      <c r="C3" s="196" t="s">
        <v>219</v>
      </c>
      <c r="D3" s="52"/>
      <c r="E3" s="52"/>
      <c r="F3" s="49"/>
      <c r="G3" s="49"/>
    </row>
    <row r="4" spans="1:7" x14ac:dyDescent="0.25">
      <c r="A4" s="51"/>
      <c r="B4" s="51"/>
      <c r="C4" s="51"/>
      <c r="D4" s="51"/>
      <c r="E4" s="51"/>
      <c r="F4" s="51"/>
      <c r="G4" s="51"/>
    </row>
    <row r="5" spans="1:7" ht="18.75" x14ac:dyDescent="0.25">
      <c r="A5" s="55"/>
      <c r="B5" s="513" t="s">
        <v>2223</v>
      </c>
      <c r="C5" s="514"/>
      <c r="D5" s="51"/>
      <c r="E5" s="57"/>
      <c r="F5" s="57"/>
      <c r="G5" s="57"/>
    </row>
    <row r="6" spans="1:7" x14ac:dyDescent="0.25">
      <c r="A6" s="162"/>
      <c r="B6" s="515" t="s">
        <v>1652</v>
      </c>
      <c r="C6" s="515"/>
      <c r="D6" s="160"/>
      <c r="E6" s="51"/>
      <c r="F6" s="51"/>
      <c r="G6" s="51"/>
    </row>
    <row r="7" spans="1:7" x14ac:dyDescent="0.25">
      <c r="A7" s="51"/>
      <c r="B7" s="516" t="s">
        <v>1653</v>
      </c>
      <c r="C7" s="517"/>
      <c r="D7" s="160"/>
      <c r="E7" s="51"/>
      <c r="F7" s="51"/>
      <c r="G7" s="51"/>
    </row>
    <row r="8" spans="1:7" x14ac:dyDescent="0.25">
      <c r="A8" s="51"/>
      <c r="B8" s="518" t="s">
        <v>1654</v>
      </c>
      <c r="C8" s="519"/>
      <c r="D8" s="160"/>
      <c r="E8" s="51"/>
      <c r="F8" s="51"/>
      <c r="G8" s="51"/>
    </row>
    <row r="9" spans="1:7" ht="15.75" thickBot="1" x14ac:dyDescent="0.3">
      <c r="A9" s="51"/>
      <c r="B9" s="520" t="s">
        <v>1655</v>
      </c>
      <c r="C9" s="52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12" t="s">
        <v>1652</v>
      </c>
      <c r="C13" s="512"/>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8">
        <f>faneF1!C15</f>
        <v>65678.376665680145</v>
      </c>
      <c r="D15" s="179">
        <f>faneF1!D15</f>
        <v>20781</v>
      </c>
      <c r="F15" s="140">
        <f>IF(OR('B1. HTT Mortgage Assets'!$C$15=0,C15="[For completion]"),"",C15/'B1. HTT Mortgage Assets'!$C$15)</f>
        <v>0.16107234619069727</v>
      </c>
      <c r="G15" s="140">
        <f>IF(OR('B1. HTT Mortgage Assets'!$F$28=0,D15="[For completion]"),"",D15/'B1. HTT Mortgage Assets'!$F$28)</f>
        <v>8.9743479011919161E-2</v>
      </c>
    </row>
    <row r="16" spans="1:7" x14ac:dyDescent="0.25">
      <c r="A16" s="51" t="s">
        <v>1663</v>
      </c>
      <c r="B16" s="68" t="s">
        <v>2203</v>
      </c>
      <c r="C16" s="178">
        <f>faneF1!C16</f>
        <v>72.020842613866336</v>
      </c>
      <c r="D16" s="179">
        <f>faneF1!D16</f>
        <v>76</v>
      </c>
      <c r="F16" s="140">
        <f>IF(OR('B1. HTT Mortgage Assets'!$C$15=0,C16="[For completion]"),"",C16/'B1. HTT Mortgage Assets'!$C$15)</f>
        <v>1.7662686995898621E-4</v>
      </c>
      <c r="G16" s="140">
        <f>IF(OR('B1. HTT Mortgage Assets'!$F$28=0,D16="[For completion]"),"",D16/'B1. HTT Mortgage Assets'!$F$28)</f>
        <v>3.28208671618587E-4</v>
      </c>
    </row>
    <row r="17" spans="1:7" x14ac:dyDescent="0.2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25">
      <c r="A18" s="51" t="s">
        <v>1665</v>
      </c>
      <c r="B18" s="68" t="s">
        <v>1983</v>
      </c>
      <c r="C18" s="135">
        <f>SUM(C15:C17)</f>
        <v>65750.397508294016</v>
      </c>
      <c r="D18" s="76">
        <f>SUM(D15:D17)</f>
        <v>20857</v>
      </c>
      <c r="F18" s="140">
        <f>SUM(F15:F17)</f>
        <v>0.16124897306065625</v>
      </c>
      <c r="G18" s="140">
        <f>SUM(G15:G17)</f>
        <v>9.0071687683537752E-2</v>
      </c>
    </row>
    <row r="19" spans="1:7" x14ac:dyDescent="0.25">
      <c r="A19" s="68" t="s">
        <v>2204</v>
      </c>
      <c r="B19" s="182"/>
      <c r="C19" s="180"/>
      <c r="D19" s="180"/>
      <c r="F19" s="68"/>
      <c r="G19" s="68"/>
    </row>
    <row r="20" spans="1:7" x14ac:dyDescent="0.25">
      <c r="A20" s="68" t="s">
        <v>2205</v>
      </c>
      <c r="B20" s="182"/>
      <c r="C20" s="180"/>
      <c r="D20" s="180"/>
      <c r="F20" s="68"/>
      <c r="G20" s="68"/>
    </row>
    <row r="21" spans="1:7" x14ac:dyDescent="0.25">
      <c r="A21" s="68" t="s">
        <v>2206</v>
      </c>
      <c r="B21" s="182"/>
      <c r="C21" s="180"/>
      <c r="D21" s="180"/>
      <c r="F21" s="68"/>
      <c r="G21" s="68"/>
    </row>
    <row r="22" spans="1:7" x14ac:dyDescent="0.25">
      <c r="A22" s="68" t="s">
        <v>2207</v>
      </c>
      <c r="B22" s="182"/>
      <c r="C22" s="180"/>
      <c r="D22" s="180"/>
      <c r="F22" s="68"/>
      <c r="G22" s="68"/>
    </row>
    <row r="23" spans="1:7" x14ac:dyDescent="0.25">
      <c r="A23" s="68" t="s">
        <v>2208</v>
      </c>
      <c r="B23" s="182"/>
      <c r="C23" s="180"/>
      <c r="D23" s="180"/>
      <c r="F23" s="68"/>
      <c r="G23" s="68"/>
    </row>
    <row r="24" spans="1:7" ht="18.75" x14ac:dyDescent="0.25">
      <c r="A24" s="62"/>
      <c r="B24" s="512" t="s">
        <v>1653</v>
      </c>
      <c r="C24" s="512"/>
      <c r="D24" s="62"/>
      <c r="E24" s="62"/>
      <c r="F24" s="62"/>
      <c r="G24" s="62"/>
    </row>
    <row r="25" spans="1:7" x14ac:dyDescent="0.25">
      <c r="A25" s="70"/>
      <c r="B25" s="70" t="s">
        <v>1667</v>
      </c>
      <c r="C25" s="70" t="s">
        <v>110</v>
      </c>
      <c r="D25" s="70"/>
      <c r="E25" s="70"/>
      <c r="F25" s="70" t="s">
        <v>1668</v>
      </c>
      <c r="G25" s="70"/>
    </row>
    <row r="26" spans="1:7" x14ac:dyDescent="0.25">
      <c r="A26" s="51" t="s">
        <v>1669</v>
      </c>
      <c r="B26" s="51" t="s">
        <v>452</v>
      </c>
      <c r="C26" s="168">
        <f>faneF1!C26</f>
        <v>55983</v>
      </c>
      <c r="D26" s="133"/>
      <c r="E26" s="51"/>
      <c r="F26" s="140">
        <f>IF($C$29=0,"",IF(C26="[For completion]","",C26/$C$29))</f>
        <v>0.8514395218323676</v>
      </c>
    </row>
    <row r="27" spans="1:7" x14ac:dyDescent="0.25">
      <c r="A27" s="51" t="s">
        <v>1670</v>
      </c>
      <c r="B27" s="51" t="s">
        <v>454</v>
      </c>
      <c r="C27" s="168">
        <f>faneF1!C27</f>
        <v>9768</v>
      </c>
      <c r="D27" s="133"/>
      <c r="E27" s="51"/>
      <c r="F27" s="140">
        <f>IF($C$29=0,"",IF(C27="[For completion]","",C27/$C$29))</f>
        <v>0.14856047816763243</v>
      </c>
    </row>
    <row r="28" spans="1:7" x14ac:dyDescent="0.25">
      <c r="A28" s="51" t="s">
        <v>1671</v>
      </c>
      <c r="B28" s="51" t="s">
        <v>139</v>
      </c>
      <c r="C28" s="168">
        <f>faneF1!C28</f>
        <v>0</v>
      </c>
      <c r="D28" s="133"/>
      <c r="E28" s="51"/>
      <c r="F28" s="140">
        <f>IF($C$29=0,"",IF(C28="[For completion]","",C28/$C$29))</f>
        <v>0</v>
      </c>
    </row>
    <row r="29" spans="1:7" x14ac:dyDescent="0.25">
      <c r="A29" s="51" t="s">
        <v>1672</v>
      </c>
      <c r="B29" s="121" t="s">
        <v>141</v>
      </c>
      <c r="C29" s="133">
        <f>SUM(C26:C28)</f>
        <v>65751</v>
      </c>
      <c r="D29" s="51"/>
      <c r="E29" s="51"/>
      <c r="F29" s="128">
        <f>SUM(F26:F28)</f>
        <v>1</v>
      </c>
    </row>
    <row r="30" spans="1:7" x14ac:dyDescent="0.25">
      <c r="A30" s="51" t="s">
        <v>1673</v>
      </c>
      <c r="B30" s="80" t="s">
        <v>1384</v>
      </c>
      <c r="C30" s="168"/>
      <c r="D30" s="51"/>
      <c r="E30" s="51"/>
      <c r="F30" s="140">
        <f>IF($C$29=0,"",IF(C30="[For completion]","",C30/$C$29))</f>
        <v>0</v>
      </c>
    </row>
    <row r="31" spans="1:7" x14ac:dyDescent="0.25">
      <c r="A31" s="51" t="s">
        <v>1674</v>
      </c>
      <c r="B31" s="80" t="s">
        <v>2209</v>
      </c>
      <c r="C31" s="168"/>
      <c r="D31" s="51"/>
      <c r="E31" s="51"/>
      <c r="F31" s="140">
        <f t="shared" ref="F31:F38" si="0">IF($C$29=0,"",IF(C31="[For completion]","",C31/$C$29))</f>
        <v>0</v>
      </c>
      <c r="G31" s="57"/>
    </row>
    <row r="32" spans="1:7" x14ac:dyDescent="0.25">
      <c r="A32" s="51" t="s">
        <v>1675</v>
      </c>
      <c r="B32" s="80" t="s">
        <v>2210</v>
      </c>
      <c r="C32" s="168"/>
      <c r="D32" s="51"/>
      <c r="E32" s="51"/>
      <c r="F32" s="140">
        <f>IF($C$29=0,"",IF(C32="[For completion]","",C32/$C$29))</f>
        <v>0</v>
      </c>
      <c r="G32" s="57"/>
    </row>
    <row r="33" spans="1:7" x14ac:dyDescent="0.25">
      <c r="A33" s="51" t="s">
        <v>1676</v>
      </c>
      <c r="B33" s="80" t="s">
        <v>2211</v>
      </c>
      <c r="C33" s="168"/>
      <c r="D33" s="51"/>
      <c r="E33" s="51"/>
      <c r="F33" s="140">
        <f t="shared" si="0"/>
        <v>0</v>
      </c>
      <c r="G33" s="57"/>
    </row>
    <row r="34" spans="1:7" x14ac:dyDescent="0.25">
      <c r="A34" s="51" t="s">
        <v>1677</v>
      </c>
      <c r="B34" s="80" t="s">
        <v>1984</v>
      </c>
      <c r="C34" s="168"/>
      <c r="D34" s="51"/>
      <c r="E34" s="51"/>
      <c r="F34" s="140">
        <f t="shared" si="0"/>
        <v>0</v>
      </c>
      <c r="G34" s="57"/>
    </row>
    <row r="35" spans="1:7" x14ac:dyDescent="0.25">
      <c r="A35" s="51" t="s">
        <v>1678</v>
      </c>
      <c r="B35" s="80" t="s">
        <v>2212</v>
      </c>
      <c r="C35" s="168"/>
      <c r="D35" s="51"/>
      <c r="E35" s="51"/>
      <c r="F35" s="140">
        <f t="shared" si="0"/>
        <v>0</v>
      </c>
      <c r="G35" s="57"/>
    </row>
    <row r="36" spans="1:7" x14ac:dyDescent="0.25">
      <c r="A36" s="51" t="s">
        <v>1679</v>
      </c>
      <c r="B36" s="80" t="s">
        <v>2213</v>
      </c>
      <c r="C36" s="168"/>
      <c r="D36" s="51"/>
      <c r="E36" s="51"/>
      <c r="F36" s="140">
        <f t="shared" si="0"/>
        <v>0</v>
      </c>
      <c r="G36" s="57"/>
    </row>
    <row r="37" spans="1:7" x14ac:dyDescent="0.25">
      <c r="A37" s="51" t="s">
        <v>1680</v>
      </c>
      <c r="B37" s="80" t="s">
        <v>2214</v>
      </c>
      <c r="C37" s="168"/>
      <c r="D37" s="51"/>
      <c r="E37" s="51"/>
      <c r="F37" s="140">
        <f t="shared" si="0"/>
        <v>0</v>
      </c>
      <c r="G37" s="57"/>
    </row>
    <row r="38" spans="1:7" x14ac:dyDescent="0.25">
      <c r="A38" s="51" t="s">
        <v>1681</v>
      </c>
      <c r="B38" s="80" t="s">
        <v>1985</v>
      </c>
      <c r="C38" s="168"/>
      <c r="D38" s="51"/>
      <c r="F38" s="140">
        <f t="shared" si="0"/>
        <v>0</v>
      </c>
      <c r="G38" s="57"/>
    </row>
    <row r="39" spans="1:7" x14ac:dyDescent="0.25">
      <c r="A39" s="51" t="s">
        <v>1682</v>
      </c>
      <c r="B39" s="182" t="s">
        <v>2715</v>
      </c>
      <c r="C39" s="168"/>
      <c r="D39" s="51"/>
      <c r="F39" s="68"/>
      <c r="G39" s="68"/>
    </row>
    <row r="40" spans="1:7" x14ac:dyDescent="0.25">
      <c r="A40" s="51" t="s">
        <v>1683</v>
      </c>
      <c r="B40" s="182" t="s">
        <v>143</v>
      </c>
      <c r="C40" s="181"/>
      <c r="D40" s="81"/>
      <c r="F40" s="68"/>
      <c r="G40" s="68"/>
    </row>
    <row r="41" spans="1:7" x14ac:dyDescent="0.25">
      <c r="A41" s="51" t="s">
        <v>1684</v>
      </c>
      <c r="B41" s="182" t="s">
        <v>143</v>
      </c>
      <c r="C41" s="181"/>
      <c r="D41" s="81"/>
      <c r="E41" s="81"/>
      <c r="F41" s="68"/>
      <c r="G41" s="68"/>
    </row>
    <row r="42" spans="1:7" x14ac:dyDescent="0.25">
      <c r="A42" s="51" t="s">
        <v>1685</v>
      </c>
      <c r="B42" s="182" t="s">
        <v>143</v>
      </c>
      <c r="C42" s="181"/>
      <c r="D42" s="81"/>
      <c r="E42" s="81"/>
      <c r="F42" s="68"/>
      <c r="G42" s="68"/>
    </row>
    <row r="43" spans="1:7" x14ac:dyDescent="0.25">
      <c r="A43" s="51" t="s">
        <v>1686</v>
      </c>
      <c r="B43" s="182" t="s">
        <v>143</v>
      </c>
      <c r="C43" s="181"/>
      <c r="D43" s="81"/>
      <c r="E43" s="81"/>
      <c r="F43" s="68"/>
      <c r="G43" s="68"/>
    </row>
    <row r="44" spans="1:7" x14ac:dyDescent="0.25">
      <c r="A44" s="51" t="s">
        <v>1687</v>
      </c>
      <c r="B44" s="182" t="s">
        <v>143</v>
      </c>
      <c r="C44" s="181"/>
      <c r="D44" s="81"/>
      <c r="E44" s="81"/>
      <c r="F44" s="68"/>
      <c r="G44" s="68"/>
    </row>
    <row r="45" spans="1:7" x14ac:dyDescent="0.25">
      <c r="A45" s="51" t="s">
        <v>1688</v>
      </c>
      <c r="B45" s="182" t="s">
        <v>143</v>
      </c>
      <c r="C45" s="181"/>
      <c r="D45" s="81"/>
      <c r="E45" s="81"/>
      <c r="F45" s="68"/>
      <c r="G45" s="68"/>
    </row>
    <row r="46" spans="1:7" x14ac:dyDescent="0.25">
      <c r="A46" s="51" t="s">
        <v>1689</v>
      </c>
      <c r="B46" s="182" t="s">
        <v>143</v>
      </c>
      <c r="C46" s="181"/>
      <c r="D46" s="81"/>
      <c r="E46" s="81"/>
      <c r="F46" s="68"/>
    </row>
    <row r="47" spans="1:7" x14ac:dyDescent="0.25">
      <c r="A47" s="51" t="s">
        <v>1690</v>
      </c>
      <c r="B47" s="182" t="s">
        <v>143</v>
      </c>
      <c r="C47" s="181"/>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4">
        <f>faneF1!C49</f>
        <v>20472</v>
      </c>
      <c r="D49" s="184">
        <f>faneF1!D49</f>
        <v>371</v>
      </c>
      <c r="E49" s="51"/>
      <c r="F49" s="186">
        <f>faneF1!F49</f>
        <v>0</v>
      </c>
      <c r="G49" s="68"/>
    </row>
    <row r="50" spans="1:7" x14ac:dyDescent="0.25">
      <c r="A50" s="51" t="s">
        <v>1692</v>
      </c>
      <c r="B50" s="183" t="s">
        <v>475</v>
      </c>
      <c r="C50" s="165"/>
      <c r="D50" s="165"/>
      <c r="E50" s="51"/>
      <c r="F50" s="51"/>
      <c r="G50" s="68"/>
    </row>
    <row r="51" spans="1:7" x14ac:dyDescent="0.25">
      <c r="A51" s="51" t="s">
        <v>1693</v>
      </c>
      <c r="B51" s="183" t="s">
        <v>477</v>
      </c>
      <c r="C51" s="165"/>
      <c r="D51" s="165"/>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5">
        <f>faneF1!C57</f>
        <v>3.6129275190760292E-2</v>
      </c>
      <c r="D57" s="185">
        <f>faneF1!D57</f>
        <v>0.41470835874855477</v>
      </c>
      <c r="E57" s="148"/>
      <c r="F57" s="185">
        <f>faneF1!F57</f>
        <v>9.2369553629792239E-2</v>
      </c>
      <c r="G57" s="68"/>
    </row>
    <row r="58" spans="1:7" x14ac:dyDescent="0.25">
      <c r="A58" s="51" t="s">
        <v>1699</v>
      </c>
      <c r="B58" s="51"/>
      <c r="C58" s="128"/>
      <c r="D58" s="128"/>
      <c r="E58" s="148"/>
      <c r="F58" s="128"/>
      <c r="G58" s="68"/>
    </row>
    <row r="59" spans="1:7" x14ac:dyDescent="0.25">
      <c r="A59" s="51" t="s">
        <v>1700</v>
      </c>
      <c r="B59" s="51"/>
      <c r="C59" s="128"/>
      <c r="D59" s="128"/>
      <c r="E59" s="148"/>
      <c r="F59" s="128"/>
      <c r="G59" s="68"/>
    </row>
    <row r="60" spans="1:7" x14ac:dyDescent="0.25">
      <c r="A60" s="51" t="s">
        <v>1701</v>
      </c>
      <c r="B60" s="51"/>
      <c r="C60" s="128"/>
      <c r="D60" s="128"/>
      <c r="E60" s="148"/>
      <c r="F60" s="128"/>
      <c r="G60" s="68"/>
    </row>
    <row r="61" spans="1:7" x14ac:dyDescent="0.25">
      <c r="A61" s="51" t="s">
        <v>1702</v>
      </c>
      <c r="B61" s="51"/>
      <c r="C61" s="128"/>
      <c r="D61" s="128"/>
      <c r="E61" s="148"/>
      <c r="F61" s="128"/>
      <c r="G61" s="68"/>
    </row>
    <row r="62" spans="1:7" x14ac:dyDescent="0.25">
      <c r="A62" s="51" t="s">
        <v>1703</v>
      </c>
      <c r="B62" s="51"/>
      <c r="C62" s="128"/>
      <c r="D62" s="128"/>
      <c r="E62" s="148"/>
      <c r="F62" s="128"/>
      <c r="G62" s="68"/>
    </row>
    <row r="63" spans="1:7" x14ac:dyDescent="0.25">
      <c r="A63" s="51" t="s">
        <v>1704</v>
      </c>
      <c r="B63" s="51"/>
      <c r="C63" s="128"/>
      <c r="D63" s="128"/>
      <c r="E63" s="148"/>
      <c r="F63" s="128"/>
      <c r="G63" s="68"/>
    </row>
    <row r="64" spans="1:7" x14ac:dyDescent="0.25">
      <c r="A64" s="70"/>
      <c r="B64" s="70" t="s">
        <v>491</v>
      </c>
      <c r="C64" s="70" t="s">
        <v>481</v>
      </c>
      <c r="D64" s="70" t="s">
        <v>482</v>
      </c>
      <c r="E64" s="70"/>
      <c r="F64" s="70" t="s">
        <v>2299</v>
      </c>
      <c r="G64" s="70"/>
    </row>
    <row r="65" spans="1:7" x14ac:dyDescent="0.25">
      <c r="A65" s="51" t="s">
        <v>1705</v>
      </c>
      <c r="B65" s="94" t="s">
        <v>493</v>
      </c>
      <c r="C65" s="127">
        <f>SUM(C66:C92)</f>
        <v>1</v>
      </c>
      <c r="D65" s="127">
        <f>SUM(D66:D92)</f>
        <v>1</v>
      </c>
      <c r="E65" s="128"/>
      <c r="F65" s="127">
        <f>SUM(F66:F92)</f>
        <v>1</v>
      </c>
      <c r="G65" s="68"/>
    </row>
    <row r="66" spans="1:7" x14ac:dyDescent="0.25">
      <c r="A66" s="51" t="s">
        <v>1706</v>
      </c>
      <c r="B66" s="51" t="s">
        <v>495</v>
      </c>
      <c r="C66" s="185">
        <v>0</v>
      </c>
      <c r="D66" s="185">
        <v>0</v>
      </c>
      <c r="E66" s="128"/>
      <c r="F66" s="185">
        <v>0</v>
      </c>
      <c r="G66" s="68"/>
    </row>
    <row r="67" spans="1:7" x14ac:dyDescent="0.25">
      <c r="A67" s="51" t="s">
        <v>1707</v>
      </c>
      <c r="B67" s="51" t="s">
        <v>497</v>
      </c>
      <c r="C67" s="185">
        <v>0</v>
      </c>
      <c r="D67" s="185">
        <v>0</v>
      </c>
      <c r="E67" s="128"/>
      <c r="F67" s="185">
        <v>0</v>
      </c>
      <c r="G67" s="68"/>
    </row>
    <row r="68" spans="1:7" x14ac:dyDescent="0.25">
      <c r="A68" s="51" t="s">
        <v>1708</v>
      </c>
      <c r="B68" s="51" t="s">
        <v>499</v>
      </c>
      <c r="C68" s="185">
        <v>0</v>
      </c>
      <c r="D68" s="185">
        <v>0</v>
      </c>
      <c r="E68" s="128"/>
      <c r="F68" s="185">
        <v>0</v>
      </c>
      <c r="G68" s="68"/>
    </row>
    <row r="69" spans="1:7" x14ac:dyDescent="0.25">
      <c r="A69" s="51" t="s">
        <v>1709</v>
      </c>
      <c r="B69" s="51" t="s">
        <v>501</v>
      </c>
      <c r="C69" s="185">
        <v>0</v>
      </c>
      <c r="D69" s="185">
        <v>0</v>
      </c>
      <c r="E69" s="128"/>
      <c r="F69" s="185">
        <v>0</v>
      </c>
      <c r="G69" s="68"/>
    </row>
    <row r="70" spans="1:7" x14ac:dyDescent="0.25">
      <c r="A70" s="51" t="s">
        <v>1710</v>
      </c>
      <c r="B70" s="51" t="s">
        <v>503</v>
      </c>
      <c r="C70" s="185">
        <v>0</v>
      </c>
      <c r="D70" s="185">
        <v>0</v>
      </c>
      <c r="E70" s="128"/>
      <c r="F70" s="185">
        <v>0</v>
      </c>
      <c r="G70" s="68"/>
    </row>
    <row r="71" spans="1:7" x14ac:dyDescent="0.25">
      <c r="A71" s="51" t="s">
        <v>1711</v>
      </c>
      <c r="B71" s="51" t="s">
        <v>2300</v>
      </c>
      <c r="C71" s="185">
        <v>0</v>
      </c>
      <c r="D71" s="185">
        <v>0</v>
      </c>
      <c r="E71" s="128"/>
      <c r="F71" s="185">
        <v>0</v>
      </c>
      <c r="G71" s="68"/>
    </row>
    <row r="72" spans="1:7" x14ac:dyDescent="0.25">
      <c r="A72" s="51" t="s">
        <v>1712</v>
      </c>
      <c r="B72" s="51" t="s">
        <v>506</v>
      </c>
      <c r="C72" s="185">
        <v>1</v>
      </c>
      <c r="D72" s="185">
        <v>1</v>
      </c>
      <c r="E72" s="128"/>
      <c r="F72" s="185">
        <v>1</v>
      </c>
      <c r="G72" s="68"/>
    </row>
    <row r="73" spans="1:7" x14ac:dyDescent="0.25">
      <c r="A73" s="51" t="s">
        <v>1713</v>
      </c>
      <c r="B73" s="51" t="s">
        <v>508</v>
      </c>
      <c r="C73" s="185">
        <v>0</v>
      </c>
      <c r="D73" s="185">
        <v>0</v>
      </c>
      <c r="E73" s="128"/>
      <c r="F73" s="185">
        <v>0</v>
      </c>
      <c r="G73" s="68"/>
    </row>
    <row r="74" spans="1:7" x14ac:dyDescent="0.25">
      <c r="A74" s="51" t="s">
        <v>1714</v>
      </c>
      <c r="B74" s="51" t="s">
        <v>510</v>
      </c>
      <c r="C74" s="185">
        <v>0</v>
      </c>
      <c r="D74" s="185">
        <v>0</v>
      </c>
      <c r="E74" s="128"/>
      <c r="F74" s="185">
        <v>0</v>
      </c>
      <c r="G74" s="68"/>
    </row>
    <row r="75" spans="1:7" x14ac:dyDescent="0.25">
      <c r="A75" s="51" t="s">
        <v>1715</v>
      </c>
      <c r="B75" s="51" t="s">
        <v>512</v>
      </c>
      <c r="C75" s="185">
        <v>0</v>
      </c>
      <c r="D75" s="185">
        <v>0</v>
      </c>
      <c r="E75" s="128"/>
      <c r="F75" s="185">
        <v>0</v>
      </c>
      <c r="G75" s="68"/>
    </row>
    <row r="76" spans="1:7" x14ac:dyDescent="0.25">
      <c r="A76" s="51" t="s">
        <v>1716</v>
      </c>
      <c r="B76" s="51" t="s">
        <v>514</v>
      </c>
      <c r="C76" s="185">
        <v>0</v>
      </c>
      <c r="D76" s="185">
        <v>0</v>
      </c>
      <c r="E76" s="128"/>
      <c r="F76" s="185">
        <v>0</v>
      </c>
      <c r="G76" s="68"/>
    </row>
    <row r="77" spans="1:7" x14ac:dyDescent="0.25">
      <c r="A77" s="51" t="s">
        <v>1717</v>
      </c>
      <c r="B77" s="51" t="s">
        <v>516</v>
      </c>
      <c r="C77" s="185">
        <v>0</v>
      </c>
      <c r="D77" s="185">
        <v>0</v>
      </c>
      <c r="E77" s="128"/>
      <c r="F77" s="185">
        <v>0</v>
      </c>
      <c r="G77" s="68"/>
    </row>
    <row r="78" spans="1:7" x14ac:dyDescent="0.25">
      <c r="A78" s="51" t="s">
        <v>1718</v>
      </c>
      <c r="B78" s="51" t="s">
        <v>518</v>
      </c>
      <c r="C78" s="185">
        <v>0</v>
      </c>
      <c r="D78" s="185">
        <v>0</v>
      </c>
      <c r="E78" s="128"/>
      <c r="F78" s="185">
        <v>0</v>
      </c>
      <c r="G78" s="68"/>
    </row>
    <row r="79" spans="1:7" x14ac:dyDescent="0.25">
      <c r="A79" s="51" t="s">
        <v>1719</v>
      </c>
      <c r="B79" s="51" t="s">
        <v>520</v>
      </c>
      <c r="C79" s="185">
        <v>0</v>
      </c>
      <c r="D79" s="185">
        <v>0</v>
      </c>
      <c r="E79" s="128"/>
      <c r="F79" s="185">
        <v>0</v>
      </c>
      <c r="G79" s="68"/>
    </row>
    <row r="80" spans="1:7" x14ac:dyDescent="0.25">
      <c r="A80" s="51" t="s">
        <v>1720</v>
      </c>
      <c r="B80" s="51" t="s">
        <v>522</v>
      </c>
      <c r="C80" s="185">
        <v>0</v>
      </c>
      <c r="D80" s="185">
        <v>0</v>
      </c>
      <c r="E80" s="128"/>
      <c r="F80" s="185">
        <v>0</v>
      </c>
      <c r="G80" s="68"/>
    </row>
    <row r="81" spans="1:7" x14ac:dyDescent="0.25">
      <c r="A81" s="51" t="s">
        <v>1721</v>
      </c>
      <c r="B81" s="51" t="s">
        <v>3</v>
      </c>
      <c r="C81" s="185">
        <v>0</v>
      </c>
      <c r="D81" s="185">
        <v>0</v>
      </c>
      <c r="E81" s="128"/>
      <c r="F81" s="185">
        <v>0</v>
      </c>
      <c r="G81" s="68"/>
    </row>
    <row r="82" spans="1:7" x14ac:dyDescent="0.25">
      <c r="A82" s="51" t="s">
        <v>1722</v>
      </c>
      <c r="B82" s="51" t="s">
        <v>525</v>
      </c>
      <c r="C82" s="185">
        <v>0</v>
      </c>
      <c r="D82" s="185">
        <v>0</v>
      </c>
      <c r="E82" s="128"/>
      <c r="F82" s="185">
        <v>0</v>
      </c>
      <c r="G82" s="68"/>
    </row>
    <row r="83" spans="1:7" x14ac:dyDescent="0.25">
      <c r="A83" s="51" t="s">
        <v>1723</v>
      </c>
      <c r="B83" s="51" t="s">
        <v>527</v>
      </c>
      <c r="C83" s="185">
        <v>0</v>
      </c>
      <c r="D83" s="185">
        <v>0</v>
      </c>
      <c r="E83" s="128"/>
      <c r="F83" s="185">
        <v>0</v>
      </c>
      <c r="G83" s="68"/>
    </row>
    <row r="84" spans="1:7" x14ac:dyDescent="0.25">
      <c r="A84" s="51" t="s">
        <v>1724</v>
      </c>
      <c r="B84" s="51" t="s">
        <v>529</v>
      </c>
      <c r="C84" s="185">
        <v>0</v>
      </c>
      <c r="D84" s="185">
        <v>0</v>
      </c>
      <c r="E84" s="128"/>
      <c r="F84" s="185">
        <v>0</v>
      </c>
      <c r="G84" s="68"/>
    </row>
    <row r="85" spans="1:7" x14ac:dyDescent="0.25">
      <c r="A85" s="51" t="s">
        <v>1725</v>
      </c>
      <c r="B85" s="51" t="s">
        <v>531</v>
      </c>
      <c r="C85" s="185">
        <v>0</v>
      </c>
      <c r="D85" s="185">
        <v>0</v>
      </c>
      <c r="E85" s="128"/>
      <c r="F85" s="185">
        <v>0</v>
      </c>
      <c r="G85" s="68"/>
    </row>
    <row r="86" spans="1:7" x14ac:dyDescent="0.25">
      <c r="A86" s="51" t="s">
        <v>1726</v>
      </c>
      <c r="B86" s="51" t="s">
        <v>533</v>
      </c>
      <c r="C86" s="185">
        <v>0</v>
      </c>
      <c r="D86" s="185">
        <v>0</v>
      </c>
      <c r="E86" s="128"/>
      <c r="F86" s="185">
        <v>0</v>
      </c>
      <c r="G86" s="68"/>
    </row>
    <row r="87" spans="1:7" x14ac:dyDescent="0.25">
      <c r="A87" s="51" t="s">
        <v>1727</v>
      </c>
      <c r="B87" s="51" t="s">
        <v>535</v>
      </c>
      <c r="C87" s="185">
        <v>0</v>
      </c>
      <c r="D87" s="185">
        <v>0</v>
      </c>
      <c r="E87" s="128"/>
      <c r="F87" s="185">
        <v>0</v>
      </c>
      <c r="G87" s="68"/>
    </row>
    <row r="88" spans="1:7" x14ac:dyDescent="0.25">
      <c r="A88" s="51" t="s">
        <v>1728</v>
      </c>
      <c r="B88" s="51" t="s">
        <v>537</v>
      </c>
      <c r="C88" s="185">
        <v>0</v>
      </c>
      <c r="D88" s="185">
        <v>0</v>
      </c>
      <c r="E88" s="128"/>
      <c r="F88" s="185">
        <v>0</v>
      </c>
      <c r="G88" s="68"/>
    </row>
    <row r="89" spans="1:7" x14ac:dyDescent="0.25">
      <c r="A89" s="51" t="s">
        <v>1729</v>
      </c>
      <c r="B89" s="51" t="s">
        <v>539</v>
      </c>
      <c r="C89" s="185">
        <v>0</v>
      </c>
      <c r="D89" s="185">
        <v>0</v>
      </c>
      <c r="E89" s="128"/>
      <c r="F89" s="185">
        <v>0</v>
      </c>
      <c r="G89" s="68"/>
    </row>
    <row r="90" spans="1:7" x14ac:dyDescent="0.25">
      <c r="A90" s="51" t="s">
        <v>1730</v>
      </c>
      <c r="B90" s="51" t="s">
        <v>541</v>
      </c>
      <c r="C90" s="185">
        <v>0</v>
      </c>
      <c r="D90" s="185">
        <v>0</v>
      </c>
      <c r="E90" s="128"/>
      <c r="F90" s="185">
        <v>0</v>
      </c>
      <c r="G90" s="68"/>
    </row>
    <row r="91" spans="1:7" x14ac:dyDescent="0.25">
      <c r="A91" s="51" t="s">
        <v>1731</v>
      </c>
      <c r="B91" s="51" t="s">
        <v>543</v>
      </c>
      <c r="C91" s="185">
        <v>0</v>
      </c>
      <c r="D91" s="185">
        <v>0</v>
      </c>
      <c r="E91" s="128"/>
      <c r="F91" s="185">
        <v>0</v>
      </c>
      <c r="G91" s="68"/>
    </row>
    <row r="92" spans="1:7" x14ac:dyDescent="0.25">
      <c r="A92" s="51" t="s">
        <v>1732</v>
      </c>
      <c r="B92" s="51" t="s">
        <v>6</v>
      </c>
      <c r="C92" s="185">
        <v>0</v>
      </c>
      <c r="D92" s="185">
        <v>0</v>
      </c>
      <c r="E92" s="128"/>
      <c r="F92" s="185">
        <v>0</v>
      </c>
      <c r="G92" s="68"/>
    </row>
    <row r="93" spans="1:7" x14ac:dyDescent="0.25">
      <c r="A93" s="51" t="s">
        <v>1733</v>
      </c>
      <c r="B93" s="94" t="s">
        <v>309</v>
      </c>
      <c r="C93" s="127">
        <f>SUM(C94:C96)</f>
        <v>0</v>
      </c>
      <c r="D93" s="127">
        <f>SUM(D94:D96)</f>
        <v>0</v>
      </c>
      <c r="E93" s="127"/>
      <c r="F93" s="127">
        <f>SUM(F94:F96)</f>
        <v>0</v>
      </c>
      <c r="G93" s="68"/>
    </row>
    <row r="94" spans="1:7" x14ac:dyDescent="0.25">
      <c r="A94" s="51" t="s">
        <v>1734</v>
      </c>
      <c r="B94" s="51" t="s">
        <v>549</v>
      </c>
      <c r="C94" s="185">
        <v>0</v>
      </c>
      <c r="D94" s="185">
        <v>0</v>
      </c>
      <c r="E94" s="128"/>
      <c r="F94" s="185">
        <v>0</v>
      </c>
      <c r="G94" s="68"/>
    </row>
    <row r="95" spans="1:7" x14ac:dyDescent="0.25">
      <c r="A95" s="51" t="s">
        <v>1735</v>
      </c>
      <c r="B95" s="51" t="s">
        <v>551</v>
      </c>
      <c r="C95" s="185">
        <v>0</v>
      </c>
      <c r="D95" s="185">
        <v>0</v>
      </c>
      <c r="E95" s="128"/>
      <c r="F95" s="185">
        <v>0</v>
      </c>
      <c r="G95" s="68"/>
    </row>
    <row r="96" spans="1:7" x14ac:dyDescent="0.25">
      <c r="A96" s="51" t="s">
        <v>1736</v>
      </c>
      <c r="B96" s="51" t="s">
        <v>2</v>
      </c>
      <c r="C96" s="185">
        <v>0</v>
      </c>
      <c r="D96" s="185">
        <v>0</v>
      </c>
      <c r="E96" s="128"/>
      <c r="F96" s="185">
        <v>0</v>
      </c>
      <c r="G96" s="68"/>
    </row>
    <row r="97" spans="1:7" x14ac:dyDescent="0.25">
      <c r="A97" s="51" t="s">
        <v>1737</v>
      </c>
      <c r="B97" s="94" t="s">
        <v>139</v>
      </c>
      <c r="C97" s="127">
        <f>SUM(C98:C108)</f>
        <v>0</v>
      </c>
      <c r="D97" s="127">
        <f>SUM(D98:D108)</f>
        <v>0</v>
      </c>
      <c r="E97" s="127"/>
      <c r="F97" s="127">
        <f>SUM(F98:F108)</f>
        <v>0</v>
      </c>
      <c r="G97" s="68"/>
    </row>
    <row r="98" spans="1:7" x14ac:dyDescent="0.25">
      <c r="A98" s="51" t="s">
        <v>1738</v>
      </c>
      <c r="B98" s="68" t="s">
        <v>311</v>
      </c>
      <c r="C98" s="185">
        <v>0</v>
      </c>
      <c r="D98" s="185">
        <v>0</v>
      </c>
      <c r="E98" s="128"/>
      <c r="F98" s="185">
        <v>0</v>
      </c>
      <c r="G98" s="68"/>
    </row>
    <row r="99" spans="1:7" x14ac:dyDescent="0.25">
      <c r="A99" s="51" t="s">
        <v>1739</v>
      </c>
      <c r="B99" s="51" t="s">
        <v>546</v>
      </c>
      <c r="C99" s="185">
        <v>0</v>
      </c>
      <c r="D99" s="185">
        <v>0</v>
      </c>
      <c r="E99" s="128"/>
      <c r="F99" s="185">
        <v>0</v>
      </c>
      <c r="G99" s="68"/>
    </row>
    <row r="100" spans="1:7" x14ac:dyDescent="0.25">
      <c r="A100" s="51" t="s">
        <v>1740</v>
      </c>
      <c r="B100" s="68" t="s">
        <v>313</v>
      </c>
      <c r="C100" s="185">
        <v>0</v>
      </c>
      <c r="D100" s="185">
        <v>0</v>
      </c>
      <c r="E100" s="128"/>
      <c r="F100" s="185">
        <v>0</v>
      </c>
      <c r="G100" s="68"/>
    </row>
    <row r="101" spans="1:7" x14ac:dyDescent="0.25">
      <c r="A101" s="51" t="s">
        <v>1741</v>
      </c>
      <c r="B101" s="68" t="s">
        <v>315</v>
      </c>
      <c r="C101" s="185">
        <v>0</v>
      </c>
      <c r="D101" s="185">
        <v>0</v>
      </c>
      <c r="E101" s="128"/>
      <c r="F101" s="185">
        <v>0</v>
      </c>
      <c r="G101" s="68"/>
    </row>
    <row r="102" spans="1:7" x14ac:dyDescent="0.25">
      <c r="A102" s="51" t="s">
        <v>1742</v>
      </c>
      <c r="B102" s="68" t="s">
        <v>12</v>
      </c>
      <c r="C102" s="185">
        <v>0</v>
      </c>
      <c r="D102" s="185">
        <v>0</v>
      </c>
      <c r="E102" s="128"/>
      <c r="F102" s="185">
        <v>0</v>
      </c>
      <c r="G102" s="68"/>
    </row>
    <row r="103" spans="1:7" x14ac:dyDescent="0.25">
      <c r="A103" s="51" t="s">
        <v>1743</v>
      </c>
      <c r="B103" s="68" t="s">
        <v>318</v>
      </c>
      <c r="C103" s="185">
        <v>0</v>
      </c>
      <c r="D103" s="185">
        <v>0</v>
      </c>
      <c r="E103" s="128"/>
      <c r="F103" s="185">
        <v>0</v>
      </c>
      <c r="G103" s="68"/>
    </row>
    <row r="104" spans="1:7" x14ac:dyDescent="0.25">
      <c r="A104" s="51" t="s">
        <v>1744</v>
      </c>
      <c r="B104" s="68" t="s">
        <v>320</v>
      </c>
      <c r="C104" s="185">
        <v>0</v>
      </c>
      <c r="D104" s="185">
        <v>0</v>
      </c>
      <c r="E104" s="128"/>
      <c r="F104" s="185">
        <v>0</v>
      </c>
      <c r="G104" s="68"/>
    </row>
    <row r="105" spans="1:7" x14ac:dyDescent="0.25">
      <c r="A105" s="51" t="s">
        <v>1745</v>
      </c>
      <c r="B105" s="68" t="s">
        <v>322</v>
      </c>
      <c r="C105" s="185">
        <v>0</v>
      </c>
      <c r="D105" s="185">
        <v>0</v>
      </c>
      <c r="E105" s="128"/>
      <c r="F105" s="185">
        <v>0</v>
      </c>
      <c r="G105" s="68"/>
    </row>
    <row r="106" spans="1:7" x14ac:dyDescent="0.25">
      <c r="A106" s="51" t="s">
        <v>1746</v>
      </c>
      <c r="B106" s="68" t="s">
        <v>324</v>
      </c>
      <c r="C106" s="185">
        <v>0</v>
      </c>
      <c r="D106" s="185">
        <v>0</v>
      </c>
      <c r="E106" s="128"/>
      <c r="F106" s="185">
        <v>0</v>
      </c>
      <c r="G106" s="68"/>
    </row>
    <row r="107" spans="1:7" x14ac:dyDescent="0.25">
      <c r="A107" s="51" t="s">
        <v>1747</v>
      </c>
      <c r="B107" s="68" t="s">
        <v>326</v>
      </c>
      <c r="C107" s="185">
        <v>0</v>
      </c>
      <c r="D107" s="185">
        <v>0</v>
      </c>
      <c r="E107" s="128"/>
      <c r="F107" s="185">
        <v>0</v>
      </c>
      <c r="G107" s="68"/>
    </row>
    <row r="108" spans="1:7" x14ac:dyDescent="0.25">
      <c r="A108" s="51" t="s">
        <v>1748</v>
      </c>
      <c r="B108" s="68" t="s">
        <v>139</v>
      </c>
      <c r="C108" s="185">
        <v>0</v>
      </c>
      <c r="D108" s="185">
        <v>0</v>
      </c>
      <c r="E108" s="128"/>
      <c r="F108" s="185">
        <v>0</v>
      </c>
      <c r="G108" s="68"/>
    </row>
    <row r="109" spans="1:7" x14ac:dyDescent="0.25">
      <c r="A109" s="51" t="s">
        <v>2020</v>
      </c>
      <c r="B109" s="182"/>
      <c r="C109" s="185"/>
      <c r="D109" s="185"/>
      <c r="E109" s="128"/>
      <c r="F109" s="185"/>
      <c r="G109" s="68"/>
    </row>
    <row r="110" spans="1:7" x14ac:dyDescent="0.25">
      <c r="A110" s="51" t="s">
        <v>2021</v>
      </c>
      <c r="B110" s="182"/>
      <c r="C110" s="185"/>
      <c r="D110" s="185"/>
      <c r="E110" s="128"/>
      <c r="F110" s="185"/>
      <c r="G110" s="68"/>
    </row>
    <row r="111" spans="1:7" x14ac:dyDescent="0.25">
      <c r="A111" s="51" t="s">
        <v>2022</v>
      </c>
      <c r="B111" s="182"/>
      <c r="C111" s="185"/>
      <c r="D111" s="185"/>
      <c r="E111" s="128"/>
      <c r="F111" s="185"/>
      <c r="G111" s="68"/>
    </row>
    <row r="112" spans="1:7" x14ac:dyDescent="0.25">
      <c r="A112" s="51" t="s">
        <v>2023</v>
      </c>
      <c r="B112" s="182"/>
      <c r="C112" s="185"/>
      <c r="D112" s="185"/>
      <c r="E112" s="128"/>
      <c r="F112" s="185"/>
      <c r="G112" s="68"/>
    </row>
    <row r="113" spans="1:7" x14ac:dyDescent="0.25">
      <c r="A113" s="51" t="s">
        <v>2024</v>
      </c>
      <c r="B113" s="182"/>
      <c r="C113" s="185"/>
      <c r="D113" s="185"/>
      <c r="E113" s="128"/>
      <c r="F113" s="185"/>
      <c r="G113" s="68"/>
    </row>
    <row r="114" spans="1:7" x14ac:dyDescent="0.25">
      <c r="A114" s="51" t="s">
        <v>2025</v>
      </c>
      <c r="B114" s="182"/>
      <c r="C114" s="185"/>
      <c r="D114" s="185"/>
      <c r="E114" s="128"/>
      <c r="F114" s="185"/>
      <c r="G114" s="68"/>
    </row>
    <row r="115" spans="1:7" x14ac:dyDescent="0.25">
      <c r="A115" s="51" t="s">
        <v>2026</v>
      </c>
      <c r="B115" s="182"/>
      <c r="C115" s="185"/>
      <c r="D115" s="185"/>
      <c r="E115" s="128"/>
      <c r="F115" s="185"/>
      <c r="G115" s="68"/>
    </row>
    <row r="116" spans="1:7" x14ac:dyDescent="0.25">
      <c r="A116" s="51" t="s">
        <v>2027</v>
      </c>
      <c r="B116" s="182"/>
      <c r="C116" s="185"/>
      <c r="D116" s="185"/>
      <c r="E116" s="128"/>
      <c r="F116" s="185"/>
      <c r="G116" s="68"/>
    </row>
    <row r="117" spans="1:7" x14ac:dyDescent="0.25">
      <c r="A117" s="51" t="s">
        <v>2028</v>
      </c>
      <c r="B117" s="182"/>
      <c r="C117" s="185"/>
      <c r="D117" s="185"/>
      <c r="E117" s="128"/>
      <c r="F117" s="185"/>
      <c r="G117" s="68"/>
    </row>
    <row r="118" spans="1:7" x14ac:dyDescent="0.25">
      <c r="A118" s="51" t="s">
        <v>2029</v>
      </c>
      <c r="B118" s="182"/>
      <c r="C118" s="185"/>
      <c r="D118" s="185"/>
      <c r="E118" s="128"/>
      <c r="F118" s="185"/>
      <c r="G118" s="68"/>
    </row>
    <row r="119" spans="1:7" x14ac:dyDescent="0.25">
      <c r="A119" s="70"/>
      <c r="B119" s="70" t="s">
        <v>1566</v>
      </c>
      <c r="C119" s="70" t="s">
        <v>481</v>
      </c>
      <c r="D119" s="70" t="s">
        <v>482</v>
      </c>
      <c r="E119" s="70"/>
      <c r="F119" s="70" t="s">
        <v>450</v>
      </c>
      <c r="G119" s="70"/>
    </row>
    <row r="120" spans="1:7" x14ac:dyDescent="0.25">
      <c r="A120" s="51" t="s">
        <v>1749</v>
      </c>
      <c r="B120" s="180" t="s">
        <v>3115</v>
      </c>
      <c r="C120" s="185">
        <f>faneF1!C120</f>
        <v>0.44441629769230323</v>
      </c>
      <c r="D120" s="185">
        <f>faneF1!D120</f>
        <v>0.60637324215886457</v>
      </c>
      <c r="E120" s="128"/>
      <c r="F120" s="185">
        <f>faneF1!F120</f>
        <v>0.46847600951806934</v>
      </c>
      <c r="G120" s="68"/>
    </row>
    <row r="121" spans="1:7" x14ac:dyDescent="0.25">
      <c r="A121" s="51" t="s">
        <v>1750</v>
      </c>
      <c r="B121" s="180" t="s">
        <v>3116</v>
      </c>
      <c r="C121" s="185">
        <f>faneF1!C121</f>
        <v>0.14332967061385996</v>
      </c>
      <c r="D121" s="185">
        <f>faneF1!D121</f>
        <v>4.8748048471101556E-2</v>
      </c>
      <c r="E121" s="128"/>
      <c r="F121" s="185">
        <f>faneF1!F121</f>
        <v>0.12927898214496591</v>
      </c>
      <c r="G121" s="68"/>
    </row>
    <row r="122" spans="1:7" x14ac:dyDescent="0.25">
      <c r="A122" s="51" t="s">
        <v>1751</v>
      </c>
      <c r="B122" s="180" t="s">
        <v>3117</v>
      </c>
      <c r="C122" s="185">
        <f>faneF1!C122</f>
        <v>3.3224538867056688E-2</v>
      </c>
      <c r="D122" s="185">
        <f>faneF1!D122</f>
        <v>4.863191660867542E-2</v>
      </c>
      <c r="E122" s="128"/>
      <c r="F122" s="185">
        <f>faneF1!F122</f>
        <v>3.5513400697955173E-2</v>
      </c>
      <c r="G122" s="68"/>
    </row>
    <row r="123" spans="1:7" x14ac:dyDescent="0.25">
      <c r="A123" s="51" t="s">
        <v>1752</v>
      </c>
      <c r="B123" s="180" t="s">
        <v>3118</v>
      </c>
      <c r="C123" s="185">
        <f>faneF1!C123</f>
        <v>0.25384390896413828</v>
      </c>
      <c r="D123" s="185">
        <f>faneF1!D123</f>
        <v>0.21610567080833323</v>
      </c>
      <c r="E123" s="128"/>
      <c r="F123" s="185">
        <f>faneF1!F123</f>
        <v>0.24823765887578828</v>
      </c>
      <c r="G123" s="68"/>
    </row>
    <row r="124" spans="1:7" x14ac:dyDescent="0.25">
      <c r="A124" s="51" t="s">
        <v>1753</v>
      </c>
      <c r="B124" s="180" t="s">
        <v>3119</v>
      </c>
      <c r="C124" s="185">
        <f>faneF1!C124</f>
        <v>0.12518558385494463</v>
      </c>
      <c r="D124" s="185">
        <f>faneF1!D124</f>
        <v>8.0141121955554562E-2</v>
      </c>
      <c r="E124" s="128"/>
      <c r="F124" s="185">
        <f>faneF1!F124</f>
        <v>0.11849394876768964</v>
      </c>
      <c r="G124" s="68"/>
    </row>
    <row r="125" spans="1:7" x14ac:dyDescent="0.25">
      <c r="A125" s="51" t="s">
        <v>1754</v>
      </c>
      <c r="B125" s="180"/>
      <c r="C125" s="185"/>
      <c r="D125" s="185"/>
      <c r="E125" s="128"/>
      <c r="F125" s="185"/>
      <c r="G125" s="68"/>
    </row>
    <row r="126" spans="1:7" x14ac:dyDescent="0.25">
      <c r="A126" s="51" t="s">
        <v>1755</v>
      </c>
      <c r="B126" s="180"/>
      <c r="C126" s="185"/>
      <c r="D126" s="185"/>
      <c r="E126" s="128"/>
      <c r="F126" s="185"/>
      <c r="G126" s="68"/>
    </row>
    <row r="127" spans="1:7" x14ac:dyDescent="0.25">
      <c r="A127" s="51" t="s">
        <v>1756</v>
      </c>
      <c r="B127" s="180"/>
      <c r="C127" s="185"/>
      <c r="D127" s="185"/>
      <c r="E127" s="128"/>
      <c r="F127" s="185"/>
      <c r="G127" s="68"/>
    </row>
    <row r="128" spans="1:7" x14ac:dyDescent="0.25">
      <c r="A128" s="51" t="s">
        <v>1757</v>
      </c>
      <c r="B128" s="180"/>
      <c r="C128" s="185"/>
      <c r="D128" s="185"/>
      <c r="E128" s="128"/>
      <c r="F128" s="185"/>
      <c r="G128" s="68"/>
    </row>
    <row r="129" spans="1:7" x14ac:dyDescent="0.25">
      <c r="A129" s="51" t="s">
        <v>1758</v>
      </c>
      <c r="B129" s="180"/>
      <c r="C129" s="185"/>
      <c r="D129" s="185"/>
      <c r="E129" s="128"/>
      <c r="F129" s="185"/>
      <c r="G129" s="68"/>
    </row>
    <row r="130" spans="1:7" x14ac:dyDescent="0.25">
      <c r="A130" s="51" t="s">
        <v>1759</v>
      </c>
      <c r="B130" s="180"/>
      <c r="C130" s="185"/>
      <c r="D130" s="185"/>
      <c r="E130" s="128"/>
      <c r="F130" s="185"/>
      <c r="G130" s="68"/>
    </row>
    <row r="131" spans="1:7" x14ac:dyDescent="0.25">
      <c r="A131" s="51" t="s">
        <v>1760</v>
      </c>
      <c r="B131" s="180"/>
      <c r="C131" s="185"/>
      <c r="D131" s="185"/>
      <c r="E131" s="128"/>
      <c r="F131" s="185"/>
      <c r="G131" s="68"/>
    </row>
    <row r="132" spans="1:7" x14ac:dyDescent="0.25">
      <c r="A132" s="51" t="s">
        <v>1761</v>
      </c>
      <c r="B132" s="180"/>
      <c r="C132" s="185"/>
      <c r="D132" s="185"/>
      <c r="E132" s="128"/>
      <c r="F132" s="185"/>
      <c r="G132" s="68"/>
    </row>
    <row r="133" spans="1:7" x14ac:dyDescent="0.25">
      <c r="A133" s="51" t="s">
        <v>1762</v>
      </c>
      <c r="B133" s="180"/>
      <c r="C133" s="185"/>
      <c r="D133" s="185"/>
      <c r="E133" s="128"/>
      <c r="F133" s="185"/>
      <c r="G133" s="68"/>
    </row>
    <row r="134" spans="1:7" x14ac:dyDescent="0.25">
      <c r="A134" s="51" t="s">
        <v>1763</v>
      </c>
      <c r="B134" s="180"/>
      <c r="C134" s="185"/>
      <c r="D134" s="185"/>
      <c r="E134" s="128"/>
      <c r="F134" s="185"/>
      <c r="G134" s="68"/>
    </row>
    <row r="135" spans="1:7" x14ac:dyDescent="0.25">
      <c r="A135" s="51" t="s">
        <v>1764</v>
      </c>
      <c r="B135" s="180"/>
      <c r="C135" s="185"/>
      <c r="D135" s="185"/>
      <c r="E135" s="128"/>
      <c r="F135" s="185"/>
      <c r="G135" s="68"/>
    </row>
    <row r="136" spans="1:7" x14ac:dyDescent="0.25">
      <c r="A136" s="51" t="s">
        <v>1765</v>
      </c>
      <c r="B136" s="180"/>
      <c r="C136" s="185"/>
      <c r="D136" s="185"/>
      <c r="E136" s="128"/>
      <c r="F136" s="185"/>
      <c r="G136" s="68"/>
    </row>
    <row r="137" spans="1:7" x14ac:dyDescent="0.25">
      <c r="A137" s="51" t="s">
        <v>1766</v>
      </c>
      <c r="B137" s="180"/>
      <c r="C137" s="185"/>
      <c r="D137" s="185"/>
      <c r="E137" s="128"/>
      <c r="F137" s="185"/>
      <c r="G137" s="68"/>
    </row>
    <row r="138" spans="1:7" x14ac:dyDescent="0.25">
      <c r="A138" s="51" t="s">
        <v>1767</v>
      </c>
      <c r="B138" s="180"/>
      <c r="C138" s="185"/>
      <c r="D138" s="185"/>
      <c r="E138" s="128"/>
      <c r="F138" s="185"/>
      <c r="G138" s="68"/>
    </row>
    <row r="139" spans="1:7" x14ac:dyDescent="0.25">
      <c r="A139" s="51" t="s">
        <v>1768</v>
      </c>
      <c r="B139" s="180"/>
      <c r="C139" s="185"/>
      <c r="D139" s="185"/>
      <c r="E139" s="128"/>
      <c r="F139" s="185"/>
      <c r="G139" s="68"/>
    </row>
    <row r="140" spans="1:7" x14ac:dyDescent="0.25">
      <c r="A140" s="51" t="s">
        <v>1769</v>
      </c>
      <c r="B140" s="180"/>
      <c r="C140" s="185"/>
      <c r="D140" s="185"/>
      <c r="E140" s="128"/>
      <c r="F140" s="185"/>
      <c r="G140" s="68"/>
    </row>
    <row r="141" spans="1:7" x14ac:dyDescent="0.25">
      <c r="A141" s="51" t="s">
        <v>1770</v>
      </c>
      <c r="B141" s="180"/>
      <c r="C141" s="185"/>
      <c r="D141" s="185"/>
      <c r="E141" s="128"/>
      <c r="F141" s="185"/>
      <c r="G141" s="68"/>
    </row>
    <row r="142" spans="1:7" x14ac:dyDescent="0.25">
      <c r="A142" s="51" t="s">
        <v>1771</v>
      </c>
      <c r="B142" s="180"/>
      <c r="C142" s="185"/>
      <c r="D142" s="185"/>
      <c r="E142" s="128"/>
      <c r="F142" s="185"/>
      <c r="G142" s="68"/>
    </row>
    <row r="143" spans="1:7" x14ac:dyDescent="0.25">
      <c r="A143" s="51" t="s">
        <v>1772</v>
      </c>
      <c r="B143" s="180"/>
      <c r="C143" s="185"/>
      <c r="D143" s="185"/>
      <c r="E143" s="128"/>
      <c r="F143" s="185"/>
      <c r="G143" s="68"/>
    </row>
    <row r="144" spans="1:7" x14ac:dyDescent="0.25">
      <c r="A144" s="51" t="s">
        <v>1773</v>
      </c>
      <c r="B144" s="180"/>
      <c r="C144" s="185"/>
      <c r="D144" s="185"/>
      <c r="E144" s="128"/>
      <c r="F144" s="185"/>
      <c r="G144" s="68"/>
    </row>
    <row r="145" spans="1:7" x14ac:dyDescent="0.25">
      <c r="A145" s="51" t="s">
        <v>1774</v>
      </c>
      <c r="B145" s="180"/>
      <c r="C145" s="185"/>
      <c r="D145" s="185"/>
      <c r="E145" s="128"/>
      <c r="F145" s="185"/>
      <c r="G145" s="68"/>
    </row>
    <row r="146" spans="1:7" x14ac:dyDescent="0.25">
      <c r="A146" s="51" t="s">
        <v>1775</v>
      </c>
      <c r="B146" s="180"/>
      <c r="C146" s="185"/>
      <c r="D146" s="185"/>
      <c r="E146" s="128"/>
      <c r="F146" s="185"/>
      <c r="G146" s="68"/>
    </row>
    <row r="147" spans="1:7" x14ac:dyDescent="0.25">
      <c r="A147" s="51" t="s">
        <v>1776</v>
      </c>
      <c r="B147" s="180"/>
      <c r="C147" s="185"/>
      <c r="D147" s="185"/>
      <c r="E147" s="128"/>
      <c r="F147" s="185"/>
      <c r="G147" s="68"/>
    </row>
    <row r="148" spans="1:7" x14ac:dyDescent="0.25">
      <c r="A148" s="51" t="s">
        <v>1777</v>
      </c>
      <c r="B148" s="180"/>
      <c r="C148" s="185"/>
      <c r="D148" s="185"/>
      <c r="E148" s="128"/>
      <c r="F148" s="185"/>
      <c r="G148" s="68"/>
    </row>
    <row r="149" spans="1:7" x14ac:dyDescent="0.25">
      <c r="A149" s="51" t="s">
        <v>1778</v>
      </c>
      <c r="B149" s="180"/>
      <c r="C149" s="185"/>
      <c r="D149" s="185"/>
      <c r="E149" s="128"/>
      <c r="F149" s="185"/>
      <c r="G149" s="68"/>
    </row>
    <row r="150" spans="1:7" x14ac:dyDescent="0.25">
      <c r="A150" s="51" t="s">
        <v>1779</v>
      </c>
      <c r="B150" s="180"/>
      <c r="C150" s="185"/>
      <c r="D150" s="185"/>
      <c r="E150" s="128"/>
      <c r="F150" s="185"/>
      <c r="G150" s="68"/>
    </row>
    <row r="151" spans="1:7" x14ac:dyDescent="0.25">
      <c r="A151" s="51" t="s">
        <v>1780</v>
      </c>
      <c r="B151" s="180"/>
      <c r="C151" s="185"/>
      <c r="D151" s="185"/>
      <c r="E151" s="128"/>
      <c r="F151" s="185"/>
      <c r="G151" s="68"/>
    </row>
    <row r="152" spans="1:7" x14ac:dyDescent="0.25">
      <c r="A152" s="51" t="s">
        <v>1781</v>
      </c>
      <c r="B152" s="180"/>
      <c r="C152" s="185"/>
      <c r="D152" s="185"/>
      <c r="E152" s="128"/>
      <c r="F152" s="185"/>
      <c r="G152" s="68"/>
    </row>
    <row r="153" spans="1:7" x14ac:dyDescent="0.25">
      <c r="A153" s="51" t="s">
        <v>1782</v>
      </c>
      <c r="B153" s="180"/>
      <c r="C153" s="185"/>
      <c r="D153" s="185"/>
      <c r="E153" s="128"/>
      <c r="F153" s="185"/>
      <c r="G153" s="68"/>
    </row>
    <row r="154" spans="1:7" x14ac:dyDescent="0.25">
      <c r="A154" s="51" t="s">
        <v>1783</v>
      </c>
      <c r="B154" s="180"/>
      <c r="C154" s="185"/>
      <c r="D154" s="185"/>
      <c r="E154" s="128"/>
      <c r="F154" s="185"/>
      <c r="G154" s="68"/>
    </row>
    <row r="155" spans="1:7" x14ac:dyDescent="0.25">
      <c r="A155" s="51" t="s">
        <v>1784</v>
      </c>
      <c r="B155" s="180"/>
      <c r="C155" s="185"/>
      <c r="D155" s="185"/>
      <c r="E155" s="128"/>
      <c r="F155" s="185"/>
      <c r="G155" s="68"/>
    </row>
    <row r="156" spans="1:7" x14ac:dyDescent="0.25">
      <c r="A156" s="51" t="s">
        <v>1785</v>
      </c>
      <c r="B156" s="180"/>
      <c r="C156" s="185"/>
      <c r="D156" s="185"/>
      <c r="E156" s="128"/>
      <c r="F156" s="185"/>
      <c r="G156" s="68"/>
    </row>
    <row r="157" spans="1:7" x14ac:dyDescent="0.25">
      <c r="A157" s="51" t="s">
        <v>1786</v>
      </c>
      <c r="B157" s="180"/>
      <c r="C157" s="185"/>
      <c r="D157" s="185"/>
      <c r="E157" s="128"/>
      <c r="F157" s="185"/>
      <c r="G157" s="68"/>
    </row>
    <row r="158" spans="1:7" x14ac:dyDescent="0.25">
      <c r="A158" s="51" t="s">
        <v>1787</v>
      </c>
      <c r="B158" s="180"/>
      <c r="C158" s="185"/>
      <c r="D158" s="185"/>
      <c r="E158" s="128"/>
      <c r="F158" s="185"/>
      <c r="G158" s="68"/>
    </row>
    <row r="159" spans="1:7" x14ac:dyDescent="0.25">
      <c r="A159" s="51" t="s">
        <v>1788</v>
      </c>
      <c r="B159" s="180"/>
      <c r="C159" s="185"/>
      <c r="D159" s="185"/>
      <c r="E159" s="128"/>
      <c r="F159" s="185"/>
      <c r="G159" s="68"/>
    </row>
    <row r="160" spans="1:7" x14ac:dyDescent="0.25">
      <c r="A160" s="51" t="s">
        <v>1789</v>
      </c>
      <c r="B160" s="180"/>
      <c r="C160" s="185"/>
      <c r="D160" s="185"/>
      <c r="E160" s="128"/>
      <c r="F160" s="185"/>
      <c r="G160" s="68"/>
    </row>
    <row r="161" spans="1:7" x14ac:dyDescent="0.25">
      <c r="A161" s="51" t="s">
        <v>1790</v>
      </c>
      <c r="B161" s="180"/>
      <c r="C161" s="185"/>
      <c r="D161" s="185"/>
      <c r="E161" s="128"/>
      <c r="F161" s="185"/>
      <c r="G161" s="68"/>
    </row>
    <row r="162" spans="1:7" x14ac:dyDescent="0.25">
      <c r="A162" s="51" t="s">
        <v>1791</v>
      </c>
      <c r="B162" s="180"/>
      <c r="C162" s="185"/>
      <c r="D162" s="185"/>
      <c r="E162" s="128"/>
      <c r="F162" s="185"/>
      <c r="G162" s="68"/>
    </row>
    <row r="163" spans="1:7" x14ac:dyDescent="0.25">
      <c r="A163" s="51" t="s">
        <v>1792</v>
      </c>
      <c r="B163" s="180"/>
      <c r="C163" s="185"/>
      <c r="D163" s="185"/>
      <c r="E163" s="128"/>
      <c r="F163" s="185"/>
      <c r="G163" s="68"/>
    </row>
    <row r="164" spans="1:7" x14ac:dyDescent="0.25">
      <c r="A164" s="51" t="s">
        <v>1793</v>
      </c>
      <c r="B164" s="180"/>
      <c r="C164" s="185"/>
      <c r="D164" s="185"/>
      <c r="E164" s="128"/>
      <c r="F164" s="185"/>
      <c r="G164" s="68"/>
    </row>
    <row r="165" spans="1:7" x14ac:dyDescent="0.25">
      <c r="A165" s="51" t="s">
        <v>1794</v>
      </c>
      <c r="B165" s="180"/>
      <c r="C165" s="185"/>
      <c r="D165" s="185"/>
      <c r="E165" s="128"/>
      <c r="F165" s="185"/>
      <c r="G165" s="68"/>
    </row>
    <row r="166" spans="1:7" x14ac:dyDescent="0.25">
      <c r="A166" s="51" t="s">
        <v>1795</v>
      </c>
      <c r="B166" s="180"/>
      <c r="C166" s="185"/>
      <c r="D166" s="185"/>
      <c r="E166" s="128"/>
      <c r="F166" s="185"/>
      <c r="G166" s="68"/>
    </row>
    <row r="167" spans="1:7" x14ac:dyDescent="0.25">
      <c r="A167" s="51" t="s">
        <v>1796</v>
      </c>
      <c r="B167" s="180"/>
      <c r="C167" s="185"/>
      <c r="D167" s="185"/>
      <c r="E167" s="128"/>
      <c r="F167" s="185"/>
      <c r="G167" s="68"/>
    </row>
    <row r="168" spans="1:7" x14ac:dyDescent="0.25">
      <c r="A168" s="51" t="s">
        <v>1797</v>
      </c>
      <c r="B168" s="180"/>
      <c r="C168" s="185"/>
      <c r="D168" s="185"/>
      <c r="E168" s="128"/>
      <c r="F168" s="185"/>
      <c r="G168" s="68"/>
    </row>
    <row r="169" spans="1:7" x14ac:dyDescent="0.25">
      <c r="A169" s="51" t="s">
        <v>1798</v>
      </c>
      <c r="B169" s="180"/>
      <c r="C169" s="185"/>
      <c r="D169" s="185"/>
      <c r="E169" s="128"/>
      <c r="F169" s="185"/>
      <c r="G169" s="68"/>
    </row>
    <row r="170" spans="1:7" x14ac:dyDescent="0.25">
      <c r="A170" s="70"/>
      <c r="B170" s="70" t="s">
        <v>605</v>
      </c>
      <c r="C170" s="70" t="s">
        <v>481</v>
      </c>
      <c r="D170" s="70" t="s">
        <v>482</v>
      </c>
      <c r="E170" s="70"/>
      <c r="F170" s="70" t="s">
        <v>450</v>
      </c>
      <c r="G170" s="70"/>
    </row>
    <row r="171" spans="1:7" x14ac:dyDescent="0.25">
      <c r="A171" s="51" t="s">
        <v>1799</v>
      </c>
      <c r="B171" s="51" t="s">
        <v>607</v>
      </c>
      <c r="C171" s="185">
        <f>faneF1!C171</f>
        <v>0.7316701640543819</v>
      </c>
      <c r="D171" s="185">
        <f>faneF1!D171</f>
        <v>0.52120436600054376</v>
      </c>
      <c r="E171" s="129"/>
      <c r="F171" s="185">
        <f>faneF1!F171</f>
        <v>0.70040416021134733</v>
      </c>
      <c r="G171" s="68"/>
    </row>
    <row r="172" spans="1:7" x14ac:dyDescent="0.25">
      <c r="A172" s="51" t="s">
        <v>1800</v>
      </c>
      <c r="B172" s="51" t="s">
        <v>609</v>
      </c>
      <c r="C172" s="185">
        <f>faneF1!C172</f>
        <v>0.26832983593792231</v>
      </c>
      <c r="D172" s="185">
        <f>faneF1!D172</f>
        <v>0.47879563400198555</v>
      </c>
      <c r="E172" s="129"/>
      <c r="F172" s="185">
        <f>faneF1!F172</f>
        <v>0.2995958397931231</v>
      </c>
      <c r="G172" s="68"/>
    </row>
    <row r="173" spans="1:7" x14ac:dyDescent="0.25">
      <c r="A173" s="51" t="s">
        <v>1801</v>
      </c>
      <c r="B173" s="51" t="s">
        <v>139</v>
      </c>
      <c r="C173" s="185">
        <f>faneF1!C173</f>
        <v>0</v>
      </c>
      <c r="D173" s="185">
        <f>faneF1!D173</f>
        <v>0</v>
      </c>
      <c r="E173" s="129"/>
      <c r="F173" s="185">
        <f>faneF1!F173</f>
        <v>0</v>
      </c>
      <c r="G173" s="68"/>
    </row>
    <row r="174" spans="1:7" x14ac:dyDescent="0.25">
      <c r="A174" s="51" t="s">
        <v>1802</v>
      </c>
      <c r="B174" s="165"/>
      <c r="C174" s="185"/>
      <c r="D174" s="185"/>
      <c r="E174" s="129"/>
      <c r="F174" s="185"/>
      <c r="G174" s="68"/>
    </row>
    <row r="175" spans="1:7" x14ac:dyDescent="0.25">
      <c r="A175" s="51" t="s">
        <v>1803</v>
      </c>
      <c r="B175" s="165"/>
      <c r="C175" s="185"/>
      <c r="D175" s="185"/>
      <c r="E175" s="129"/>
      <c r="F175" s="185"/>
      <c r="G175" s="68"/>
    </row>
    <row r="176" spans="1:7" x14ac:dyDescent="0.25">
      <c r="A176" s="51" t="s">
        <v>1804</v>
      </c>
      <c r="B176" s="165"/>
      <c r="C176" s="185"/>
      <c r="D176" s="185"/>
      <c r="E176" s="129"/>
      <c r="F176" s="185"/>
      <c r="G176" s="68"/>
    </row>
    <row r="177" spans="1:7" x14ac:dyDescent="0.25">
      <c r="A177" s="51" t="s">
        <v>1805</v>
      </c>
      <c r="B177" s="165"/>
      <c r="C177" s="185"/>
      <c r="D177" s="185"/>
      <c r="E177" s="129"/>
      <c r="F177" s="185"/>
      <c r="G177" s="68"/>
    </row>
    <row r="178" spans="1:7" x14ac:dyDescent="0.25">
      <c r="A178" s="51" t="s">
        <v>1806</v>
      </c>
      <c r="B178" s="165"/>
      <c r="C178" s="185"/>
      <c r="D178" s="185"/>
      <c r="E178" s="129"/>
      <c r="F178" s="185"/>
      <c r="G178" s="68"/>
    </row>
    <row r="179" spans="1:7" x14ac:dyDescent="0.25">
      <c r="A179" s="51" t="s">
        <v>1807</v>
      </c>
      <c r="B179" s="165"/>
      <c r="C179" s="185"/>
      <c r="D179" s="185"/>
      <c r="E179" s="129"/>
      <c r="F179" s="185"/>
      <c r="G179" s="68"/>
    </row>
    <row r="180" spans="1:7" x14ac:dyDescent="0.25">
      <c r="A180" s="70"/>
      <c r="B180" s="70" t="s">
        <v>617</v>
      </c>
      <c r="C180" s="70" t="s">
        <v>481</v>
      </c>
      <c r="D180" s="70" t="s">
        <v>482</v>
      </c>
      <c r="E180" s="70"/>
      <c r="F180" s="70" t="s">
        <v>450</v>
      </c>
      <c r="G180" s="70"/>
    </row>
    <row r="181" spans="1:7" x14ac:dyDescent="0.25">
      <c r="A181" s="51" t="s">
        <v>1808</v>
      </c>
      <c r="B181" s="51" t="s">
        <v>619</v>
      </c>
      <c r="C181" s="185">
        <f>faneF1!C181</f>
        <v>0.57666416293987255</v>
      </c>
      <c r="D181" s="185">
        <f>faneF1!D181</f>
        <v>0.51994373879475797</v>
      </c>
      <c r="E181" s="129"/>
      <c r="F181" s="185">
        <f>faneF1!F181</f>
        <v>0.56823799101622441</v>
      </c>
      <c r="G181" s="68"/>
    </row>
    <row r="182" spans="1:7" x14ac:dyDescent="0.25">
      <c r="A182" s="51" t="s">
        <v>1809</v>
      </c>
      <c r="B182" s="51" t="s">
        <v>621</v>
      </c>
      <c r="C182" s="185">
        <f>faneF1!C182</f>
        <v>0.42333583705243155</v>
      </c>
      <c r="D182" s="185">
        <f>faneF1!D182</f>
        <v>0.48005626120777117</v>
      </c>
      <c r="E182" s="129"/>
      <c r="F182" s="185">
        <f>faneF1!F182</f>
        <v>0.43176200898824435</v>
      </c>
      <c r="G182" s="68"/>
    </row>
    <row r="183" spans="1:7" x14ac:dyDescent="0.25">
      <c r="A183" s="51" t="s">
        <v>1810</v>
      </c>
      <c r="B183" s="51" t="s">
        <v>139</v>
      </c>
      <c r="C183" s="185">
        <f>faneF1!C183</f>
        <v>0</v>
      </c>
      <c r="D183" s="185">
        <f>faneF1!D183</f>
        <v>0</v>
      </c>
      <c r="E183" s="129"/>
      <c r="F183" s="185">
        <f>faneF1!F183</f>
        <v>0</v>
      </c>
      <c r="G183" s="68"/>
    </row>
    <row r="184" spans="1:7" x14ac:dyDescent="0.25">
      <c r="A184" s="51" t="s">
        <v>1811</v>
      </c>
      <c r="B184" s="165"/>
      <c r="C184" s="165"/>
      <c r="D184" s="165"/>
      <c r="E184" s="49"/>
      <c r="F184" s="165"/>
      <c r="G184" s="68"/>
    </row>
    <row r="185" spans="1:7" x14ac:dyDescent="0.25">
      <c r="A185" s="51" t="s">
        <v>1812</v>
      </c>
      <c r="B185" s="165"/>
      <c r="C185" s="165"/>
      <c r="D185" s="165"/>
      <c r="E185" s="49"/>
      <c r="F185" s="165"/>
      <c r="G185" s="68"/>
    </row>
    <row r="186" spans="1:7" x14ac:dyDescent="0.25">
      <c r="A186" s="51" t="s">
        <v>1813</v>
      </c>
      <c r="B186" s="165"/>
      <c r="C186" s="165"/>
      <c r="D186" s="165"/>
      <c r="E186" s="49"/>
      <c r="F186" s="165"/>
      <c r="G186" s="68"/>
    </row>
    <row r="187" spans="1:7" x14ac:dyDescent="0.25">
      <c r="A187" s="51" t="s">
        <v>1814</v>
      </c>
      <c r="B187" s="165"/>
      <c r="C187" s="165"/>
      <c r="D187" s="165"/>
      <c r="E187" s="49"/>
      <c r="F187" s="165"/>
      <c r="G187" s="68"/>
    </row>
    <row r="188" spans="1:7" x14ac:dyDescent="0.25">
      <c r="A188" s="51" t="s">
        <v>1815</v>
      </c>
      <c r="B188" s="165"/>
      <c r="C188" s="165"/>
      <c r="D188" s="165"/>
      <c r="E188" s="49"/>
      <c r="F188" s="165"/>
      <c r="G188" s="68"/>
    </row>
    <row r="189" spans="1:7" x14ac:dyDescent="0.25">
      <c r="A189" s="51" t="s">
        <v>1816</v>
      </c>
      <c r="B189" s="165"/>
      <c r="C189" s="165"/>
      <c r="D189" s="165"/>
      <c r="E189" s="49"/>
      <c r="F189" s="165"/>
      <c r="G189" s="68"/>
    </row>
    <row r="190" spans="1:7" x14ac:dyDescent="0.25">
      <c r="A190" s="70"/>
      <c r="B190" s="70" t="s">
        <v>629</v>
      </c>
      <c r="C190" s="70" t="s">
        <v>481</v>
      </c>
      <c r="D190" s="70" t="s">
        <v>482</v>
      </c>
      <c r="E190" s="70"/>
      <c r="F190" s="70" t="s">
        <v>450</v>
      </c>
      <c r="G190" s="70"/>
    </row>
    <row r="191" spans="1:7" x14ac:dyDescent="0.25">
      <c r="A191" s="51" t="s">
        <v>1817</v>
      </c>
      <c r="B191" s="47" t="s">
        <v>631</v>
      </c>
      <c r="C191" s="185">
        <f>faneF1!C191</f>
        <v>5.4279251448358962E-2</v>
      </c>
      <c r="D191" s="185">
        <f>faneF1!D191</f>
        <v>7.9972297276460755E-2</v>
      </c>
      <c r="E191" s="129"/>
      <c r="F191" s="185">
        <f>faneF1!F191</f>
        <v>5.8096113272706328E-2</v>
      </c>
      <c r="G191" s="68"/>
    </row>
    <row r="192" spans="1:7" x14ac:dyDescent="0.25">
      <c r="A192" s="51" t="s">
        <v>1818</v>
      </c>
      <c r="B192" s="47" t="s">
        <v>633</v>
      </c>
      <c r="C192" s="185">
        <f>faneF1!C192</f>
        <v>8.1723543287186701E-2</v>
      </c>
      <c r="D192" s="185">
        <f>faneF1!D192</f>
        <v>0.11376092475990836</v>
      </c>
      <c r="E192" s="129"/>
      <c r="F192" s="185">
        <f>faneF1!F192</f>
        <v>8.648289564724751E-2</v>
      </c>
      <c r="G192" s="68"/>
    </row>
    <row r="193" spans="1:7" x14ac:dyDescent="0.25">
      <c r="A193" s="51" t="s">
        <v>1819</v>
      </c>
      <c r="B193" s="47" t="s">
        <v>635</v>
      </c>
      <c r="C193" s="185">
        <f>faneF1!C193</f>
        <v>9.8720473540786696E-2</v>
      </c>
      <c r="D193" s="185">
        <f>faneF1!D193</f>
        <v>0.1642203781983293</v>
      </c>
      <c r="E193" s="128"/>
      <c r="F193" s="185">
        <f>faneF1!F193</f>
        <v>0.10845089192899802</v>
      </c>
      <c r="G193" s="68"/>
    </row>
    <row r="194" spans="1:7" x14ac:dyDescent="0.25">
      <c r="A194" s="51" t="s">
        <v>1820</v>
      </c>
      <c r="B194" s="47" t="s">
        <v>637</v>
      </c>
      <c r="C194" s="185">
        <f>faneF1!C194</f>
        <v>0.16506567880407191</v>
      </c>
      <c r="D194" s="185">
        <f>faneF1!D194</f>
        <v>7.0860694408381192E-2</v>
      </c>
      <c r="E194" s="128"/>
      <c r="F194" s="185">
        <f>faneF1!F194</f>
        <v>0.15107094221623313</v>
      </c>
      <c r="G194" s="68"/>
    </row>
    <row r="195" spans="1:7" x14ac:dyDescent="0.25">
      <c r="A195" s="51" t="s">
        <v>1821</v>
      </c>
      <c r="B195" s="47" t="s">
        <v>639</v>
      </c>
      <c r="C195" s="185">
        <f>faneF1!C195</f>
        <v>0.60021105291190013</v>
      </c>
      <c r="D195" s="185">
        <f>faneF1!D195</f>
        <v>0.57118570535944979</v>
      </c>
      <c r="E195" s="128"/>
      <c r="F195" s="185">
        <f>faneF1!F195</f>
        <v>0.59589915693928575</v>
      </c>
      <c r="G195" s="68"/>
    </row>
    <row r="196" spans="1:7" x14ac:dyDescent="0.25">
      <c r="A196" s="51" t="s">
        <v>2306</v>
      </c>
      <c r="B196" s="183"/>
      <c r="C196" s="185"/>
      <c r="D196" s="185"/>
      <c r="E196" s="128"/>
      <c r="F196" s="185"/>
      <c r="G196" s="68"/>
    </row>
    <row r="197" spans="1:7" x14ac:dyDescent="0.25">
      <c r="A197" s="51" t="s">
        <v>2307</v>
      </c>
      <c r="B197" s="183"/>
      <c r="C197" s="185"/>
      <c r="D197" s="185"/>
      <c r="E197" s="128"/>
      <c r="F197" s="185"/>
      <c r="G197" s="68"/>
    </row>
    <row r="198" spans="1:7" x14ac:dyDescent="0.25">
      <c r="A198" s="51" t="s">
        <v>2308</v>
      </c>
      <c r="B198" s="197"/>
      <c r="C198" s="185"/>
      <c r="D198" s="185"/>
      <c r="E198" s="128"/>
      <c r="F198" s="185"/>
      <c r="G198" s="68"/>
    </row>
    <row r="199" spans="1:7" x14ac:dyDescent="0.25">
      <c r="A199" s="51" t="s">
        <v>2309</v>
      </c>
      <c r="B199" s="197"/>
      <c r="C199" s="185"/>
      <c r="D199" s="185"/>
      <c r="E199" s="128"/>
      <c r="F199" s="185"/>
      <c r="G199" s="68"/>
    </row>
    <row r="200" spans="1:7" x14ac:dyDescent="0.25">
      <c r="A200" s="70"/>
      <c r="B200" s="70" t="s">
        <v>644</v>
      </c>
      <c r="C200" s="70" t="s">
        <v>481</v>
      </c>
      <c r="D200" s="70" t="s">
        <v>482</v>
      </c>
      <c r="E200" s="70"/>
      <c r="F200" s="70" t="s">
        <v>450</v>
      </c>
      <c r="G200" s="70"/>
    </row>
    <row r="201" spans="1:7" x14ac:dyDescent="0.25">
      <c r="A201" s="51" t="s">
        <v>1822</v>
      </c>
      <c r="B201" s="51" t="s">
        <v>646</v>
      </c>
      <c r="C201" s="185">
        <f>faneF1!C201</f>
        <v>1.0129295256509816E-3</v>
      </c>
      <c r="D201" s="185">
        <f>faneF1!D201</f>
        <v>0</v>
      </c>
      <c r="E201" s="129"/>
      <c r="F201" s="185">
        <f>faneF1!F201</f>
        <v>8.6245254202608232E-4</v>
      </c>
      <c r="G201" s="68"/>
    </row>
    <row r="202" spans="1:7" x14ac:dyDescent="0.25">
      <c r="A202" s="51" t="s">
        <v>2310</v>
      </c>
      <c r="B202" s="198"/>
      <c r="C202" s="185"/>
      <c r="D202" s="185"/>
      <c r="E202" s="129"/>
      <c r="F202" s="185"/>
      <c r="G202" s="68"/>
    </row>
    <row r="203" spans="1:7" x14ac:dyDescent="0.25">
      <c r="A203" s="51" t="s">
        <v>2311</v>
      </c>
      <c r="B203" s="198"/>
      <c r="C203" s="185"/>
      <c r="D203" s="185"/>
      <c r="E203" s="129"/>
      <c r="F203" s="185"/>
      <c r="G203" s="68"/>
    </row>
    <row r="204" spans="1:7" x14ac:dyDescent="0.25">
      <c r="A204" s="51" t="s">
        <v>2312</v>
      </c>
      <c r="B204" s="198"/>
      <c r="C204" s="185"/>
      <c r="D204" s="185"/>
      <c r="E204" s="129"/>
      <c r="F204" s="185"/>
      <c r="G204" s="68"/>
    </row>
    <row r="205" spans="1:7" x14ac:dyDescent="0.25">
      <c r="A205" s="51" t="s">
        <v>2313</v>
      </c>
      <c r="B205" s="198"/>
      <c r="C205" s="185"/>
      <c r="D205" s="185"/>
      <c r="E205" s="129"/>
      <c r="F205" s="185"/>
      <c r="G205" s="68"/>
    </row>
    <row r="206" spans="1:7" x14ac:dyDescent="0.25">
      <c r="A206" s="51" t="s">
        <v>2314</v>
      </c>
      <c r="B206" s="180"/>
      <c r="C206" s="180"/>
      <c r="D206" s="180"/>
      <c r="E206" s="68"/>
      <c r="F206" s="180"/>
      <c r="G206" s="68"/>
    </row>
    <row r="207" spans="1:7" x14ac:dyDescent="0.25">
      <c r="A207" s="51" t="s">
        <v>2315</v>
      </c>
      <c r="B207" s="180"/>
      <c r="C207" s="180"/>
      <c r="D207" s="180"/>
      <c r="E207" s="68"/>
      <c r="F207" s="180"/>
      <c r="G207" s="68"/>
    </row>
    <row r="208" spans="1:7" x14ac:dyDescent="0.25">
      <c r="A208" s="51" t="s">
        <v>2316</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650</v>
      </c>
      <c r="C210" s="70" t="s">
        <v>651</v>
      </c>
      <c r="D210" s="70" t="s">
        <v>652</v>
      </c>
      <c r="E210" s="70"/>
      <c r="F210" s="70" t="s">
        <v>481</v>
      </c>
      <c r="G210" s="70" t="s">
        <v>653</v>
      </c>
    </row>
    <row r="211" spans="1:7" x14ac:dyDescent="0.25">
      <c r="A211" s="51" t="s">
        <v>1823</v>
      </c>
      <c r="B211" s="68" t="s">
        <v>655</v>
      </c>
      <c r="C211" s="168">
        <f>faneF1!C211</f>
        <v>2735</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1824</v>
      </c>
      <c r="B214" s="180" t="s">
        <v>3121</v>
      </c>
      <c r="C214" s="168">
        <f>faneF1!C214</f>
        <v>12147.664624650553</v>
      </c>
      <c r="D214" s="186">
        <f>faneF1!D214</f>
        <v>10333</v>
      </c>
      <c r="E214" s="65"/>
      <c r="F214" s="140">
        <f>IF($C$238=0,"",IF(C214="[for completion]","",IF(C214="","",C214/$C$238)))</f>
        <v>0.2169893577659793</v>
      </c>
      <c r="G214" s="140">
        <f>IF($D$238=0,"",IF(D214="[for completion]","",IF(D214="","",D214/$D$238)))</f>
        <v>0.50473817897616258</v>
      </c>
    </row>
    <row r="215" spans="1:7" x14ac:dyDescent="0.25">
      <c r="A215" s="51" t="s">
        <v>1825</v>
      </c>
      <c r="B215" s="180" t="s">
        <v>3122</v>
      </c>
      <c r="C215" s="168">
        <f>faneF1!C215</f>
        <v>25932.845814165892</v>
      </c>
      <c r="D215" s="186">
        <f>faneF1!D215</f>
        <v>8890</v>
      </c>
      <c r="E215" s="65"/>
      <c r="F215" s="140">
        <f t="shared" ref="F215:F237" si="1">IF($C$238=0,"",IF(C215="[for completion]","",IF(C215="","",C215/$C$238)))</f>
        <v>0.46322908411886582</v>
      </c>
      <c r="G215" s="140">
        <f t="shared" ref="G215:G237" si="2">IF($D$238=0,"",IF(D215="[for completion]","",IF(D215="","",D215/$D$238)))</f>
        <v>0.43425166080500194</v>
      </c>
    </row>
    <row r="216" spans="1:7" x14ac:dyDescent="0.25">
      <c r="A216" s="51" t="s">
        <v>1826</v>
      </c>
      <c r="B216" s="180" t="s">
        <v>3123</v>
      </c>
      <c r="C216" s="168">
        <f>faneF1!C216</f>
        <v>8290.056651293562</v>
      </c>
      <c r="D216" s="186">
        <f>faneF1!D216</f>
        <v>1072</v>
      </c>
      <c r="E216" s="65"/>
      <c r="F216" s="140">
        <f t="shared" si="1"/>
        <v>0.148082295996011</v>
      </c>
      <c r="G216" s="140">
        <f t="shared" si="2"/>
        <v>5.23642047674873E-2</v>
      </c>
    </row>
    <row r="217" spans="1:7" x14ac:dyDescent="0.25">
      <c r="A217" s="51" t="s">
        <v>1827</v>
      </c>
      <c r="B217" s="180" t="s">
        <v>3124</v>
      </c>
      <c r="C217" s="168">
        <f>faneF1!C217</f>
        <v>3713.6823859334049</v>
      </c>
      <c r="D217" s="186">
        <f>faneF1!D217</f>
        <v>121</v>
      </c>
      <c r="E217" s="65"/>
      <c r="F217" s="140">
        <f t="shared" si="1"/>
        <v>6.6336170841866673E-2</v>
      </c>
      <c r="G217" s="140">
        <f t="shared" si="2"/>
        <v>5.9105119187182493E-3</v>
      </c>
    </row>
    <row r="218" spans="1:7" x14ac:dyDescent="0.25">
      <c r="A218" s="51" t="s">
        <v>1828</v>
      </c>
      <c r="B218" s="180" t="s">
        <v>3124</v>
      </c>
      <c r="C218" s="168">
        <f>faneF1!C218</f>
        <v>2687.5605648856458</v>
      </c>
      <c r="D218" s="186">
        <f>faneF1!D218</f>
        <v>38</v>
      </c>
      <c r="E218" s="65"/>
      <c r="F218" s="140">
        <f t="shared" si="1"/>
        <v>4.8006926347662869E-2</v>
      </c>
      <c r="G218" s="140">
        <f t="shared" si="2"/>
        <v>1.8561938257131692E-3</v>
      </c>
    </row>
    <row r="219" spans="1:7" x14ac:dyDescent="0.25">
      <c r="A219" s="51" t="s">
        <v>1829</v>
      </c>
      <c r="B219" s="180" t="s">
        <v>3125</v>
      </c>
      <c r="C219" s="168">
        <f>faneF1!C219</f>
        <v>3210.956808640035</v>
      </c>
      <c r="D219" s="186">
        <f>faneF1!D219</f>
        <v>18</v>
      </c>
      <c r="E219" s="65"/>
      <c r="F219" s="140">
        <f t="shared" si="1"/>
        <v>5.7356164929614414E-2</v>
      </c>
      <c r="G219" s="140">
        <f t="shared" si="2"/>
        <v>8.7924970691676441E-4</v>
      </c>
    </row>
    <row r="220" spans="1:7" x14ac:dyDescent="0.25">
      <c r="A220" s="51" t="s">
        <v>1830</v>
      </c>
      <c r="B220" s="180"/>
      <c r="C220" s="168"/>
      <c r="D220" s="186"/>
      <c r="E220" s="65"/>
      <c r="F220" s="140" t="str">
        <f t="shared" si="1"/>
        <v/>
      </c>
      <c r="G220" s="140" t="str">
        <f t="shared" si="2"/>
        <v/>
      </c>
    </row>
    <row r="221" spans="1:7" x14ac:dyDescent="0.25">
      <c r="A221" s="51" t="s">
        <v>1831</v>
      </c>
      <c r="B221" s="180"/>
      <c r="C221" s="168"/>
      <c r="D221" s="186"/>
      <c r="E221" s="65"/>
      <c r="F221" s="140" t="str">
        <f t="shared" si="1"/>
        <v/>
      </c>
      <c r="G221" s="140" t="str">
        <f t="shared" si="2"/>
        <v/>
      </c>
    </row>
    <row r="222" spans="1:7" x14ac:dyDescent="0.25">
      <c r="A222" s="51" t="s">
        <v>1832</v>
      </c>
      <c r="B222" s="180"/>
      <c r="C222" s="168"/>
      <c r="D222" s="186"/>
      <c r="E222" s="65"/>
      <c r="F222" s="140" t="str">
        <f t="shared" si="1"/>
        <v/>
      </c>
      <c r="G222" s="140" t="str">
        <f t="shared" si="2"/>
        <v/>
      </c>
    </row>
    <row r="223" spans="1:7" x14ac:dyDescent="0.25">
      <c r="A223" s="51" t="s">
        <v>1833</v>
      </c>
      <c r="B223" s="180"/>
      <c r="C223" s="168"/>
      <c r="D223" s="186"/>
      <c r="E223" s="68"/>
      <c r="F223" s="140" t="str">
        <f t="shared" si="1"/>
        <v/>
      </c>
      <c r="G223" s="140" t="str">
        <f t="shared" si="2"/>
        <v/>
      </c>
    </row>
    <row r="224" spans="1:7" x14ac:dyDescent="0.25">
      <c r="A224" s="51" t="s">
        <v>1834</v>
      </c>
      <c r="B224" s="180"/>
      <c r="C224" s="168"/>
      <c r="D224" s="186"/>
      <c r="E224" s="68"/>
      <c r="F224" s="140" t="str">
        <f t="shared" si="1"/>
        <v/>
      </c>
      <c r="G224" s="140" t="str">
        <f t="shared" si="2"/>
        <v/>
      </c>
    </row>
    <row r="225" spans="1:7" x14ac:dyDescent="0.25">
      <c r="A225" s="51" t="s">
        <v>1835</v>
      </c>
      <c r="B225" s="180"/>
      <c r="C225" s="168"/>
      <c r="D225" s="186"/>
      <c r="E225" s="68"/>
      <c r="F225" s="140" t="str">
        <f t="shared" si="1"/>
        <v/>
      </c>
      <c r="G225" s="140" t="str">
        <f t="shared" si="2"/>
        <v/>
      </c>
    </row>
    <row r="226" spans="1:7" x14ac:dyDescent="0.25">
      <c r="A226" s="51" t="s">
        <v>1836</v>
      </c>
      <c r="B226" s="180"/>
      <c r="C226" s="168"/>
      <c r="D226" s="186"/>
      <c r="E226" s="68"/>
      <c r="F226" s="140" t="str">
        <f t="shared" si="1"/>
        <v/>
      </c>
      <c r="G226" s="140" t="str">
        <f t="shared" si="2"/>
        <v/>
      </c>
    </row>
    <row r="227" spans="1:7" x14ac:dyDescent="0.25">
      <c r="A227" s="51" t="s">
        <v>1837</v>
      </c>
      <c r="B227" s="180"/>
      <c r="C227" s="168"/>
      <c r="D227" s="186"/>
      <c r="E227" s="68"/>
      <c r="F227" s="140" t="str">
        <f t="shared" si="1"/>
        <v/>
      </c>
      <c r="G227" s="140" t="str">
        <f t="shared" si="2"/>
        <v/>
      </c>
    </row>
    <row r="228" spans="1:7" x14ac:dyDescent="0.25">
      <c r="A228" s="51" t="s">
        <v>1838</v>
      </c>
      <c r="B228" s="180"/>
      <c r="C228" s="168"/>
      <c r="D228" s="186"/>
      <c r="E228" s="68"/>
      <c r="F228" s="140" t="str">
        <f t="shared" si="1"/>
        <v/>
      </c>
      <c r="G228" s="140" t="str">
        <f t="shared" si="2"/>
        <v/>
      </c>
    </row>
    <row r="229" spans="1:7" x14ac:dyDescent="0.25">
      <c r="A229" s="51" t="s">
        <v>1839</v>
      </c>
      <c r="B229" s="180"/>
      <c r="C229" s="168"/>
      <c r="D229" s="186"/>
      <c r="E229" s="51"/>
      <c r="F229" s="140" t="str">
        <f t="shared" si="1"/>
        <v/>
      </c>
      <c r="G229" s="140" t="str">
        <f t="shared" si="2"/>
        <v/>
      </c>
    </row>
    <row r="230" spans="1:7" x14ac:dyDescent="0.25">
      <c r="A230" s="51" t="s">
        <v>1840</v>
      </c>
      <c r="B230" s="180"/>
      <c r="C230" s="168"/>
      <c r="D230" s="186"/>
      <c r="E230" s="122"/>
      <c r="F230" s="140" t="str">
        <f t="shared" si="1"/>
        <v/>
      </c>
      <c r="G230" s="140" t="str">
        <f t="shared" si="2"/>
        <v/>
      </c>
    </row>
    <row r="231" spans="1:7" x14ac:dyDescent="0.25">
      <c r="A231" s="51" t="s">
        <v>1841</v>
      </c>
      <c r="B231" s="180"/>
      <c r="C231" s="168"/>
      <c r="D231" s="186"/>
      <c r="E231" s="122"/>
      <c r="F231" s="140" t="str">
        <f t="shared" si="1"/>
        <v/>
      </c>
      <c r="G231" s="140" t="str">
        <f t="shared" si="2"/>
        <v/>
      </c>
    </row>
    <row r="232" spans="1:7" x14ac:dyDescent="0.25">
      <c r="A232" s="51" t="s">
        <v>1842</v>
      </c>
      <c r="B232" s="180"/>
      <c r="C232" s="168"/>
      <c r="D232" s="186"/>
      <c r="E232" s="122"/>
      <c r="F232" s="140" t="str">
        <f t="shared" si="1"/>
        <v/>
      </c>
      <c r="G232" s="140" t="str">
        <f t="shared" si="2"/>
        <v/>
      </c>
    </row>
    <row r="233" spans="1:7" x14ac:dyDescent="0.25">
      <c r="A233" s="51" t="s">
        <v>1843</v>
      </c>
      <c r="B233" s="180"/>
      <c r="C233" s="168"/>
      <c r="D233" s="186"/>
      <c r="E233" s="122"/>
      <c r="F233" s="140" t="str">
        <f t="shared" si="1"/>
        <v/>
      </c>
      <c r="G233" s="140" t="str">
        <f t="shared" si="2"/>
        <v/>
      </c>
    </row>
    <row r="234" spans="1:7" x14ac:dyDescent="0.25">
      <c r="A234" s="51" t="s">
        <v>1844</v>
      </c>
      <c r="B234" s="180"/>
      <c r="C234" s="168"/>
      <c r="D234" s="186"/>
      <c r="E234" s="122"/>
      <c r="F234" s="140" t="str">
        <f t="shared" si="1"/>
        <v/>
      </c>
      <c r="G234" s="140" t="str">
        <f t="shared" si="2"/>
        <v/>
      </c>
    </row>
    <row r="235" spans="1:7" x14ac:dyDescent="0.25">
      <c r="A235" s="51" t="s">
        <v>1845</v>
      </c>
      <c r="B235" s="180"/>
      <c r="C235" s="168"/>
      <c r="D235" s="186"/>
      <c r="E235" s="122"/>
      <c r="F235" s="140" t="str">
        <f t="shared" si="1"/>
        <v/>
      </c>
      <c r="G235" s="140" t="str">
        <f t="shared" si="2"/>
        <v/>
      </c>
    </row>
    <row r="236" spans="1:7" x14ac:dyDescent="0.25">
      <c r="A236" s="51" t="s">
        <v>1846</v>
      </c>
      <c r="B236" s="180"/>
      <c r="C236" s="168"/>
      <c r="D236" s="186"/>
      <c r="E236" s="122"/>
      <c r="F236" s="140" t="str">
        <f t="shared" si="1"/>
        <v/>
      </c>
      <c r="G236" s="140" t="str">
        <f t="shared" si="2"/>
        <v/>
      </c>
    </row>
    <row r="237" spans="1:7" x14ac:dyDescent="0.25">
      <c r="A237" s="51" t="s">
        <v>1847</v>
      </c>
      <c r="B237" s="180"/>
      <c r="C237" s="168"/>
      <c r="D237" s="186"/>
      <c r="E237" s="122"/>
      <c r="F237" s="140" t="str">
        <f t="shared" si="1"/>
        <v/>
      </c>
      <c r="G237" s="140" t="str">
        <f t="shared" si="2"/>
        <v/>
      </c>
    </row>
    <row r="238" spans="1:7" x14ac:dyDescent="0.25">
      <c r="A238" s="51" t="s">
        <v>1848</v>
      </c>
      <c r="B238" s="78" t="s">
        <v>141</v>
      </c>
      <c r="C238" s="135">
        <f>SUM(C214:C237)</f>
        <v>55982.766849569089</v>
      </c>
      <c r="D238" s="76">
        <f>SUM(D214:D237)</f>
        <v>20472</v>
      </c>
      <c r="E238" s="122"/>
      <c r="F238" s="149">
        <f>SUM(F214:F237)</f>
        <v>1.0000000000000002</v>
      </c>
      <c r="G238" s="149">
        <f>SUM(G214:G237)</f>
        <v>0.99999999999999989</v>
      </c>
    </row>
    <row r="239" spans="1:7" x14ac:dyDescent="0.25">
      <c r="A239" s="70"/>
      <c r="B239" s="70" t="s">
        <v>682</v>
      </c>
      <c r="C239" s="70" t="s">
        <v>651</v>
      </c>
      <c r="D239" s="70" t="s">
        <v>652</v>
      </c>
      <c r="E239" s="70"/>
      <c r="F239" s="70" t="s">
        <v>481</v>
      </c>
      <c r="G239" s="70" t="s">
        <v>653</v>
      </c>
    </row>
    <row r="240" spans="1:7" x14ac:dyDescent="0.25">
      <c r="A240" s="51" t="s">
        <v>1849</v>
      </c>
      <c r="B240" s="51" t="s">
        <v>684</v>
      </c>
      <c r="C240" s="185" t="s">
        <v>1202</v>
      </c>
      <c r="D240" s="51"/>
      <c r="E240" s="51"/>
      <c r="F240" s="148"/>
      <c r="G240" s="148"/>
    </row>
    <row r="241" spans="1:7" x14ac:dyDescent="0.25">
      <c r="A241" s="51"/>
      <c r="B241" s="51"/>
      <c r="C241" s="51"/>
      <c r="D241" s="51"/>
      <c r="E241" s="51"/>
      <c r="F241" s="148"/>
      <c r="G241" s="148"/>
    </row>
    <row r="242" spans="1:7" x14ac:dyDescent="0.25">
      <c r="A242" s="51"/>
      <c r="B242" s="68" t="s">
        <v>685</v>
      </c>
      <c r="C242" s="51"/>
      <c r="D242" s="51"/>
      <c r="E242" s="51"/>
      <c r="F242" s="148"/>
      <c r="G242" s="148"/>
    </row>
    <row r="243" spans="1:7" x14ac:dyDescent="0.25">
      <c r="A243" s="51" t="s">
        <v>1850</v>
      </c>
      <c r="B243" s="51" t="s">
        <v>687</v>
      </c>
      <c r="C243" s="168" t="s">
        <v>1202</v>
      </c>
      <c r="D243" s="186" t="s">
        <v>1202</v>
      </c>
      <c r="E243" s="51"/>
      <c r="F243" s="140" t="str">
        <f>IF($C$251=0,"",IF(C243="[for completion]","",IF(C243="","",C243/$C$251)))</f>
        <v/>
      </c>
      <c r="G243" s="140" t="str">
        <f>IF($D$251=0,"",IF(D243="[for completion]","",IF(D243="","",D243/$D$251)))</f>
        <v/>
      </c>
    </row>
    <row r="244" spans="1:7" x14ac:dyDescent="0.2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25">
      <c r="A245" s="51" t="s">
        <v>1852</v>
      </c>
      <c r="B245" s="51" t="s">
        <v>691</v>
      </c>
      <c r="C245" s="168" t="s">
        <v>1202</v>
      </c>
      <c r="D245" s="186" t="s">
        <v>1202</v>
      </c>
      <c r="E245" s="51"/>
      <c r="F245" s="140" t="str">
        <f t="shared" si="3"/>
        <v/>
      </c>
      <c r="G245" s="140" t="str">
        <f t="shared" si="4"/>
        <v/>
      </c>
    </row>
    <row r="246" spans="1:7" x14ac:dyDescent="0.25">
      <c r="A246" s="51" t="s">
        <v>1853</v>
      </c>
      <c r="B246" s="51" t="s">
        <v>693</v>
      </c>
      <c r="C246" s="168" t="s">
        <v>1202</v>
      </c>
      <c r="D246" s="186" t="s">
        <v>1202</v>
      </c>
      <c r="E246" s="51"/>
      <c r="F246" s="140" t="str">
        <f t="shared" si="3"/>
        <v/>
      </c>
      <c r="G246" s="140" t="str">
        <f t="shared" si="4"/>
        <v/>
      </c>
    </row>
    <row r="247" spans="1:7" x14ac:dyDescent="0.25">
      <c r="A247" s="51" t="s">
        <v>1854</v>
      </c>
      <c r="B247" s="51" t="s">
        <v>695</v>
      </c>
      <c r="C247" s="168" t="s">
        <v>1202</v>
      </c>
      <c r="D247" s="186" t="s">
        <v>1202</v>
      </c>
      <c r="E247" s="51"/>
      <c r="F247" s="140" t="str">
        <f>IF($C$251=0,"",IF(C247="[for completion]","",IF(C247="","",C247/$C$251)))</f>
        <v/>
      </c>
      <c r="G247" s="140" t="str">
        <f t="shared" si="4"/>
        <v/>
      </c>
    </row>
    <row r="248" spans="1:7" x14ac:dyDescent="0.25">
      <c r="A248" s="51" t="s">
        <v>1855</v>
      </c>
      <c r="B248" s="51" t="s">
        <v>697</v>
      </c>
      <c r="C248" s="168" t="s">
        <v>1202</v>
      </c>
      <c r="D248" s="186" t="s">
        <v>1202</v>
      </c>
      <c r="E248" s="51"/>
      <c r="F248" s="140" t="str">
        <f t="shared" si="3"/>
        <v/>
      </c>
      <c r="G248" s="140" t="str">
        <f t="shared" si="4"/>
        <v/>
      </c>
    </row>
    <row r="249" spans="1:7" x14ac:dyDescent="0.25">
      <c r="A249" s="51" t="s">
        <v>1856</v>
      </c>
      <c r="B249" s="51" t="s">
        <v>699</v>
      </c>
      <c r="C249" s="168" t="s">
        <v>1202</v>
      </c>
      <c r="D249" s="186" t="s">
        <v>1202</v>
      </c>
      <c r="E249" s="51"/>
      <c r="F249" s="140" t="str">
        <f t="shared" si="3"/>
        <v/>
      </c>
      <c r="G249" s="140" t="str">
        <f t="shared" si="4"/>
        <v/>
      </c>
    </row>
    <row r="250" spans="1:7" x14ac:dyDescent="0.25">
      <c r="A250" s="51" t="s">
        <v>1857</v>
      </c>
      <c r="B250" s="51" t="s">
        <v>701</v>
      </c>
      <c r="C250" s="168" t="s">
        <v>1202</v>
      </c>
      <c r="D250" s="186" t="s">
        <v>1202</v>
      </c>
      <c r="E250" s="51"/>
      <c r="F250" s="140" t="str">
        <f t="shared" si="3"/>
        <v/>
      </c>
      <c r="G250" s="140" t="str">
        <f t="shared" si="4"/>
        <v/>
      </c>
    </row>
    <row r="251" spans="1:7" x14ac:dyDescent="0.25">
      <c r="A251" s="51" t="s">
        <v>1858</v>
      </c>
      <c r="B251" s="78" t="s">
        <v>141</v>
      </c>
      <c r="C251" s="133">
        <f>SUM(C243:C250)</f>
        <v>0</v>
      </c>
      <c r="D251" s="134">
        <f>SUM(D243:D250)</f>
        <v>0</v>
      </c>
      <c r="E251" s="51"/>
      <c r="F251" s="149">
        <f>SUM(F240:F250)</f>
        <v>0</v>
      </c>
      <c r="G251" s="149">
        <f>SUM(G240:G250)</f>
        <v>0</v>
      </c>
    </row>
    <row r="252" spans="1:7" x14ac:dyDescent="0.25">
      <c r="A252" s="51" t="s">
        <v>1859</v>
      </c>
      <c r="B252" s="80" t="s">
        <v>704</v>
      </c>
      <c r="C252" s="168"/>
      <c r="D252" s="186"/>
      <c r="E252" s="51"/>
      <c r="F252" s="140" t="s">
        <v>1662</v>
      </c>
      <c r="G252" s="140" t="s">
        <v>1662</v>
      </c>
    </row>
    <row r="253" spans="1:7" x14ac:dyDescent="0.25">
      <c r="A253" s="51" t="s">
        <v>1860</v>
      </c>
      <c r="B253" s="80" t="s">
        <v>706</v>
      </c>
      <c r="C253" s="168"/>
      <c r="D253" s="186"/>
      <c r="E253" s="51"/>
      <c r="F253" s="140" t="s">
        <v>1662</v>
      </c>
      <c r="G253" s="140" t="s">
        <v>1662</v>
      </c>
    </row>
    <row r="254" spans="1:7" x14ac:dyDescent="0.25">
      <c r="A254" s="51" t="s">
        <v>1861</v>
      </c>
      <c r="B254" s="80" t="s">
        <v>708</v>
      </c>
      <c r="C254" s="168"/>
      <c r="D254" s="186"/>
      <c r="E254" s="51"/>
      <c r="F254" s="140" t="s">
        <v>1662</v>
      </c>
      <c r="G254" s="140" t="s">
        <v>1662</v>
      </c>
    </row>
    <row r="255" spans="1:7" x14ac:dyDescent="0.25">
      <c r="A255" s="51" t="s">
        <v>1862</v>
      </c>
      <c r="B255" s="80" t="s">
        <v>710</v>
      </c>
      <c r="C255" s="168"/>
      <c r="D255" s="186"/>
      <c r="E255" s="51"/>
      <c r="F255" s="140" t="s">
        <v>1662</v>
      </c>
      <c r="G255" s="140" t="s">
        <v>1662</v>
      </c>
    </row>
    <row r="256" spans="1:7" x14ac:dyDescent="0.25">
      <c r="A256" s="51" t="s">
        <v>1863</v>
      </c>
      <c r="B256" s="80" t="s">
        <v>712</v>
      </c>
      <c r="C256" s="168"/>
      <c r="D256" s="186"/>
      <c r="E256" s="51"/>
      <c r="F256" s="140" t="s">
        <v>1662</v>
      </c>
      <c r="G256" s="140" t="s">
        <v>1662</v>
      </c>
    </row>
    <row r="257" spans="1:7" x14ac:dyDescent="0.25">
      <c r="A257" s="51" t="s">
        <v>1864</v>
      </c>
      <c r="B257" s="80" t="s">
        <v>714</v>
      </c>
      <c r="C257" s="168"/>
      <c r="D257" s="186"/>
      <c r="E257" s="51"/>
      <c r="F257" s="140" t="s">
        <v>1662</v>
      </c>
      <c r="G257" s="140" t="s">
        <v>1662</v>
      </c>
    </row>
    <row r="258" spans="1:7" x14ac:dyDescent="0.25">
      <c r="A258" s="51" t="s">
        <v>1865</v>
      </c>
      <c r="B258" s="80"/>
      <c r="C258" s="51"/>
      <c r="D258" s="51"/>
      <c r="E258" s="51"/>
      <c r="F258" s="140"/>
      <c r="G258" s="140"/>
    </row>
    <row r="259" spans="1:7" x14ac:dyDescent="0.25">
      <c r="A259" s="51" t="s">
        <v>1866</v>
      </c>
      <c r="B259" s="80"/>
      <c r="C259" s="51"/>
      <c r="D259" s="51"/>
      <c r="E259" s="51"/>
      <c r="F259" s="140"/>
      <c r="G259" s="140"/>
    </row>
    <row r="260" spans="1:7" x14ac:dyDescent="0.25">
      <c r="A260" s="51" t="s">
        <v>1867</v>
      </c>
      <c r="B260" s="80"/>
      <c r="C260" s="51"/>
      <c r="D260" s="51"/>
      <c r="E260" s="51"/>
      <c r="F260" s="140"/>
      <c r="G260" s="140"/>
    </row>
    <row r="261" spans="1:7" x14ac:dyDescent="0.25">
      <c r="A261" s="70"/>
      <c r="B261" s="70" t="s">
        <v>718</v>
      </c>
      <c r="C261" s="70" t="s">
        <v>651</v>
      </c>
      <c r="D261" s="70" t="s">
        <v>652</v>
      </c>
      <c r="E261" s="70"/>
      <c r="F261" s="70" t="s">
        <v>481</v>
      </c>
      <c r="G261" s="70" t="s">
        <v>653</v>
      </c>
    </row>
    <row r="262" spans="1:7" x14ac:dyDescent="0.25">
      <c r="A262" s="51" t="s">
        <v>1868</v>
      </c>
      <c r="B262" s="51" t="s">
        <v>684</v>
      </c>
      <c r="C262" s="185">
        <f>faneF1!C262</f>
        <v>0.56797248120296107</v>
      </c>
      <c r="D262" s="51"/>
      <c r="E262" s="51"/>
      <c r="F262" s="148"/>
      <c r="G262" s="148"/>
    </row>
    <row r="263" spans="1:7" x14ac:dyDescent="0.25">
      <c r="A263" s="51"/>
      <c r="B263" s="51"/>
      <c r="C263" s="51"/>
      <c r="D263" s="51"/>
      <c r="E263" s="51"/>
      <c r="F263" s="148"/>
      <c r="G263" s="148"/>
    </row>
    <row r="264" spans="1:7" x14ac:dyDescent="0.25">
      <c r="A264" s="51"/>
      <c r="B264" s="68" t="s">
        <v>685</v>
      </c>
      <c r="C264" s="51"/>
      <c r="D264" s="51"/>
      <c r="E264" s="51"/>
      <c r="F264" s="148"/>
      <c r="G264" s="148"/>
    </row>
    <row r="265" spans="1:7" x14ac:dyDescent="0.25">
      <c r="A265" s="51" t="s">
        <v>1869</v>
      </c>
      <c r="B265" s="51" t="s">
        <v>687</v>
      </c>
      <c r="C265" s="168">
        <f>faneF1!C265</f>
        <v>38349</v>
      </c>
      <c r="D265" s="186">
        <f>faneF1!D265</f>
        <v>0</v>
      </c>
      <c r="E265" s="51"/>
      <c r="F265" s="140">
        <f>IF($C$273=0,"",IF(C265="[for completion]","",IF(C265="","",C265/$C$273)))</f>
        <v>0.68502375763638312</v>
      </c>
      <c r="G265" s="140" t="str">
        <f>IF($D$273=0,"",IF(D265="[for completion]","",IF(D265="","",D265/$D$273)))</f>
        <v/>
      </c>
    </row>
    <row r="266" spans="1:7" x14ac:dyDescent="0.25">
      <c r="A266" s="51" t="s">
        <v>1870</v>
      </c>
      <c r="B266" s="51" t="s">
        <v>689</v>
      </c>
      <c r="C266" s="168">
        <f>faneF1!C266</f>
        <v>7478</v>
      </c>
      <c r="D266" s="186">
        <f>faneF1!D266</f>
        <v>0</v>
      </c>
      <c r="E266" s="51"/>
      <c r="F266" s="140">
        <f t="shared" ref="F266:F272" si="5">IF($C$273=0,"",IF(C266="[for completion]","",IF(C266="","",C266/$C$273)))</f>
        <v>0.1335786502804473</v>
      </c>
      <c r="G266" s="140" t="str">
        <f t="shared" ref="G266:G272" si="6">IF($D$273=0,"",IF(D266="[for completion]","",IF(D266="","",D266/$D$273)))</f>
        <v/>
      </c>
    </row>
    <row r="267" spans="1:7" x14ac:dyDescent="0.25">
      <c r="A267" s="51" t="s">
        <v>1871</v>
      </c>
      <c r="B267" s="51" t="s">
        <v>691</v>
      </c>
      <c r="C267" s="168">
        <f>faneF1!C267</f>
        <v>5464</v>
      </c>
      <c r="D267" s="186">
        <f>faneF1!D267</f>
        <v>0</v>
      </c>
      <c r="E267" s="51"/>
      <c r="F267" s="140">
        <f t="shared" si="5"/>
        <v>9.7602800900289374E-2</v>
      </c>
      <c r="G267" s="140" t="str">
        <f t="shared" si="6"/>
        <v/>
      </c>
    </row>
    <row r="268" spans="1:7" x14ac:dyDescent="0.25">
      <c r="A268" s="51" t="s">
        <v>1872</v>
      </c>
      <c r="B268" s="51" t="s">
        <v>693</v>
      </c>
      <c r="C268" s="168">
        <f>faneF1!C268</f>
        <v>3155</v>
      </c>
      <c r="D268" s="186">
        <f>faneF1!D268</f>
        <v>0</v>
      </c>
      <c r="E268" s="51"/>
      <c r="F268" s="140">
        <f t="shared" si="5"/>
        <v>5.6357400593047766E-2</v>
      </c>
      <c r="G268" s="140" t="str">
        <f t="shared" si="6"/>
        <v/>
      </c>
    </row>
    <row r="269" spans="1:7" x14ac:dyDescent="0.25">
      <c r="A269" s="51" t="s">
        <v>1873</v>
      </c>
      <c r="B269" s="51" t="s">
        <v>695</v>
      </c>
      <c r="C269" s="168">
        <f>faneF1!C269</f>
        <v>1361</v>
      </c>
      <c r="D269" s="186">
        <f>faneF1!D269</f>
        <v>0</v>
      </c>
      <c r="E269" s="51"/>
      <c r="F269" s="140">
        <f t="shared" si="5"/>
        <v>2.43113858025794E-2</v>
      </c>
      <c r="G269" s="140" t="str">
        <f t="shared" si="6"/>
        <v/>
      </c>
    </row>
    <row r="270" spans="1:7" x14ac:dyDescent="0.25">
      <c r="A270" s="51" t="s">
        <v>1874</v>
      </c>
      <c r="B270" s="51" t="s">
        <v>697</v>
      </c>
      <c r="C270" s="168">
        <f>faneF1!C270</f>
        <v>165</v>
      </c>
      <c r="D270" s="186">
        <f>faneF1!D270</f>
        <v>0</v>
      </c>
      <c r="E270" s="51"/>
      <c r="F270" s="140">
        <f t="shared" si="5"/>
        <v>2.9473759422671574E-3</v>
      </c>
      <c r="G270" s="140" t="str">
        <f t="shared" si="6"/>
        <v/>
      </c>
    </row>
    <row r="271" spans="1:7" x14ac:dyDescent="0.25">
      <c r="A271" s="51" t="s">
        <v>1875</v>
      </c>
      <c r="B271" s="51" t="s">
        <v>699</v>
      </c>
      <c r="C271" s="168">
        <f>faneF1!C271</f>
        <v>8</v>
      </c>
      <c r="D271" s="186">
        <f>faneF1!D271</f>
        <v>0</v>
      </c>
      <c r="E271" s="51"/>
      <c r="F271" s="140">
        <f t="shared" si="5"/>
        <v>1.4290307598871066E-4</v>
      </c>
      <c r="G271" s="140" t="str">
        <f t="shared" si="6"/>
        <v/>
      </c>
    </row>
    <row r="272" spans="1:7" x14ac:dyDescent="0.25">
      <c r="A272" s="51" t="s">
        <v>1876</v>
      </c>
      <c r="B272" s="51" t="s">
        <v>701</v>
      </c>
      <c r="C272" s="168">
        <f>faneF1!C272</f>
        <v>2</v>
      </c>
      <c r="D272" s="186">
        <f>faneF1!D272</f>
        <v>0</v>
      </c>
      <c r="E272" s="51"/>
      <c r="F272" s="140">
        <f t="shared" si="5"/>
        <v>3.5725768997177664E-5</v>
      </c>
      <c r="G272" s="140" t="str">
        <f t="shared" si="6"/>
        <v/>
      </c>
    </row>
    <row r="273" spans="1:7" x14ac:dyDescent="0.25">
      <c r="A273" s="51" t="s">
        <v>1877</v>
      </c>
      <c r="B273" s="78" t="s">
        <v>141</v>
      </c>
      <c r="C273" s="133">
        <f>SUM(C265:C272)</f>
        <v>55982</v>
      </c>
      <c r="D273" s="134">
        <f>SUM(D265:D272)</f>
        <v>0</v>
      </c>
      <c r="E273" s="51"/>
      <c r="F273" s="149">
        <f>SUM(F265:F272)</f>
        <v>0.99999999999999989</v>
      </c>
      <c r="G273" s="149">
        <f>SUM(G265:G272)</f>
        <v>0</v>
      </c>
    </row>
    <row r="274" spans="1:7" x14ac:dyDescent="0.25">
      <c r="A274" s="51" t="s">
        <v>1878</v>
      </c>
      <c r="B274" s="80" t="s">
        <v>704</v>
      </c>
      <c r="C274" s="168"/>
      <c r="D274" s="186"/>
      <c r="E274" s="51"/>
      <c r="F274" s="140" t="s">
        <v>1662</v>
      </c>
      <c r="G274" s="140" t="s">
        <v>1662</v>
      </c>
    </row>
    <row r="275" spans="1:7" x14ac:dyDescent="0.25">
      <c r="A275" s="51" t="s">
        <v>1879</v>
      </c>
      <c r="B275" s="80" t="s">
        <v>706</v>
      </c>
      <c r="C275" s="168"/>
      <c r="D275" s="186"/>
      <c r="E275" s="51"/>
      <c r="F275" s="140" t="s">
        <v>1662</v>
      </c>
      <c r="G275" s="140" t="s">
        <v>1662</v>
      </c>
    </row>
    <row r="276" spans="1:7" x14ac:dyDescent="0.25">
      <c r="A276" s="51" t="s">
        <v>1880</v>
      </c>
      <c r="B276" s="80" t="s">
        <v>708</v>
      </c>
      <c r="C276" s="168"/>
      <c r="D276" s="186"/>
      <c r="E276" s="51"/>
      <c r="F276" s="140" t="s">
        <v>1662</v>
      </c>
      <c r="G276" s="140" t="s">
        <v>1662</v>
      </c>
    </row>
    <row r="277" spans="1:7" x14ac:dyDescent="0.25">
      <c r="A277" s="51" t="s">
        <v>1881</v>
      </c>
      <c r="B277" s="80" t="s">
        <v>710</v>
      </c>
      <c r="C277" s="168"/>
      <c r="D277" s="186"/>
      <c r="E277" s="51"/>
      <c r="F277" s="140" t="s">
        <v>1662</v>
      </c>
      <c r="G277" s="140" t="s">
        <v>1662</v>
      </c>
    </row>
    <row r="278" spans="1:7" x14ac:dyDescent="0.25">
      <c r="A278" s="51" t="s">
        <v>1882</v>
      </c>
      <c r="B278" s="80" t="s">
        <v>712</v>
      </c>
      <c r="C278" s="168"/>
      <c r="D278" s="186"/>
      <c r="E278" s="51"/>
      <c r="F278" s="140" t="s">
        <v>1662</v>
      </c>
      <c r="G278" s="140" t="s">
        <v>1662</v>
      </c>
    </row>
    <row r="279" spans="1:7" x14ac:dyDescent="0.25">
      <c r="A279" s="51" t="s">
        <v>1883</v>
      </c>
      <c r="B279" s="80" t="s">
        <v>714</v>
      </c>
      <c r="C279" s="168"/>
      <c r="D279" s="186"/>
      <c r="E279" s="51"/>
      <c r="F279" s="140" t="s">
        <v>1662</v>
      </c>
      <c r="G279" s="140"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5">
        <f>faneF1!C284</f>
        <v>0.73480370066238088</v>
      </c>
      <c r="D284" s="51"/>
      <c r="E284" s="122"/>
      <c r="F284" s="122"/>
      <c r="G284" s="122"/>
    </row>
    <row r="285" spans="1:7" x14ac:dyDescent="0.25">
      <c r="A285" s="51" t="s">
        <v>1888</v>
      </c>
      <c r="B285" s="51" t="s">
        <v>742</v>
      </c>
      <c r="C285" s="185" t="s">
        <v>1202</v>
      </c>
      <c r="D285" s="51"/>
      <c r="E285" s="122"/>
      <c r="F285" s="122"/>
      <c r="G285" s="49"/>
    </row>
    <row r="286" spans="1:7" x14ac:dyDescent="0.25">
      <c r="A286" s="51" t="s">
        <v>1889</v>
      </c>
      <c r="B286" s="51" t="s">
        <v>744</v>
      </c>
      <c r="C286" s="185" t="s">
        <v>1202</v>
      </c>
      <c r="D286" s="51"/>
      <c r="E286" s="122"/>
      <c r="F286" s="122"/>
      <c r="G286" s="49"/>
    </row>
    <row r="287" spans="1:7" x14ac:dyDescent="0.25">
      <c r="A287" s="51" t="s">
        <v>1890</v>
      </c>
      <c r="B287" s="51" t="s">
        <v>2221</v>
      </c>
      <c r="C287" s="185" t="s">
        <v>1202</v>
      </c>
      <c r="D287" s="51"/>
      <c r="E287" s="122"/>
      <c r="F287" s="122"/>
      <c r="G287" s="49"/>
    </row>
    <row r="288" spans="1:7" x14ac:dyDescent="0.25">
      <c r="A288" s="51" t="s">
        <v>1891</v>
      </c>
      <c r="B288" s="68" t="s">
        <v>1377</v>
      </c>
      <c r="C288" s="185">
        <f>faneF1!C288</f>
        <v>0</v>
      </c>
      <c r="D288" s="65"/>
      <c r="E288" s="65"/>
      <c r="F288" s="84"/>
      <c r="G288" s="84"/>
    </row>
    <row r="289" spans="1:7" x14ac:dyDescent="0.25">
      <c r="A289" s="51" t="s">
        <v>2222</v>
      </c>
      <c r="B289" s="51" t="s">
        <v>139</v>
      </c>
      <c r="C289" s="185">
        <f>faneF1!C289</f>
        <v>0.26344987899706224</v>
      </c>
      <c r="D289" s="51"/>
      <c r="E289" s="122"/>
      <c r="F289" s="122"/>
      <c r="G289" s="49"/>
    </row>
    <row r="290" spans="1:7" x14ac:dyDescent="0.25">
      <c r="A290" s="51" t="s">
        <v>1892</v>
      </c>
      <c r="B290" s="80" t="s">
        <v>748</v>
      </c>
      <c r="C290" s="230">
        <f>faneF1!C290</f>
        <v>0.18141202483826208</v>
      </c>
      <c r="D290" s="51"/>
      <c r="E290" s="122"/>
      <c r="F290" s="122"/>
      <c r="G290" s="49"/>
    </row>
    <row r="291" spans="1:7" x14ac:dyDescent="0.25">
      <c r="A291" s="51" t="s">
        <v>1893</v>
      </c>
      <c r="B291" s="80" t="s">
        <v>750</v>
      </c>
      <c r="C291" s="185">
        <f>faneF1!C291</f>
        <v>1.5801002337227817E-3</v>
      </c>
      <c r="D291" s="51"/>
      <c r="E291" s="122"/>
      <c r="F291" s="122"/>
      <c r="G291" s="49"/>
    </row>
    <row r="292" spans="1:7" x14ac:dyDescent="0.25">
      <c r="A292" s="51" t="s">
        <v>1894</v>
      </c>
      <c r="B292" s="80" t="s">
        <v>752</v>
      </c>
      <c r="C292" s="185">
        <f>faneF1!C292</f>
        <v>0</v>
      </c>
      <c r="D292" s="51"/>
      <c r="E292" s="122"/>
      <c r="F292" s="122"/>
      <c r="G292" s="49"/>
    </row>
    <row r="293" spans="1:7" x14ac:dyDescent="0.25">
      <c r="A293" s="51" t="s">
        <v>1895</v>
      </c>
      <c r="B293" s="80" t="s">
        <v>754</v>
      </c>
      <c r="C293" s="185">
        <f>faneF1!C293</f>
        <v>0</v>
      </c>
      <c r="D293" s="51"/>
      <c r="E293" s="122"/>
      <c r="F293" s="122"/>
      <c r="G293" s="49"/>
    </row>
    <row r="294" spans="1:7" x14ac:dyDescent="0.25">
      <c r="A294" s="51" t="s">
        <v>1896</v>
      </c>
      <c r="B294" s="182" t="s">
        <v>3127</v>
      </c>
      <c r="C294" s="185">
        <f>faneF1!C294</f>
        <v>8.0457753925077355E-2</v>
      </c>
      <c r="D294" s="51"/>
      <c r="E294" s="122"/>
      <c r="F294" s="122"/>
      <c r="G294" s="49"/>
    </row>
    <row r="295" spans="1:7" x14ac:dyDescent="0.25">
      <c r="A295" s="51" t="s">
        <v>1897</v>
      </c>
      <c r="B295" s="182"/>
      <c r="C295" s="185"/>
      <c r="D295" s="51"/>
      <c r="E295" s="122"/>
      <c r="F295" s="122"/>
      <c r="G295" s="49"/>
    </row>
    <row r="296" spans="1:7" x14ac:dyDescent="0.25">
      <c r="A296" s="51" t="s">
        <v>1898</v>
      </c>
      <c r="B296" s="182"/>
      <c r="C296" s="185"/>
      <c r="D296" s="51"/>
      <c r="E296" s="122"/>
      <c r="F296" s="122"/>
      <c r="G296" s="49"/>
    </row>
    <row r="297" spans="1:7" x14ac:dyDescent="0.25">
      <c r="A297" s="51" t="s">
        <v>1899</v>
      </c>
      <c r="B297" s="182"/>
      <c r="C297" s="185"/>
      <c r="D297" s="51"/>
      <c r="E297" s="122"/>
      <c r="F297" s="122"/>
      <c r="G297" s="49"/>
    </row>
    <row r="298" spans="1:7" x14ac:dyDescent="0.25">
      <c r="A298" s="51" t="s">
        <v>1900</v>
      </c>
      <c r="B298" s="182"/>
      <c r="C298" s="185"/>
      <c r="D298" s="51"/>
      <c r="E298" s="122"/>
      <c r="F298" s="122"/>
      <c r="G298" s="49"/>
    </row>
    <row r="299" spans="1:7" x14ac:dyDescent="0.25">
      <c r="A299" s="51" t="s">
        <v>1901</v>
      </c>
      <c r="B299" s="182"/>
      <c r="C299" s="185"/>
      <c r="D299" s="51"/>
      <c r="E299" s="122"/>
      <c r="F299" s="122"/>
      <c r="G299" s="49"/>
    </row>
    <row r="300" spans="1:7" x14ac:dyDescent="0.25">
      <c r="A300" s="70"/>
      <c r="B300" s="70" t="s">
        <v>760</v>
      </c>
      <c r="C300" s="70" t="s">
        <v>481</v>
      </c>
      <c r="D300" s="70"/>
      <c r="E300" s="70"/>
      <c r="F300" s="70"/>
      <c r="G300" s="70"/>
    </row>
    <row r="301" spans="1:7" x14ac:dyDescent="0.25">
      <c r="A301" s="51" t="s">
        <v>1902</v>
      </c>
      <c r="B301" s="51" t="s">
        <v>1378</v>
      </c>
      <c r="C301" s="185">
        <v>1</v>
      </c>
      <c r="D301" s="51"/>
      <c r="E301" s="49"/>
      <c r="F301" s="49"/>
      <c r="G301" s="49"/>
    </row>
    <row r="302" spans="1:7" x14ac:dyDescent="0.25">
      <c r="A302" s="51" t="s">
        <v>1903</v>
      </c>
      <c r="B302" s="51" t="s">
        <v>762</v>
      </c>
      <c r="C302" s="185">
        <v>0</v>
      </c>
      <c r="D302" s="51"/>
      <c r="E302" s="49"/>
      <c r="F302" s="49"/>
      <c r="G302" s="49"/>
    </row>
    <row r="303" spans="1:7" x14ac:dyDescent="0.25">
      <c r="A303" s="51" t="s">
        <v>1904</v>
      </c>
      <c r="B303" s="51" t="s">
        <v>139</v>
      </c>
      <c r="C303" s="185">
        <v>0</v>
      </c>
      <c r="D303" s="51"/>
      <c r="E303" s="49"/>
      <c r="F303" s="49"/>
      <c r="G303" s="49"/>
    </row>
    <row r="304" spans="1:7" x14ac:dyDescent="0.25">
      <c r="A304" s="51" t="s">
        <v>1905</v>
      </c>
      <c r="B304" s="51"/>
      <c r="C304" s="128"/>
      <c r="D304" s="51"/>
      <c r="E304" s="49"/>
      <c r="F304" s="49"/>
      <c r="G304" s="49"/>
    </row>
    <row r="305" spans="1:7" x14ac:dyDescent="0.25">
      <c r="A305" s="51" t="s">
        <v>1906</v>
      </c>
      <c r="B305" s="51"/>
      <c r="C305" s="128"/>
      <c r="D305" s="51"/>
      <c r="E305" s="49"/>
      <c r="F305" s="49"/>
      <c r="G305" s="49"/>
    </row>
    <row r="306" spans="1:7" x14ac:dyDescent="0.25">
      <c r="A306" s="51" t="s">
        <v>1907</v>
      </c>
      <c r="B306" s="51"/>
      <c r="C306" s="128"/>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80" t="s">
        <v>3157</v>
      </c>
      <c r="C308" s="168">
        <f>faneF1!C308</f>
        <v>39023.069434036392</v>
      </c>
      <c r="D308" s="186">
        <f>faneF1!D308</f>
        <v>19054.999999999971</v>
      </c>
      <c r="E308" s="57"/>
      <c r="F308" s="140">
        <f>IF($C$326=0,"",IF(C308="[for completion]","",IF(C308="","",C308/$C$326)))</f>
        <v>0.69705503371948485</v>
      </c>
      <c r="G308" s="140">
        <f>IF($D$326=0,"",IF(D308="[for completion]","",IF(D308="","",D308/$D$326)))</f>
        <v>0.69698964848750833</v>
      </c>
    </row>
    <row r="309" spans="1:7" x14ac:dyDescent="0.25">
      <c r="A309" s="51" t="s">
        <v>1910</v>
      </c>
      <c r="B309" s="180" t="s">
        <v>3128</v>
      </c>
      <c r="C309" s="168">
        <f>faneF1!C309</f>
        <v>16887.67657291875</v>
      </c>
      <c r="D309" s="186">
        <f>faneF1!D309</f>
        <v>8112.9999999999982</v>
      </c>
      <c r="E309" s="57"/>
      <c r="F309" s="140">
        <f t="shared" ref="F309:F325" si="7">IF($C$326=0,"",IF(C309="[for completion]","",IF(C309="","",C309/$C$326)))</f>
        <v>0.30165848390983485</v>
      </c>
      <c r="G309" s="140">
        <f t="shared" ref="G309:G325" si="8">IF($D$326=0,"",IF(D309="[for completion]","",IF(D309="","",D309/$D$326)))</f>
        <v>0.29675555067851811</v>
      </c>
    </row>
    <row r="310" spans="1:7" x14ac:dyDescent="0.25">
      <c r="A310" s="51" t="s">
        <v>1911</v>
      </c>
      <c r="B310" s="180" t="s">
        <v>3129</v>
      </c>
      <c r="C310" s="168">
        <f>faneF1!C310</f>
        <v>51.539923301030456</v>
      </c>
      <c r="D310" s="186">
        <f>faneF1!D310</f>
        <v>70</v>
      </c>
      <c r="E310" s="57"/>
      <c r="F310" s="140">
        <f t="shared" si="7"/>
        <v>9.2063908594448537E-4</v>
      </c>
      <c r="G310" s="140">
        <f t="shared" si="8"/>
        <v>2.5604447858370853E-3</v>
      </c>
    </row>
    <row r="311" spans="1:7" x14ac:dyDescent="0.25">
      <c r="A311" s="51" t="s">
        <v>1912</v>
      </c>
      <c r="B311" s="180" t="s">
        <v>3130</v>
      </c>
      <c r="C311" s="168">
        <f>faneF1!C311</f>
        <v>9.8653226956654176</v>
      </c>
      <c r="D311" s="186">
        <f>faneF1!D311</f>
        <v>75</v>
      </c>
      <c r="E311" s="57"/>
      <c r="F311" s="140">
        <f t="shared" si="7"/>
        <v>1.7622070595714698E-4</v>
      </c>
      <c r="G311" s="140">
        <f t="shared" si="8"/>
        <v>2.7433336991111628E-3</v>
      </c>
    </row>
    <row r="312" spans="1:7" x14ac:dyDescent="0.25">
      <c r="A312" s="51" t="s">
        <v>1913</v>
      </c>
      <c r="B312" s="180" t="s">
        <v>3131</v>
      </c>
      <c r="C312" s="168">
        <f>faneF1!C312</f>
        <v>6.7564106560012682</v>
      </c>
      <c r="D312" s="186">
        <f>faneF1!D312</f>
        <v>19</v>
      </c>
      <c r="E312" s="57"/>
      <c r="F312" s="140">
        <f t="shared" si="7"/>
        <v>1.2068732998060604E-4</v>
      </c>
      <c r="G312" s="140">
        <f t="shared" si="8"/>
        <v>6.9497787044149454E-4</v>
      </c>
    </row>
    <row r="313" spans="1:7" x14ac:dyDescent="0.25">
      <c r="A313" s="51" t="s">
        <v>1914</v>
      </c>
      <c r="B313" s="180" t="s">
        <v>3132</v>
      </c>
      <c r="C313" s="168">
        <f>faneF1!C313</f>
        <v>3.8591859611691719</v>
      </c>
      <c r="D313" s="186">
        <f>faneF1!D313</f>
        <v>5</v>
      </c>
      <c r="E313" s="57"/>
      <c r="F313" s="140">
        <f t="shared" si="7"/>
        <v>6.8935248797887555E-5</v>
      </c>
      <c r="G313" s="140">
        <f t="shared" si="8"/>
        <v>1.8288891327407751E-4</v>
      </c>
    </row>
    <row r="314" spans="1:7" x14ac:dyDescent="0.25">
      <c r="A314" s="51" t="s">
        <v>1915</v>
      </c>
      <c r="B314" s="180" t="s">
        <v>3133</v>
      </c>
      <c r="C314" s="168">
        <f>faneF1!C314</f>
        <v>0</v>
      </c>
      <c r="D314" s="186">
        <f>faneF1!D314</f>
        <v>0</v>
      </c>
      <c r="E314" s="57"/>
      <c r="F314" s="140">
        <f>IF($C$326=0,"",IF(C314="[for completion]","",IF(C314="","",C314/$C$326)))</f>
        <v>0</v>
      </c>
      <c r="G314" s="140">
        <f t="shared" si="8"/>
        <v>0</v>
      </c>
    </row>
    <row r="315" spans="1:7" x14ac:dyDescent="0.25">
      <c r="A315" s="51" t="s">
        <v>1916</v>
      </c>
      <c r="B315" s="180" t="s">
        <v>3134</v>
      </c>
      <c r="C315" s="168">
        <f>faneF1!C315</f>
        <v>0</v>
      </c>
      <c r="D315" s="186">
        <f>faneF1!D315</f>
        <v>0</v>
      </c>
      <c r="E315" s="57"/>
      <c r="F315" s="140">
        <f t="shared" si="7"/>
        <v>0</v>
      </c>
      <c r="G315" s="140">
        <f t="shared" si="8"/>
        <v>0</v>
      </c>
    </row>
    <row r="316" spans="1:7" x14ac:dyDescent="0.25">
      <c r="A316" s="51" t="s">
        <v>1917</v>
      </c>
      <c r="B316" s="180" t="s">
        <v>3135</v>
      </c>
      <c r="C316" s="168">
        <f>faneF1!C316</f>
        <v>0</v>
      </c>
      <c r="D316" s="186">
        <f>faneF1!D316</f>
        <v>0</v>
      </c>
      <c r="E316" s="57"/>
      <c r="F316" s="140">
        <f t="shared" si="7"/>
        <v>0</v>
      </c>
      <c r="G316" s="140">
        <f t="shared" si="8"/>
        <v>0</v>
      </c>
    </row>
    <row r="317" spans="1:7" x14ac:dyDescent="0.25">
      <c r="A317" s="51" t="s">
        <v>1918</v>
      </c>
      <c r="B317" s="180" t="s">
        <v>3136</v>
      </c>
      <c r="C317" s="168">
        <f>faneF1!C317</f>
        <v>0</v>
      </c>
      <c r="D317" s="186">
        <f>faneF1!D317</f>
        <v>0</v>
      </c>
      <c r="E317" s="57"/>
      <c r="F317" s="140">
        <f t="shared" si="7"/>
        <v>0</v>
      </c>
      <c r="G317" s="140">
        <f>IF($D$326=0,"",IF(D317="[for completion]","",IF(D317="","",D317/$D$326)))</f>
        <v>0</v>
      </c>
    </row>
    <row r="318" spans="1:7" x14ac:dyDescent="0.25">
      <c r="A318" s="51" t="s">
        <v>1919</v>
      </c>
      <c r="B318" s="180" t="s">
        <v>3137</v>
      </c>
      <c r="C318" s="168">
        <f>faneF1!C318</f>
        <v>0</v>
      </c>
      <c r="D318" s="186">
        <f>faneF1!D318</f>
        <v>0</v>
      </c>
      <c r="E318" s="57"/>
      <c r="F318" s="140">
        <f t="shared" si="7"/>
        <v>0</v>
      </c>
      <c r="G318" s="140">
        <f t="shared" si="8"/>
        <v>0</v>
      </c>
    </row>
    <row r="319" spans="1:7" x14ac:dyDescent="0.25">
      <c r="A319" s="51" t="s">
        <v>1920</v>
      </c>
      <c r="B319" s="180" t="s">
        <v>3138</v>
      </c>
      <c r="C319" s="168">
        <f>faneF1!C319</f>
        <v>0</v>
      </c>
      <c r="D319" s="186">
        <f>faneF1!D319</f>
        <v>0</v>
      </c>
      <c r="E319" s="57"/>
      <c r="F319" s="140">
        <f t="shared" si="7"/>
        <v>0</v>
      </c>
      <c r="G319" s="140">
        <f t="shared" si="8"/>
        <v>0</v>
      </c>
    </row>
    <row r="320" spans="1:7" x14ac:dyDescent="0.25">
      <c r="A320" s="51" t="s">
        <v>1921</v>
      </c>
      <c r="B320" s="180" t="s">
        <v>3139</v>
      </c>
      <c r="C320" s="168">
        <f>faneF1!C320</f>
        <v>0</v>
      </c>
      <c r="D320" s="186">
        <f>faneF1!D320</f>
        <v>0</v>
      </c>
      <c r="E320" s="57"/>
      <c r="F320" s="140">
        <f t="shared" si="7"/>
        <v>0</v>
      </c>
      <c r="G320" s="140">
        <f t="shared" si="8"/>
        <v>0</v>
      </c>
    </row>
    <row r="321" spans="1:7" x14ac:dyDescent="0.25">
      <c r="A321" s="51" t="s">
        <v>1922</v>
      </c>
      <c r="B321" s="180" t="s">
        <v>3140</v>
      </c>
      <c r="C321" s="168">
        <f>faneF1!C321</f>
        <v>0</v>
      </c>
      <c r="D321" s="186">
        <f>faneF1!D321</f>
        <v>0</v>
      </c>
      <c r="E321" s="57"/>
      <c r="F321" s="140">
        <f t="shared" si="7"/>
        <v>0</v>
      </c>
      <c r="G321" s="140">
        <f t="shared" si="8"/>
        <v>0</v>
      </c>
    </row>
    <row r="322" spans="1:7" x14ac:dyDescent="0.25">
      <c r="A322" s="51" t="s">
        <v>1923</v>
      </c>
      <c r="B322" s="180"/>
      <c r="C322" s="168"/>
      <c r="D322" s="186"/>
      <c r="E322" s="57"/>
      <c r="F322" s="140" t="str">
        <f t="shared" si="7"/>
        <v/>
      </c>
      <c r="G322" s="140" t="str">
        <f t="shared" si="8"/>
        <v/>
      </c>
    </row>
    <row r="323" spans="1:7" x14ac:dyDescent="0.25">
      <c r="A323" s="51" t="s">
        <v>1924</v>
      </c>
      <c r="B323" s="180"/>
      <c r="C323" s="168"/>
      <c r="D323" s="186"/>
      <c r="E323" s="57"/>
      <c r="F323" s="140" t="str">
        <f t="shared" si="7"/>
        <v/>
      </c>
      <c r="G323" s="140" t="str">
        <f t="shared" si="8"/>
        <v/>
      </c>
    </row>
    <row r="324" spans="1:7" x14ac:dyDescent="0.25">
      <c r="A324" s="51" t="s">
        <v>1925</v>
      </c>
      <c r="B324" s="180"/>
      <c r="C324" s="168"/>
      <c r="D324" s="186"/>
      <c r="E324" s="57"/>
      <c r="F324" s="140" t="str">
        <f t="shared" si="7"/>
        <v/>
      </c>
      <c r="G324" s="140" t="str">
        <f t="shared" si="8"/>
        <v/>
      </c>
    </row>
    <row r="325" spans="1:7" x14ac:dyDescent="0.25">
      <c r="A325" s="51" t="s">
        <v>1926</v>
      </c>
      <c r="B325" s="68" t="s">
        <v>2042</v>
      </c>
      <c r="C325" s="168">
        <f>faneF1!C325</f>
        <v>0</v>
      </c>
      <c r="D325" s="186">
        <f>faneF1!D325</f>
        <v>2</v>
      </c>
      <c r="E325" s="57"/>
      <c r="F325" s="140">
        <f t="shared" si="7"/>
        <v>0</v>
      </c>
      <c r="G325" s="140">
        <f t="shared" si="8"/>
        <v>7.3155565309631002E-5</v>
      </c>
    </row>
    <row r="326" spans="1:7" x14ac:dyDescent="0.25">
      <c r="A326" s="51" t="s">
        <v>1927</v>
      </c>
      <c r="B326" s="68" t="s">
        <v>141</v>
      </c>
      <c r="C326" s="133">
        <f>SUM(C308:C325)</f>
        <v>55982.766849569016</v>
      </c>
      <c r="D326" s="134">
        <f>SUM(D308:D325)</f>
        <v>27338.999999999971</v>
      </c>
      <c r="E326" s="57"/>
      <c r="F326" s="149">
        <f>SUM(F318:F325)</f>
        <v>0</v>
      </c>
      <c r="G326" s="149">
        <f>SUM(G318:G325)</f>
        <v>7.3155565309631002E-5</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80" t="s">
        <v>3141</v>
      </c>
      <c r="C331" s="168">
        <f>faneF1!C331</f>
        <v>39023.069434036392</v>
      </c>
      <c r="D331" s="186">
        <f>faneF1!D331</f>
        <v>19054.999999999971</v>
      </c>
      <c r="E331" s="57"/>
      <c r="F331" s="140">
        <f>IF($C$349=0,"",IF(C331="[for completion]","",IF(C331="","",C331/$C$349)))</f>
        <v>0.69705503371948485</v>
      </c>
      <c r="G331" s="140">
        <f>IF($D$349=0,"",IF(D331="[for completion]","",IF(D331="","",D331/$D$349)))</f>
        <v>0.69698964848750833</v>
      </c>
    </row>
    <row r="332" spans="1:7" x14ac:dyDescent="0.25">
      <c r="A332" s="51" t="s">
        <v>1932</v>
      </c>
      <c r="B332" s="180" t="s">
        <v>3142</v>
      </c>
      <c r="C332" s="168">
        <f>faneF1!C332</f>
        <v>16887.67657291875</v>
      </c>
      <c r="D332" s="186">
        <f>faneF1!D332</f>
        <v>8112.9999999999982</v>
      </c>
      <c r="E332" s="57"/>
      <c r="F332" s="140">
        <f t="shared" ref="F332:F348" si="9">IF($C$349=0,"",IF(C332="[for completion]","",IF(C332="","",C332/$C$349)))</f>
        <v>0.30165848390983485</v>
      </c>
      <c r="G332" s="140">
        <f t="shared" ref="G332:G348" si="10">IF($D$349=0,"",IF(D332="[for completion]","",IF(D332="","",D332/$D$349)))</f>
        <v>0.29675555067851811</v>
      </c>
    </row>
    <row r="333" spans="1:7" x14ac:dyDescent="0.25">
      <c r="A333" s="51" t="s">
        <v>1933</v>
      </c>
      <c r="B333" s="180" t="s">
        <v>3143</v>
      </c>
      <c r="C333" s="168">
        <f>faneF1!C333</f>
        <v>51.539923301030456</v>
      </c>
      <c r="D333" s="186">
        <f>faneF1!D333</f>
        <v>70</v>
      </c>
      <c r="E333" s="57"/>
      <c r="F333" s="140">
        <f t="shared" si="9"/>
        <v>9.2063908594448537E-4</v>
      </c>
      <c r="G333" s="140">
        <f t="shared" si="10"/>
        <v>2.5604447858370853E-3</v>
      </c>
    </row>
    <row r="334" spans="1:7" x14ac:dyDescent="0.25">
      <c r="A334" s="51" t="s">
        <v>1934</v>
      </c>
      <c r="B334" s="180" t="s">
        <v>3144</v>
      </c>
      <c r="C334" s="168">
        <f>faneF1!C334</f>
        <v>9.8653226956654176</v>
      </c>
      <c r="D334" s="186">
        <f>faneF1!D334</f>
        <v>75</v>
      </c>
      <c r="E334" s="57"/>
      <c r="F334" s="140">
        <f t="shared" si="9"/>
        <v>1.7622070595714698E-4</v>
      </c>
      <c r="G334" s="140">
        <f t="shared" si="10"/>
        <v>2.7433336991111628E-3</v>
      </c>
    </row>
    <row r="335" spans="1:7" x14ac:dyDescent="0.25">
      <c r="A335" s="51" t="s">
        <v>1935</v>
      </c>
      <c r="B335" s="180" t="s">
        <v>3145</v>
      </c>
      <c r="C335" s="168">
        <f>faneF1!C335</f>
        <v>6.7564106560012682</v>
      </c>
      <c r="D335" s="186">
        <f>faneF1!D335</f>
        <v>19</v>
      </c>
      <c r="E335" s="57"/>
      <c r="F335" s="140">
        <f t="shared" si="9"/>
        <v>1.2068732998060604E-4</v>
      </c>
      <c r="G335" s="140">
        <f t="shared" si="10"/>
        <v>6.9497787044149454E-4</v>
      </c>
    </row>
    <row r="336" spans="1:7" x14ac:dyDescent="0.25">
      <c r="A336" s="51" t="s">
        <v>1936</v>
      </c>
      <c r="B336" s="180" t="s">
        <v>3146</v>
      </c>
      <c r="C336" s="168">
        <f>faneF1!C336</f>
        <v>3.8591859611691719</v>
      </c>
      <c r="D336" s="186">
        <f>faneF1!D336</f>
        <v>5</v>
      </c>
      <c r="E336" s="57"/>
      <c r="F336" s="140">
        <f t="shared" si="9"/>
        <v>6.8935248797887555E-5</v>
      </c>
      <c r="G336" s="140">
        <f t="shared" si="10"/>
        <v>1.8288891327407751E-4</v>
      </c>
    </row>
    <row r="337" spans="1:7" x14ac:dyDescent="0.25">
      <c r="A337" s="51" t="s">
        <v>1937</v>
      </c>
      <c r="B337" s="180" t="s">
        <v>3147</v>
      </c>
      <c r="C337" s="168">
        <f>faneF1!C337</f>
        <v>0</v>
      </c>
      <c r="D337" s="186">
        <f>faneF1!D337</f>
        <v>0</v>
      </c>
      <c r="E337" s="57"/>
      <c r="F337" s="140">
        <f t="shared" si="9"/>
        <v>0</v>
      </c>
      <c r="G337" s="140">
        <f t="shared" si="10"/>
        <v>0</v>
      </c>
    </row>
    <row r="338" spans="1:7" x14ac:dyDescent="0.25">
      <c r="A338" s="51" t="s">
        <v>1938</v>
      </c>
      <c r="B338" s="180" t="s">
        <v>3148</v>
      </c>
      <c r="C338" s="168">
        <f>faneF1!C338</f>
        <v>0</v>
      </c>
      <c r="D338" s="186">
        <f>faneF1!D338</f>
        <v>0</v>
      </c>
      <c r="E338" s="57"/>
      <c r="F338" s="140">
        <f t="shared" si="9"/>
        <v>0</v>
      </c>
      <c r="G338" s="140">
        <f t="shared" si="10"/>
        <v>0</v>
      </c>
    </row>
    <row r="339" spans="1:7" x14ac:dyDescent="0.25">
      <c r="A339" s="51" t="s">
        <v>1939</v>
      </c>
      <c r="B339" s="180" t="s">
        <v>3149</v>
      </c>
      <c r="C339" s="168">
        <f>faneF1!C339</f>
        <v>0</v>
      </c>
      <c r="D339" s="186">
        <f>faneF1!D339</f>
        <v>0</v>
      </c>
      <c r="E339" s="57"/>
      <c r="F339" s="140">
        <f t="shared" si="9"/>
        <v>0</v>
      </c>
      <c r="G339" s="140">
        <f t="shared" si="10"/>
        <v>0</v>
      </c>
    </row>
    <row r="340" spans="1:7" x14ac:dyDescent="0.25">
      <c r="A340" s="51" t="s">
        <v>1940</v>
      </c>
      <c r="B340" s="180" t="s">
        <v>3150</v>
      </c>
      <c r="C340" s="168">
        <f>faneF1!C340</f>
        <v>0</v>
      </c>
      <c r="D340" s="186">
        <f>faneF1!D340</f>
        <v>0</v>
      </c>
      <c r="E340" s="57"/>
      <c r="F340" s="140">
        <f t="shared" si="9"/>
        <v>0</v>
      </c>
      <c r="G340" s="140">
        <f t="shared" si="10"/>
        <v>0</v>
      </c>
    </row>
    <row r="341" spans="1:7" x14ac:dyDescent="0.25">
      <c r="A341" s="51" t="s">
        <v>2120</v>
      </c>
      <c r="B341" s="180" t="s">
        <v>3151</v>
      </c>
      <c r="C341" s="168">
        <f>faneF1!C341</f>
        <v>0</v>
      </c>
      <c r="D341" s="186">
        <f>faneF1!D341</f>
        <v>0</v>
      </c>
      <c r="E341" s="57"/>
      <c r="F341" s="140">
        <f t="shared" si="9"/>
        <v>0</v>
      </c>
      <c r="G341" s="140">
        <f t="shared" si="10"/>
        <v>0</v>
      </c>
    </row>
    <row r="342" spans="1:7" x14ac:dyDescent="0.25">
      <c r="A342" s="51" t="s">
        <v>2145</v>
      </c>
      <c r="B342" s="180" t="s">
        <v>3152</v>
      </c>
      <c r="C342" s="168">
        <f>faneF1!C342</f>
        <v>0</v>
      </c>
      <c r="D342" s="186">
        <f>faneF1!D342</f>
        <v>0</v>
      </c>
      <c r="E342" s="57"/>
      <c r="F342" s="140">
        <f t="shared" si="9"/>
        <v>0</v>
      </c>
      <c r="G342" s="140">
        <f>IF($D$349=0,"",IF(D342="[for completion]","",IF(D342="","",D342/$D$349)))</f>
        <v>0</v>
      </c>
    </row>
    <row r="343" spans="1:7" x14ac:dyDescent="0.25">
      <c r="A343" s="51" t="s">
        <v>2146</v>
      </c>
      <c r="B343" s="180" t="s">
        <v>3153</v>
      </c>
      <c r="C343" s="168">
        <f>faneF1!C343</f>
        <v>0</v>
      </c>
      <c r="D343" s="186">
        <f>faneF1!D343</f>
        <v>0</v>
      </c>
      <c r="E343" s="57"/>
      <c r="F343" s="140">
        <f t="shared" si="9"/>
        <v>0</v>
      </c>
      <c r="G343" s="140">
        <f t="shared" si="10"/>
        <v>0</v>
      </c>
    </row>
    <row r="344" spans="1:7" x14ac:dyDescent="0.25">
      <c r="A344" s="51" t="s">
        <v>2147</v>
      </c>
      <c r="B344" s="180" t="s">
        <v>3154</v>
      </c>
      <c r="C344" s="168">
        <f>faneF1!C344</f>
        <v>0</v>
      </c>
      <c r="D344" s="186">
        <f>faneF1!D344</f>
        <v>0</v>
      </c>
      <c r="E344" s="57"/>
      <c r="F344" s="140">
        <f t="shared" si="9"/>
        <v>0</v>
      </c>
      <c r="G344" s="140">
        <f t="shared" si="10"/>
        <v>0</v>
      </c>
    </row>
    <row r="345" spans="1:7" x14ac:dyDescent="0.25">
      <c r="A345" s="51" t="s">
        <v>2148</v>
      </c>
      <c r="B345" s="180"/>
      <c r="C345" s="168"/>
      <c r="D345" s="186"/>
      <c r="E345" s="57"/>
      <c r="F345" s="140" t="str">
        <f t="shared" si="9"/>
        <v/>
      </c>
      <c r="G345" s="140" t="str">
        <f t="shared" si="10"/>
        <v/>
      </c>
    </row>
    <row r="346" spans="1:7" x14ac:dyDescent="0.25">
      <c r="A346" s="51" t="s">
        <v>2149</v>
      </c>
      <c r="B346" s="180"/>
      <c r="C346" s="168"/>
      <c r="D346" s="186"/>
      <c r="E346" s="57"/>
      <c r="F346" s="140" t="str">
        <f>IF($C$349=0,"",IF(C346="[for completion]","",IF(C346="","",C346/$C$349)))</f>
        <v/>
      </c>
      <c r="G346" s="140" t="str">
        <f t="shared" si="10"/>
        <v/>
      </c>
    </row>
    <row r="347" spans="1:7" x14ac:dyDescent="0.25">
      <c r="A347" s="51" t="s">
        <v>2150</v>
      </c>
      <c r="B347" s="180"/>
      <c r="C347" s="168"/>
      <c r="D347" s="186"/>
      <c r="E347" s="57"/>
      <c r="F347" s="140" t="str">
        <f t="shared" si="9"/>
        <v/>
      </c>
      <c r="G347" s="140" t="str">
        <f t="shared" si="10"/>
        <v/>
      </c>
    </row>
    <row r="348" spans="1:7" x14ac:dyDescent="0.25">
      <c r="A348" s="51" t="s">
        <v>2151</v>
      </c>
      <c r="B348" s="68" t="s">
        <v>2042</v>
      </c>
      <c r="C348" s="168">
        <f>faneF1!C348</f>
        <v>0</v>
      </c>
      <c r="D348" s="186">
        <f>faneF1!D348</f>
        <v>2</v>
      </c>
      <c r="E348" s="57"/>
      <c r="F348" s="140">
        <f t="shared" si="9"/>
        <v>0</v>
      </c>
      <c r="G348" s="140">
        <f t="shared" si="10"/>
        <v>7.3155565309631002E-5</v>
      </c>
    </row>
    <row r="349" spans="1:7" x14ac:dyDescent="0.25">
      <c r="A349" s="51" t="s">
        <v>2152</v>
      </c>
      <c r="B349" s="68" t="s">
        <v>141</v>
      </c>
      <c r="C349" s="133">
        <f>SUM(C331:C348)</f>
        <v>55982.766849569016</v>
      </c>
      <c r="D349" s="134">
        <f>SUM(D331:D348)</f>
        <v>27338.999999999971</v>
      </c>
      <c r="E349" s="57"/>
      <c r="F349" s="149">
        <f>SUM(F331:F348)</f>
        <v>0.99999999999999989</v>
      </c>
      <c r="G349" s="149">
        <f>SUM(G331:G348)</f>
        <v>0.99999999999999989</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8">
        <f>faneF1!C353</f>
        <v>2625.3089626422161</v>
      </c>
      <c r="D353" s="186">
        <f>faneF1!D353</f>
        <v>1002</v>
      </c>
      <c r="E353" s="57"/>
      <c r="F353" s="140">
        <f>IF($C$366=0,"",IF(C353="[for completion]","",IF(C353="","",C353/$C$366)))</f>
        <v>4.6894948398971799E-2</v>
      </c>
      <c r="G353" s="140">
        <f>IF($D$366=0,"",IF(D353="[for completion]","",IF(D353="","",D353/$D$366)))</f>
        <v>4.4383416017009215E-2</v>
      </c>
    </row>
    <row r="354" spans="1:7" x14ac:dyDescent="0.25">
      <c r="A354" s="51" t="s">
        <v>1943</v>
      </c>
      <c r="B354" s="68" t="s">
        <v>1643</v>
      </c>
      <c r="C354" s="168">
        <f>faneF1!C354</f>
        <v>2011.4089485460008</v>
      </c>
      <c r="D354" s="186">
        <f>faneF1!D354</f>
        <v>570</v>
      </c>
      <c r="E354" s="57"/>
      <c r="F354" s="140">
        <f t="shared" ref="F354:F365" si="11">IF($C$366=0,"",IF(C354="[for completion]","",IF(C354="","",C354/$C$366)))</f>
        <v>3.5929073565635662E-2</v>
      </c>
      <c r="G354" s="140">
        <f t="shared" ref="G354:G365" si="12">IF($D$366=0,"",IF(D354="[for completion]","",IF(D354="","",D354/$D$366)))</f>
        <v>2.5248051027639971E-2</v>
      </c>
    </row>
    <row r="355" spans="1:7" x14ac:dyDescent="0.25">
      <c r="A355" s="51" t="s">
        <v>1944</v>
      </c>
      <c r="B355" s="68" t="s">
        <v>2320</v>
      </c>
      <c r="C355" s="168">
        <f>faneF1!C355</f>
        <v>1127.2613801047855</v>
      </c>
      <c r="D355" s="186">
        <f>faneF1!D355</f>
        <v>439</v>
      </c>
      <c r="E355" s="57"/>
      <c r="F355" s="140">
        <f t="shared" si="11"/>
        <v>2.0135864008541053E-2</v>
      </c>
      <c r="G355" s="140">
        <f t="shared" si="12"/>
        <v>1.9445428773919207E-2</v>
      </c>
    </row>
    <row r="356" spans="1:7" x14ac:dyDescent="0.25">
      <c r="A356" s="51" t="s">
        <v>1945</v>
      </c>
      <c r="B356" s="68" t="s">
        <v>1644</v>
      </c>
      <c r="C356" s="168">
        <f>faneF1!C356</f>
        <v>1771.3919975316912</v>
      </c>
      <c r="D356" s="186">
        <f>faneF1!D356</f>
        <v>612</v>
      </c>
      <c r="E356" s="57"/>
      <c r="F356" s="140">
        <f t="shared" si="11"/>
        <v>3.1641737220519724E-2</v>
      </c>
      <c r="G356" s="140">
        <f t="shared" si="12"/>
        <v>2.710843373493976E-2</v>
      </c>
    </row>
    <row r="357" spans="1:7" x14ac:dyDescent="0.25">
      <c r="A357" s="51" t="s">
        <v>1946</v>
      </c>
      <c r="B357" s="68" t="s">
        <v>1645</v>
      </c>
      <c r="C357" s="168">
        <f>faneF1!C357</f>
        <v>1963.2225898224012</v>
      </c>
      <c r="D357" s="186">
        <f>faneF1!D357</f>
        <v>1067</v>
      </c>
      <c r="E357" s="57"/>
      <c r="F357" s="140">
        <f t="shared" si="11"/>
        <v>3.506833799582932E-2</v>
      </c>
      <c r="G357" s="140">
        <f t="shared" si="12"/>
        <v>4.7262579730687454E-2</v>
      </c>
    </row>
    <row r="358" spans="1:7" x14ac:dyDescent="0.25">
      <c r="A358" s="51" t="s">
        <v>1947</v>
      </c>
      <c r="B358" s="68" t="s">
        <v>1646</v>
      </c>
      <c r="C358" s="168">
        <f>faneF1!C358</f>
        <v>2215.2844598289053</v>
      </c>
      <c r="D358" s="186">
        <f>faneF1!D358</f>
        <v>1219</v>
      </c>
      <c r="E358" s="57"/>
      <c r="F358" s="140">
        <f t="shared" si="11"/>
        <v>3.9570828390486257E-2</v>
      </c>
      <c r="G358" s="140">
        <f t="shared" si="12"/>
        <v>5.3995393338058112E-2</v>
      </c>
    </row>
    <row r="359" spans="1:7" x14ac:dyDescent="0.25">
      <c r="A359" s="51" t="s">
        <v>2036</v>
      </c>
      <c r="B359" s="68" t="s">
        <v>1647</v>
      </c>
      <c r="C359" s="168">
        <f>faneF1!C359</f>
        <v>1270.4126438460883</v>
      </c>
      <c r="D359" s="186">
        <f>faneF1!D359</f>
        <v>488</v>
      </c>
      <c r="E359" s="57"/>
      <c r="F359" s="140">
        <f t="shared" si="11"/>
        <v>2.2692923471606952E-2</v>
      </c>
      <c r="G359" s="140">
        <f t="shared" si="12"/>
        <v>2.1615875265768959E-2</v>
      </c>
    </row>
    <row r="360" spans="1:7" x14ac:dyDescent="0.25">
      <c r="A360" s="51" t="s">
        <v>2037</v>
      </c>
      <c r="B360" s="68" t="s">
        <v>1648</v>
      </c>
      <c r="C360" s="168">
        <f>faneF1!C360</f>
        <v>3195.2421885605218</v>
      </c>
      <c r="D360" s="186">
        <f>faneF1!D360</f>
        <v>978</v>
      </c>
      <c r="E360" s="57"/>
      <c r="F360" s="140">
        <f t="shared" si="11"/>
        <v>5.7075460331327127E-2</v>
      </c>
      <c r="G360" s="140">
        <f t="shared" si="12"/>
        <v>4.3320340184266476E-2</v>
      </c>
    </row>
    <row r="361" spans="1:7" x14ac:dyDescent="0.25">
      <c r="A361" s="51" t="s">
        <v>2158</v>
      </c>
      <c r="B361" s="68" t="s">
        <v>2692</v>
      </c>
      <c r="C361" s="133">
        <f>faneF1!C361</f>
        <v>7292.1032971757368</v>
      </c>
      <c r="D361" s="51">
        <f>faneF1!D361</f>
        <v>2961</v>
      </c>
      <c r="E361" s="57"/>
      <c r="F361" s="140">
        <f t="shared" si="11"/>
        <v>0.13025621468067636</v>
      </c>
      <c r="G361" s="140">
        <f t="shared" si="12"/>
        <v>0.13115698086463501</v>
      </c>
    </row>
    <row r="362" spans="1:7" x14ac:dyDescent="0.25">
      <c r="A362" s="51" t="s">
        <v>2159</v>
      </c>
      <c r="B362" s="51" t="s">
        <v>2695</v>
      </c>
      <c r="C362" s="133">
        <f>faneF1!C362</f>
        <v>5859.5260990792003</v>
      </c>
      <c r="D362" s="51">
        <f>faneF1!D362</f>
        <v>2474</v>
      </c>
      <c r="F362" s="140">
        <f t="shared" si="11"/>
        <v>0.1046666041859682</v>
      </c>
      <c r="G362" s="140">
        <f t="shared" si="12"/>
        <v>0.10958540042523034</v>
      </c>
    </row>
    <row r="363" spans="1:7" x14ac:dyDescent="0.25">
      <c r="A363" s="51" t="s">
        <v>2160</v>
      </c>
      <c r="B363" s="51" t="s">
        <v>2693</v>
      </c>
      <c r="C363" s="133">
        <f>faneF1!C363</f>
        <v>14852.334211281488</v>
      </c>
      <c r="D363" s="51">
        <f>faneF1!D363</f>
        <v>5823</v>
      </c>
      <c r="F363" s="140">
        <f t="shared" si="11"/>
        <v>0.26530189640664004</v>
      </c>
      <c r="G363" s="140">
        <f t="shared" si="12"/>
        <v>0.25792877391920621</v>
      </c>
    </row>
    <row r="364" spans="1:7" x14ac:dyDescent="0.25">
      <c r="A364" s="51" t="s">
        <v>2716</v>
      </c>
      <c r="B364" s="68" t="s">
        <v>2694</v>
      </c>
      <c r="C364" s="133">
        <f>faneF1!C364</f>
        <v>11799.270071150155</v>
      </c>
      <c r="D364" s="51">
        <f>faneF1!D364</f>
        <v>4942</v>
      </c>
      <c r="E364" s="57"/>
      <c r="F364" s="140">
        <f t="shared" si="11"/>
        <v>0.2107661113437975</v>
      </c>
      <c r="G364" s="140">
        <f t="shared" si="12"/>
        <v>0.21890503189227498</v>
      </c>
    </row>
    <row r="365" spans="1:7" x14ac:dyDescent="0.25">
      <c r="A365" s="51" t="s">
        <v>2717</v>
      </c>
      <c r="B365" s="51" t="s">
        <v>2042</v>
      </c>
      <c r="C365" s="133">
        <f>faneF1!C365</f>
        <v>0</v>
      </c>
      <c r="D365" s="134">
        <f>faneF1!D365</f>
        <v>1</v>
      </c>
      <c r="E365" s="57"/>
      <c r="F365" s="140">
        <f t="shared" si="11"/>
        <v>0</v>
      </c>
      <c r="G365" s="140">
        <f t="shared" si="12"/>
        <v>4.4294826364280654E-5</v>
      </c>
    </row>
    <row r="366" spans="1:7" x14ac:dyDescent="0.25">
      <c r="A366" s="51" t="s">
        <v>2718</v>
      </c>
      <c r="B366" s="68" t="s">
        <v>141</v>
      </c>
      <c r="C366" s="133">
        <f>SUM(C353:C365)</f>
        <v>55982.766849569191</v>
      </c>
      <c r="D366" s="134">
        <f>SUM(D353:D365)</f>
        <v>22576</v>
      </c>
      <c r="E366" s="57"/>
      <c r="F366" s="128">
        <f>SUM(F353:F365)</f>
        <v>1</v>
      </c>
      <c r="G366" s="128">
        <f>SUM(G353:G365)</f>
        <v>0.99999999999999989</v>
      </c>
    </row>
    <row r="367" spans="1:7" x14ac:dyDescent="0.25">
      <c r="A367" s="51" t="s">
        <v>1948</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8">
        <f>faneF1!C378</f>
        <v>41951.922138489797</v>
      </c>
      <c r="D378" s="186">
        <f>faneF1!D378</f>
        <v>17986</v>
      </c>
      <c r="E378" s="57"/>
      <c r="F378" s="140">
        <f t="shared" ref="F378:F384" si="13">IF($C$385=0,"",IF(C378="[for completion]","",IF(C378="","",C378/$C$385)))</f>
        <v>0.74937207464608402</v>
      </c>
      <c r="G378" s="140">
        <f>IF($D$385=0,"",IF(D378="[for completion]","",IF(D378="","",D378/$D$385)))</f>
        <v>0.79668674698795183</v>
      </c>
    </row>
    <row r="379" spans="1:7" x14ac:dyDescent="0.25">
      <c r="A379" s="51" t="s">
        <v>2039</v>
      </c>
      <c r="B379" s="154" t="s">
        <v>2031</v>
      </c>
      <c r="C379" s="168">
        <f>faneF1!C379</f>
        <v>9438.13864883313</v>
      </c>
      <c r="D379" s="186">
        <f>faneF1!D379</f>
        <v>4098</v>
      </c>
      <c r="E379" s="57"/>
      <c r="F379" s="140">
        <f t="shared" si="13"/>
        <v>0.16859007119448463</v>
      </c>
      <c r="G379" s="140">
        <f t="shared" ref="G379:G384" si="14">IF($D$385=0,"",IF(D379="[for completion]","",IF(D379="","",D379/$D$385)))</f>
        <v>0.18152019844082212</v>
      </c>
    </row>
    <row r="380" spans="1:7" x14ac:dyDescent="0.25">
      <c r="A380" s="51" t="s">
        <v>2040</v>
      </c>
      <c r="B380" s="68" t="s">
        <v>2032</v>
      </c>
      <c r="C380" s="168">
        <f>faneF1!C380</f>
        <v>0</v>
      </c>
      <c r="D380" s="186">
        <f>faneF1!D380</f>
        <v>0</v>
      </c>
      <c r="E380" s="57"/>
      <c r="F380" s="140">
        <f t="shared" si="13"/>
        <v>0</v>
      </c>
      <c r="G380" s="140">
        <f t="shared" si="14"/>
        <v>0</v>
      </c>
    </row>
    <row r="381" spans="1:7" x14ac:dyDescent="0.25">
      <c r="A381" s="51" t="s">
        <v>2041</v>
      </c>
      <c r="B381" s="68" t="s">
        <v>2033</v>
      </c>
      <c r="C381" s="168">
        <f>faneF1!C381</f>
        <v>0</v>
      </c>
      <c r="D381" s="186">
        <f>faneF1!D381</f>
        <v>0</v>
      </c>
      <c r="E381" s="57"/>
      <c r="F381" s="140">
        <f t="shared" si="13"/>
        <v>0</v>
      </c>
      <c r="G381" s="140">
        <f t="shared" si="14"/>
        <v>0</v>
      </c>
    </row>
    <row r="382" spans="1:7" x14ac:dyDescent="0.25">
      <c r="A382" s="51" t="s">
        <v>2043</v>
      </c>
      <c r="B382" s="68" t="s">
        <v>2034</v>
      </c>
      <c r="C382" s="168">
        <f>faneF1!C382</f>
        <v>4592.7060622464096</v>
      </c>
      <c r="D382" s="186">
        <f>faneF1!D382</f>
        <v>492</v>
      </c>
      <c r="E382" s="57"/>
      <c r="F382" s="140">
        <f t="shared" si="13"/>
        <v>8.2037854159431198E-2</v>
      </c>
      <c r="G382" s="140">
        <f t="shared" si="14"/>
        <v>2.179305457122608E-2</v>
      </c>
    </row>
    <row r="383" spans="1:7" x14ac:dyDescent="0.25">
      <c r="A383" s="51" t="s">
        <v>2155</v>
      </c>
      <c r="B383" s="68" t="s">
        <v>2035</v>
      </c>
      <c r="C383" s="168">
        <f>faneF1!C383</f>
        <v>0</v>
      </c>
      <c r="D383" s="186">
        <f>faneF1!D383</f>
        <v>0</v>
      </c>
      <c r="E383" s="57"/>
      <c r="F383" s="140">
        <f t="shared" si="13"/>
        <v>0</v>
      </c>
      <c r="G383" s="140">
        <f t="shared" si="14"/>
        <v>0</v>
      </c>
    </row>
    <row r="384" spans="1:7" x14ac:dyDescent="0.25">
      <c r="A384" s="51" t="s">
        <v>2156</v>
      </c>
      <c r="B384" s="68" t="s">
        <v>1650</v>
      </c>
      <c r="C384" s="168">
        <f>faneF1!C384</f>
        <v>0</v>
      </c>
      <c r="D384" s="186">
        <f>faneF1!D384</f>
        <v>0</v>
      </c>
      <c r="E384" s="57"/>
      <c r="F384" s="140">
        <f t="shared" si="13"/>
        <v>0</v>
      </c>
      <c r="G384" s="140">
        <f t="shared" si="14"/>
        <v>0</v>
      </c>
    </row>
    <row r="385" spans="1:7" x14ac:dyDescent="0.25">
      <c r="A385" s="51" t="s">
        <v>2157</v>
      </c>
      <c r="B385" s="68" t="s">
        <v>141</v>
      </c>
      <c r="C385" s="133">
        <f>SUM(C378:C384)</f>
        <v>55982.766849569343</v>
      </c>
      <c r="D385" s="134">
        <f>SUM(D378:D384)</f>
        <v>22576</v>
      </c>
      <c r="E385" s="57"/>
      <c r="F385" s="149">
        <f>SUM(F378:F384)</f>
        <v>0.99999999999999989</v>
      </c>
      <c r="G385" s="149">
        <f>SUM(G378:G384)</f>
        <v>1</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8">
        <f>faneF1!C388</f>
        <v>26651.604282431548</v>
      </c>
      <c r="D388" s="186">
        <f>faneF1!D388</f>
        <v>10765</v>
      </c>
      <c r="E388" s="57"/>
      <c r="F388" s="140">
        <f>IF($C$392=0,"",IF(C388="[for completion]","",IF(C388="","",C388/$C$392)))</f>
        <v>0.47606800775043612</v>
      </c>
      <c r="G388" s="140">
        <f>IF($D$392=0,"",IF(D388="[for completion]","",IF(D388="","",D388/$D$392)))</f>
        <v>0.47683380581148122</v>
      </c>
    </row>
    <row r="389" spans="1:7" x14ac:dyDescent="0.25">
      <c r="A389" s="51" t="s">
        <v>2139</v>
      </c>
      <c r="B389" s="154" t="s">
        <v>2225</v>
      </c>
      <c r="C389" s="168">
        <f>faneF1!C389</f>
        <v>29331.16256713761</v>
      </c>
      <c r="D389" s="186">
        <f>faneF1!D389</f>
        <v>11810</v>
      </c>
      <c r="E389" s="57"/>
      <c r="F389" s="140">
        <f>IF($C$392=0,"",IF(C389="[for completion]","",IF(C389="","",C389/$C$392)))</f>
        <v>0.52393199224956388</v>
      </c>
      <c r="G389" s="140">
        <f>IF($D$392=0,"",IF(D389="[for completion]","",IF(D389="","",D389/$D$392)))</f>
        <v>0.52312189936215447</v>
      </c>
    </row>
    <row r="390" spans="1:7" x14ac:dyDescent="0.2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25">
      <c r="A391" s="51" t="s">
        <v>2141</v>
      </c>
      <c r="B391" s="51" t="s">
        <v>2042</v>
      </c>
      <c r="C391" s="168">
        <f>faneF1!C391</f>
        <v>0</v>
      </c>
      <c r="D391" s="186">
        <f>faneF1!D391</f>
        <v>1</v>
      </c>
      <c r="E391" s="57"/>
      <c r="F391" s="140">
        <f>IF($C$392=0,"",IF(C391="[for completion]","",IF(C391="","",C391/$C$392)))</f>
        <v>0</v>
      </c>
      <c r="G391" s="140">
        <f>IF($D$392=0,"",IF(D391="[for completion]","",IF(D391="","",D391/$D$392)))</f>
        <v>4.4294826364280654E-5</v>
      </c>
    </row>
    <row r="392" spans="1:7" x14ac:dyDescent="0.25">
      <c r="A392" s="51" t="s">
        <v>2142</v>
      </c>
      <c r="B392" s="68" t="s">
        <v>141</v>
      </c>
      <c r="C392" s="133">
        <f>SUM(C388:C391)</f>
        <v>55982.766849569161</v>
      </c>
      <c r="D392" s="134">
        <f>SUM(D388:D391)</f>
        <v>22576</v>
      </c>
      <c r="E392" s="57"/>
      <c r="F392" s="149">
        <f>SUM(F388:F391)</f>
        <v>1</v>
      </c>
      <c r="G392" s="149">
        <f>SUM(G388:G391)</f>
        <v>0.99999999999999989</v>
      </c>
    </row>
    <row r="393" spans="1:7" x14ac:dyDescent="0.25">
      <c r="A393" s="51" t="s">
        <v>2143</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2342</v>
      </c>
      <c r="B395" s="68" t="s">
        <v>2030</v>
      </c>
      <c r="C395" s="168">
        <f>faneF1!C395</f>
        <v>13954.3684605178</v>
      </c>
      <c r="D395" s="168">
        <f>faneF1!D395</f>
        <v>7774.2639202560349</v>
      </c>
      <c r="E395" s="49"/>
      <c r="F395" s="168">
        <f>faneF1!F395</f>
        <v>4.5655066676915714</v>
      </c>
      <c r="G395" s="140" t="str">
        <f>IF($D$413=0,"",IF(D395="[for completion]","",IF(D395="","",D395/$D$413)))</f>
        <v/>
      </c>
    </row>
    <row r="396" spans="1:7" x14ac:dyDescent="0.25">
      <c r="A396" s="51" t="s">
        <v>2343</v>
      </c>
      <c r="B396" s="154" t="s">
        <v>2031</v>
      </c>
      <c r="C396" s="168">
        <f>faneF1!C396</f>
        <v>1973.8589731267718</v>
      </c>
      <c r="D396" s="168">
        <f>faneF1!D396</f>
        <v>967.65336821592496</v>
      </c>
      <c r="E396" s="49"/>
      <c r="F396" s="168">
        <f>faneF1!F396</f>
        <v>4.7974306197421255</v>
      </c>
      <c r="G396" s="140" t="str">
        <f t="shared" ref="G396:G404" si="15">IF($D$413=0,"",IF(D396="[for completion]","",IF(D396="","",D396/$D$413)))</f>
        <v/>
      </c>
    </row>
    <row r="397" spans="1:7" x14ac:dyDescent="0.25">
      <c r="A397" s="51" t="s">
        <v>2344</v>
      </c>
      <c r="B397" s="68" t="s">
        <v>2032</v>
      </c>
      <c r="C397" s="168">
        <f>faneF1!C397</f>
        <v>0</v>
      </c>
      <c r="D397" s="168">
        <f>faneF1!D397</f>
        <v>0</v>
      </c>
      <c r="E397" s="49"/>
      <c r="F397" s="168">
        <f>faneF1!F397</f>
        <v>0</v>
      </c>
      <c r="G397" s="140" t="str">
        <f t="shared" si="15"/>
        <v/>
      </c>
    </row>
    <row r="398" spans="1:7" x14ac:dyDescent="0.25">
      <c r="A398" s="51" t="s">
        <v>2345</v>
      </c>
      <c r="B398" s="68" t="s">
        <v>2033</v>
      </c>
      <c r="C398" s="168">
        <f>faneF1!C398</f>
        <v>0</v>
      </c>
      <c r="D398" s="168">
        <f>faneF1!D398</f>
        <v>0</v>
      </c>
      <c r="E398" s="49"/>
      <c r="F398" s="168">
        <f>faneF1!F398</f>
        <v>0</v>
      </c>
      <c r="G398" s="140" t="str">
        <f t="shared" si="15"/>
        <v/>
      </c>
    </row>
    <row r="399" spans="1:7" x14ac:dyDescent="0.25">
      <c r="A399" s="51" t="s">
        <v>2346</v>
      </c>
      <c r="B399" s="68" t="s">
        <v>2034</v>
      </c>
      <c r="C399" s="168">
        <f>faneF1!C399</f>
        <v>4993.0044117271946</v>
      </c>
      <c r="D399" s="168">
        <f>faneF1!D399</f>
        <v>1731.0741493644982</v>
      </c>
      <c r="E399" s="49"/>
      <c r="F399" s="168">
        <f>faneF1!F399</f>
        <v>6.4402502038777065</v>
      </c>
      <c r="G399" s="140" t="str">
        <f t="shared" si="15"/>
        <v/>
      </c>
    </row>
    <row r="400" spans="1:7" x14ac:dyDescent="0.25">
      <c r="A400" s="51" t="s">
        <v>2347</v>
      </c>
      <c r="B400" s="68" t="s">
        <v>2035</v>
      </c>
      <c r="C400" s="168">
        <f>faneF1!C400</f>
        <v>0</v>
      </c>
      <c r="D400" s="168">
        <f>faneF1!D400</f>
        <v>0</v>
      </c>
      <c r="E400" s="49"/>
      <c r="F400" s="168">
        <f>faneF1!F400</f>
        <v>0</v>
      </c>
      <c r="G400" s="140" t="str">
        <f t="shared" si="15"/>
        <v/>
      </c>
    </row>
    <row r="401" spans="1:7" x14ac:dyDescent="0.25">
      <c r="A401" s="51" t="s">
        <v>2348</v>
      </c>
      <c r="B401" s="68" t="s">
        <v>1650</v>
      </c>
      <c r="C401" s="168">
        <f>faneF1!C401</f>
        <v>0</v>
      </c>
      <c r="D401" s="168">
        <f>faneF1!D401</f>
        <v>0</v>
      </c>
      <c r="E401" s="49"/>
      <c r="F401" s="168">
        <f>faneF1!F401</f>
        <v>0</v>
      </c>
      <c r="G401" s="140" t="str">
        <f t="shared" si="15"/>
        <v/>
      </c>
    </row>
    <row r="402" spans="1:7" x14ac:dyDescent="0.25">
      <c r="A402" s="51" t="s">
        <v>2349</v>
      </c>
      <c r="B402" s="68" t="s">
        <v>2042</v>
      </c>
      <c r="C402" s="168">
        <f>faneF1!C402</f>
        <v>0</v>
      </c>
      <c r="D402" s="168">
        <f>faneF1!D402</f>
        <v>0</v>
      </c>
      <c r="E402" s="49"/>
      <c r="F402" s="168">
        <f>faneF1!F402</f>
        <v>0</v>
      </c>
      <c r="G402" s="140" t="str">
        <f t="shared" si="15"/>
        <v/>
      </c>
    </row>
    <row r="403" spans="1:7" x14ac:dyDescent="0.25">
      <c r="A403" s="51" t="s">
        <v>2350</v>
      </c>
      <c r="B403" s="68" t="s">
        <v>141</v>
      </c>
      <c r="C403" s="133">
        <f>SUM(C395:C402)</f>
        <v>20921.231845371767</v>
      </c>
      <c r="D403" s="133">
        <f>SUM(D395:D402)</f>
        <v>10472.991437836457</v>
      </c>
      <c r="E403" s="49"/>
      <c r="F403" s="51"/>
      <c r="G403" s="140" t="str">
        <f t="shared" si="15"/>
        <v/>
      </c>
    </row>
    <row r="404" spans="1:7" x14ac:dyDescent="0.25">
      <c r="A404" s="51" t="s">
        <v>2351</v>
      </c>
      <c r="B404" s="51" t="s">
        <v>2681</v>
      </c>
      <c r="C404" s="51"/>
      <c r="D404" s="51"/>
      <c r="E404" s="51"/>
      <c r="F404" s="168">
        <f>faneF1!F404</f>
        <v>4.2357114096661332</v>
      </c>
      <c r="G404" s="140" t="str">
        <f t="shared" si="15"/>
        <v/>
      </c>
    </row>
    <row r="405" spans="1:7" x14ac:dyDescent="0.25">
      <c r="A405" s="51" t="s">
        <v>2352</v>
      </c>
      <c r="B405" s="180"/>
      <c r="C405" s="51"/>
      <c r="D405" s="51"/>
      <c r="E405" s="49"/>
      <c r="F405" s="140"/>
      <c r="G405" s="140"/>
    </row>
    <row r="406" spans="1:7" x14ac:dyDescent="0.25">
      <c r="A406" s="51" t="s">
        <v>2353</v>
      </c>
      <c r="B406" s="180"/>
      <c r="C406" s="51"/>
      <c r="D406" s="51"/>
      <c r="E406" s="49"/>
      <c r="F406" s="140"/>
      <c r="G406" s="140"/>
    </row>
    <row r="407" spans="1:7" x14ac:dyDescent="0.25">
      <c r="A407" s="51" t="s">
        <v>2354</v>
      </c>
      <c r="B407" s="180"/>
      <c r="C407" s="51"/>
      <c r="D407" s="51"/>
      <c r="E407" s="49"/>
      <c r="F407" s="140"/>
      <c r="G407" s="140"/>
    </row>
    <row r="408" spans="1:7" x14ac:dyDescent="0.25">
      <c r="A408" s="51" t="s">
        <v>2355</v>
      </c>
      <c r="B408" s="180"/>
      <c r="C408" s="51"/>
      <c r="D408" s="51"/>
      <c r="E408" s="49"/>
      <c r="F408" s="140"/>
      <c r="G408" s="140"/>
    </row>
    <row r="409" spans="1:7" x14ac:dyDescent="0.25">
      <c r="A409" s="51" t="s">
        <v>2356</v>
      </c>
      <c r="B409" s="180"/>
      <c r="C409" s="51"/>
      <c r="D409" s="51"/>
      <c r="E409" s="49"/>
      <c r="F409" s="140"/>
      <c r="G409" s="140"/>
    </row>
    <row r="410" spans="1:7" x14ac:dyDescent="0.25">
      <c r="A410" s="51" t="s">
        <v>2357</v>
      </c>
      <c r="B410" s="180"/>
      <c r="C410" s="51"/>
      <c r="D410" s="51"/>
      <c r="E410" s="49"/>
      <c r="F410" s="140"/>
      <c r="G410" s="140"/>
    </row>
    <row r="411" spans="1:7" x14ac:dyDescent="0.25">
      <c r="A411" s="51" t="s">
        <v>2358</v>
      </c>
      <c r="B411" s="180"/>
      <c r="C411" s="51"/>
      <c r="D411" s="51"/>
      <c r="E411" s="49"/>
      <c r="F411" s="140"/>
      <c r="G411" s="140"/>
    </row>
    <row r="412" spans="1:7" x14ac:dyDescent="0.25">
      <c r="A412" s="51" t="s">
        <v>2359</v>
      </c>
      <c r="B412" s="68"/>
      <c r="C412" s="51"/>
      <c r="D412" s="51"/>
      <c r="E412" s="49"/>
      <c r="F412" s="140"/>
      <c r="G412" s="140"/>
    </row>
    <row r="413" spans="1:7" x14ac:dyDescent="0.25">
      <c r="A413" s="51" t="s">
        <v>2360</v>
      </c>
      <c r="B413" s="68"/>
      <c r="C413" s="133"/>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4"/>
      <c r="B443" s="152" t="s">
        <v>3047</v>
      </c>
      <c r="C443" s="124"/>
      <c r="D443" s="124"/>
      <c r="E443" s="124"/>
      <c r="F443" s="124"/>
      <c r="G443" s="124"/>
    </row>
    <row r="444" spans="1:7" x14ac:dyDescent="0.25">
      <c r="A444" s="70"/>
      <c r="B444" s="70" t="s">
        <v>2321</v>
      </c>
      <c r="C444" s="70" t="s">
        <v>651</v>
      </c>
      <c r="D444" s="70" t="s">
        <v>652</v>
      </c>
      <c r="E444" s="70"/>
      <c r="F444" s="70" t="s">
        <v>482</v>
      </c>
      <c r="G444" s="70" t="s">
        <v>653</v>
      </c>
    </row>
    <row r="445" spans="1:7" x14ac:dyDescent="0.25">
      <c r="A445" s="51" t="s">
        <v>1949</v>
      </c>
      <c r="B445" s="51" t="s">
        <v>655</v>
      </c>
      <c r="C445" s="168">
        <f>faneF1!C445</f>
        <v>26328</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1950</v>
      </c>
      <c r="B448" s="180" t="s">
        <v>3121</v>
      </c>
      <c r="C448" s="168">
        <f>faneF1!C448</f>
        <v>118.29725654711483</v>
      </c>
      <c r="D448" s="168">
        <f>faneF1!D448</f>
        <v>89</v>
      </c>
      <c r="E448" s="65"/>
      <c r="F448" s="140">
        <f>IF($C$472=0,"",IF(C448="[for completion]","",IF(C448="","",C448/$C$472)))</f>
        <v>1.2111151688710565E-2</v>
      </c>
      <c r="G448" s="140">
        <f>IF($D$472=0,"",IF(D448="[for completion]","",IF(D448="","",D448/$D$472)))</f>
        <v>0.23989218328840969</v>
      </c>
    </row>
    <row r="449" spans="1:7" x14ac:dyDescent="0.25">
      <c r="A449" s="51" t="s">
        <v>1951</v>
      </c>
      <c r="B449" s="180" t="s">
        <v>3122</v>
      </c>
      <c r="C449" s="168">
        <f>faneF1!C449</f>
        <v>311.4658888126628</v>
      </c>
      <c r="D449" s="168">
        <f>faneF1!D449</f>
        <v>83</v>
      </c>
      <c r="E449" s="65"/>
      <c r="F449" s="140">
        <f t="shared" ref="F449:F471" si="16">IF($C$472=0,"",IF(C449="[for completion]","",IF(C449="","",C449/$C$472)))</f>
        <v>3.1887557965191202E-2</v>
      </c>
      <c r="G449" s="140">
        <f t="shared" ref="G449:G471" si="17">IF($D$472=0,"",IF(D449="[for completion]","",IF(D449="","",D449/$D$472)))</f>
        <v>0.22371967654986524</v>
      </c>
    </row>
    <row r="450" spans="1:7" x14ac:dyDescent="0.25">
      <c r="A450" s="51" t="s">
        <v>1952</v>
      </c>
      <c r="B450" s="180" t="s">
        <v>3123</v>
      </c>
      <c r="C450" s="168">
        <f>faneF1!C450</f>
        <v>1355.5892506427917</v>
      </c>
      <c r="D450" s="168">
        <f>faneF1!D450</f>
        <v>120</v>
      </c>
      <c r="E450" s="65"/>
      <c r="F450" s="140">
        <f t="shared" si="16"/>
        <v>0.13878383591745899</v>
      </c>
      <c r="G450" s="140">
        <f t="shared" si="17"/>
        <v>0.32345013477088946</v>
      </c>
    </row>
    <row r="451" spans="1:7" x14ac:dyDescent="0.25">
      <c r="A451" s="51" t="s">
        <v>1953</v>
      </c>
      <c r="B451" s="180" t="s">
        <v>3124</v>
      </c>
      <c r="C451" s="168">
        <f>faneF1!C451</f>
        <v>1144.329272390806</v>
      </c>
      <c r="D451" s="168">
        <f>faneF1!D451</f>
        <v>35</v>
      </c>
      <c r="E451" s="65"/>
      <c r="F451" s="140">
        <f t="shared" si="16"/>
        <v>0.11715525621033394</v>
      </c>
      <c r="G451" s="140">
        <f t="shared" si="17"/>
        <v>9.4339622641509441E-2</v>
      </c>
    </row>
    <row r="452" spans="1:7" x14ac:dyDescent="0.25">
      <c r="A452" s="51" t="s">
        <v>1954</v>
      </c>
      <c r="B452" s="180" t="s">
        <v>3124</v>
      </c>
      <c r="C452" s="168">
        <f>faneF1!C452</f>
        <v>1698.9992801668373</v>
      </c>
      <c r="D452" s="168">
        <f>faneF1!D452</f>
        <v>24</v>
      </c>
      <c r="E452" s="65"/>
      <c r="F452" s="140">
        <f t="shared" si="16"/>
        <v>0.17394180221681968</v>
      </c>
      <c r="G452" s="140">
        <f t="shared" si="17"/>
        <v>6.4690026954177901E-2</v>
      </c>
    </row>
    <row r="453" spans="1:7" x14ac:dyDescent="0.25">
      <c r="A453" s="51" t="s">
        <v>1955</v>
      </c>
      <c r="B453" s="180" t="s">
        <v>3125</v>
      </c>
      <c r="C453" s="168">
        <f>faneF1!C453</f>
        <v>5138.9497101644947</v>
      </c>
      <c r="D453" s="168">
        <f>faneF1!D453</f>
        <v>20</v>
      </c>
      <c r="E453" s="65"/>
      <c r="F453" s="140">
        <f t="shared" si="16"/>
        <v>0.52612039600148564</v>
      </c>
      <c r="G453" s="140">
        <f t="shared" si="17"/>
        <v>5.3908355795148251E-2</v>
      </c>
    </row>
    <row r="454" spans="1:7" x14ac:dyDescent="0.25">
      <c r="A454" s="51" t="s">
        <v>1956</v>
      </c>
      <c r="B454" s="180"/>
      <c r="C454" s="168"/>
      <c r="D454" s="168"/>
      <c r="E454" s="65"/>
      <c r="F454" s="140" t="str">
        <f t="shared" si="16"/>
        <v/>
      </c>
      <c r="G454" s="140" t="str">
        <f t="shared" si="17"/>
        <v/>
      </c>
    </row>
    <row r="455" spans="1:7" x14ac:dyDescent="0.25">
      <c r="A455" s="51" t="s">
        <v>1957</v>
      </c>
      <c r="B455" s="180"/>
      <c r="C455" s="168"/>
      <c r="D455" s="186"/>
      <c r="E455" s="65"/>
      <c r="F455" s="140" t="str">
        <f t="shared" si="16"/>
        <v/>
      </c>
      <c r="G455" s="140" t="str">
        <f t="shared" si="17"/>
        <v/>
      </c>
    </row>
    <row r="456" spans="1:7" x14ac:dyDescent="0.25">
      <c r="A456" s="51" t="s">
        <v>1958</v>
      </c>
      <c r="B456" s="180"/>
      <c r="C456" s="168"/>
      <c r="D456" s="186"/>
      <c r="E456" s="65"/>
      <c r="F456" s="140" t="str">
        <f t="shared" si="16"/>
        <v/>
      </c>
      <c r="G456" s="140" t="str">
        <f t="shared" si="17"/>
        <v/>
      </c>
    </row>
    <row r="457" spans="1:7" x14ac:dyDescent="0.25">
      <c r="A457" s="51" t="s">
        <v>2390</v>
      </c>
      <c r="B457" s="180"/>
      <c r="C457" s="168"/>
      <c r="D457" s="186"/>
      <c r="E457" s="68"/>
      <c r="F457" s="140" t="str">
        <f t="shared" si="16"/>
        <v/>
      </c>
      <c r="G457" s="140" t="str">
        <f t="shared" si="17"/>
        <v/>
      </c>
    </row>
    <row r="458" spans="1:7" x14ac:dyDescent="0.25">
      <c r="A458" s="51" t="s">
        <v>2391</v>
      </c>
      <c r="B458" s="180"/>
      <c r="C458" s="168"/>
      <c r="D458" s="186"/>
      <c r="E458" s="68"/>
      <c r="F458" s="140" t="str">
        <f t="shared" si="16"/>
        <v/>
      </c>
      <c r="G458" s="140" t="str">
        <f t="shared" si="17"/>
        <v/>
      </c>
    </row>
    <row r="459" spans="1:7" x14ac:dyDescent="0.25">
      <c r="A459" s="51" t="s">
        <v>2392</v>
      </c>
      <c r="B459" s="180"/>
      <c r="C459" s="168"/>
      <c r="D459" s="186"/>
      <c r="E459" s="68"/>
      <c r="F459" s="140" t="str">
        <f t="shared" si="16"/>
        <v/>
      </c>
      <c r="G459" s="140" t="str">
        <f t="shared" si="17"/>
        <v/>
      </c>
    </row>
    <row r="460" spans="1:7" x14ac:dyDescent="0.25">
      <c r="A460" s="51" t="s">
        <v>2393</v>
      </c>
      <c r="B460" s="180"/>
      <c r="C460" s="168"/>
      <c r="D460" s="186"/>
      <c r="E460" s="68"/>
      <c r="F460" s="140" t="str">
        <f t="shared" si="16"/>
        <v/>
      </c>
      <c r="G460" s="140" t="str">
        <f t="shared" si="17"/>
        <v/>
      </c>
    </row>
    <row r="461" spans="1:7" x14ac:dyDescent="0.25">
      <c r="A461" s="51" t="s">
        <v>2394</v>
      </c>
      <c r="B461" s="180"/>
      <c r="C461" s="168"/>
      <c r="D461" s="186"/>
      <c r="E461" s="68"/>
      <c r="F461" s="140" t="str">
        <f t="shared" si="16"/>
        <v/>
      </c>
      <c r="G461" s="140" t="str">
        <f t="shared" si="17"/>
        <v/>
      </c>
    </row>
    <row r="462" spans="1:7" x14ac:dyDescent="0.25">
      <c r="A462" s="51" t="s">
        <v>2395</v>
      </c>
      <c r="B462" s="180"/>
      <c r="C462" s="168"/>
      <c r="D462" s="186"/>
      <c r="E462" s="68"/>
      <c r="F462" s="140" t="str">
        <f t="shared" si="16"/>
        <v/>
      </c>
      <c r="G462" s="140" t="str">
        <f t="shared" si="17"/>
        <v/>
      </c>
    </row>
    <row r="463" spans="1:7" x14ac:dyDescent="0.25">
      <c r="A463" s="51" t="s">
        <v>2396</v>
      </c>
      <c r="B463" s="180"/>
      <c r="C463" s="168"/>
      <c r="D463" s="186"/>
      <c r="E463" s="51"/>
      <c r="F463" s="140" t="str">
        <f t="shared" si="16"/>
        <v/>
      </c>
      <c r="G463" s="140" t="str">
        <f t="shared" si="17"/>
        <v/>
      </c>
    </row>
    <row r="464" spans="1:7" x14ac:dyDescent="0.25">
      <c r="A464" s="51" t="s">
        <v>2397</v>
      </c>
      <c r="B464" s="180"/>
      <c r="C464" s="168"/>
      <c r="D464" s="186"/>
      <c r="E464" s="122"/>
      <c r="F464" s="140" t="str">
        <f t="shared" si="16"/>
        <v/>
      </c>
      <c r="G464" s="140" t="str">
        <f t="shared" si="17"/>
        <v/>
      </c>
    </row>
    <row r="465" spans="1:7" x14ac:dyDescent="0.25">
      <c r="A465" s="51" t="s">
        <v>2398</v>
      </c>
      <c r="B465" s="180"/>
      <c r="C465" s="168"/>
      <c r="D465" s="186"/>
      <c r="E465" s="122"/>
      <c r="F465" s="140" t="str">
        <f t="shared" si="16"/>
        <v/>
      </c>
      <c r="G465" s="140" t="str">
        <f t="shared" si="17"/>
        <v/>
      </c>
    </row>
    <row r="466" spans="1:7" x14ac:dyDescent="0.25">
      <c r="A466" s="51" t="s">
        <v>2399</v>
      </c>
      <c r="B466" s="180"/>
      <c r="C466" s="168"/>
      <c r="D466" s="186"/>
      <c r="E466" s="122"/>
      <c r="F466" s="140" t="str">
        <f t="shared" si="16"/>
        <v/>
      </c>
      <c r="G466" s="140" t="str">
        <f t="shared" si="17"/>
        <v/>
      </c>
    </row>
    <row r="467" spans="1:7" x14ac:dyDescent="0.25">
      <c r="A467" s="51" t="s">
        <v>2400</v>
      </c>
      <c r="B467" s="180"/>
      <c r="C467" s="168"/>
      <c r="D467" s="186"/>
      <c r="E467" s="122"/>
      <c r="F467" s="140" t="str">
        <f t="shared" si="16"/>
        <v/>
      </c>
      <c r="G467" s="140" t="str">
        <f t="shared" si="17"/>
        <v/>
      </c>
    </row>
    <row r="468" spans="1:7" x14ac:dyDescent="0.25">
      <c r="A468" s="51" t="s">
        <v>2401</v>
      </c>
      <c r="B468" s="180"/>
      <c r="C468" s="168"/>
      <c r="D468" s="186"/>
      <c r="E468" s="122"/>
      <c r="F468" s="140" t="str">
        <f t="shared" si="16"/>
        <v/>
      </c>
      <c r="G468" s="140" t="str">
        <f t="shared" si="17"/>
        <v/>
      </c>
    </row>
    <row r="469" spans="1:7" x14ac:dyDescent="0.25">
      <c r="A469" s="51" t="s">
        <v>2402</v>
      </c>
      <c r="B469" s="180"/>
      <c r="C469" s="168"/>
      <c r="D469" s="186"/>
      <c r="E469" s="122"/>
      <c r="F469" s="140" t="str">
        <f t="shared" si="16"/>
        <v/>
      </c>
      <c r="G469" s="140" t="str">
        <f t="shared" si="17"/>
        <v/>
      </c>
    </row>
    <row r="470" spans="1:7" x14ac:dyDescent="0.25">
      <c r="A470" s="51" t="s">
        <v>2403</v>
      </c>
      <c r="B470" s="180"/>
      <c r="C470" s="168"/>
      <c r="D470" s="186"/>
      <c r="E470" s="122"/>
      <c r="F470" s="140" t="str">
        <f t="shared" si="16"/>
        <v/>
      </c>
      <c r="G470" s="140" t="str">
        <f t="shared" si="17"/>
        <v/>
      </c>
    </row>
    <row r="471" spans="1:7" x14ac:dyDescent="0.25">
      <c r="A471" s="51" t="s">
        <v>2404</v>
      </c>
      <c r="B471" s="180"/>
      <c r="C471" s="168"/>
      <c r="D471" s="186"/>
      <c r="E471" s="122"/>
      <c r="F471" s="140" t="str">
        <f t="shared" si="16"/>
        <v/>
      </c>
      <c r="G471" s="140" t="str">
        <f t="shared" si="17"/>
        <v/>
      </c>
    </row>
    <row r="472" spans="1:7" x14ac:dyDescent="0.25">
      <c r="A472" s="51" t="s">
        <v>2405</v>
      </c>
      <c r="B472" s="68" t="s">
        <v>141</v>
      </c>
      <c r="C472" s="135">
        <f>SUM(C448:C471)</f>
        <v>9767.6306587247072</v>
      </c>
      <c r="D472" s="51">
        <f>SUM(D448:D471)</f>
        <v>371</v>
      </c>
      <c r="E472" s="122"/>
      <c r="F472" s="149">
        <f>SUM(F448:F471)</f>
        <v>1</v>
      </c>
      <c r="G472" s="149">
        <f>SUM(G448:G471)</f>
        <v>1</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5" t="s">
        <v>1202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8" t="s">
        <v>1202</v>
      </c>
      <c r="D477" s="186" t="s">
        <v>1202</v>
      </c>
      <c r="E477" s="51"/>
      <c r="F477" s="140" t="str">
        <f>IF($C$485=0,"",IF(C477="[for completion]","",IF(C477="","",C477/$C$485)))</f>
        <v/>
      </c>
      <c r="G477" s="140" t="str">
        <f>IF($D$485=0,"",IF(D477="[for completion]","",IF(D477="","",D477/$D$485)))</f>
        <v/>
      </c>
    </row>
    <row r="478" spans="1:7" x14ac:dyDescent="0.2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25">
      <c r="A479" s="51" t="s">
        <v>1963</v>
      </c>
      <c r="B479" s="51" t="s">
        <v>691</v>
      </c>
      <c r="C479" s="168" t="s">
        <v>1202</v>
      </c>
      <c r="D479" s="186" t="s">
        <v>1202</v>
      </c>
      <c r="E479" s="51"/>
      <c r="F479" s="140" t="str">
        <f t="shared" si="18"/>
        <v/>
      </c>
      <c r="G479" s="140" t="str">
        <f t="shared" si="19"/>
        <v/>
      </c>
    </row>
    <row r="480" spans="1:7" x14ac:dyDescent="0.25">
      <c r="A480" s="51" t="s">
        <v>1964</v>
      </c>
      <c r="B480" s="51" t="s">
        <v>693</v>
      </c>
      <c r="C480" s="168" t="s">
        <v>1202</v>
      </c>
      <c r="D480" s="186" t="s">
        <v>1202</v>
      </c>
      <c r="E480" s="51"/>
      <c r="F480" s="140" t="str">
        <f t="shared" si="18"/>
        <v/>
      </c>
      <c r="G480" s="140" t="str">
        <f t="shared" si="19"/>
        <v/>
      </c>
    </row>
    <row r="481" spans="1:7" x14ac:dyDescent="0.25">
      <c r="A481" s="51" t="s">
        <v>1965</v>
      </c>
      <c r="B481" s="51" t="s">
        <v>695</v>
      </c>
      <c r="C481" s="168" t="s">
        <v>1202</v>
      </c>
      <c r="D481" s="186" t="s">
        <v>1202</v>
      </c>
      <c r="E481" s="51"/>
      <c r="F481" s="140" t="str">
        <f t="shared" si="18"/>
        <v/>
      </c>
      <c r="G481" s="140" t="str">
        <f t="shared" si="19"/>
        <v/>
      </c>
    </row>
    <row r="482" spans="1:7" x14ac:dyDescent="0.25">
      <c r="A482" s="51" t="s">
        <v>1966</v>
      </c>
      <c r="B482" s="51" t="s">
        <v>697</v>
      </c>
      <c r="C482" s="168" t="s">
        <v>1202</v>
      </c>
      <c r="D482" s="186" t="s">
        <v>1202</v>
      </c>
      <c r="E482" s="51"/>
      <c r="F482" s="140" t="str">
        <f t="shared" si="18"/>
        <v/>
      </c>
      <c r="G482" s="140" t="str">
        <f t="shared" si="19"/>
        <v/>
      </c>
    </row>
    <row r="483" spans="1:7" x14ac:dyDescent="0.25">
      <c r="A483" s="51" t="s">
        <v>1967</v>
      </c>
      <c r="B483" s="51" t="s">
        <v>699</v>
      </c>
      <c r="C483" s="168" t="s">
        <v>1202</v>
      </c>
      <c r="D483" s="186" t="s">
        <v>1202</v>
      </c>
      <c r="E483" s="51"/>
      <c r="F483" s="140" t="str">
        <f t="shared" si="18"/>
        <v/>
      </c>
      <c r="G483" s="140" t="str">
        <f t="shared" si="19"/>
        <v/>
      </c>
    </row>
    <row r="484" spans="1:7" x14ac:dyDescent="0.25">
      <c r="A484" s="51" t="s">
        <v>1968</v>
      </c>
      <c r="B484" s="51" t="s">
        <v>701</v>
      </c>
      <c r="C484" s="168" t="s">
        <v>1202</v>
      </c>
      <c r="D484" s="186" t="s">
        <v>1202</v>
      </c>
      <c r="E484" s="51"/>
      <c r="F484" s="140" t="str">
        <f t="shared" si="18"/>
        <v/>
      </c>
      <c r="G484" s="140" t="str">
        <f t="shared" si="19"/>
        <v/>
      </c>
    </row>
    <row r="485" spans="1:7" x14ac:dyDescent="0.25">
      <c r="A485" s="51" t="s">
        <v>1969</v>
      </c>
      <c r="B485" s="78" t="s">
        <v>141</v>
      </c>
      <c r="C485" s="133">
        <f>SUM(C477:C484)</f>
        <v>0</v>
      </c>
      <c r="D485" s="76">
        <f>SUM(D477:D484)</f>
        <v>0</v>
      </c>
      <c r="E485" s="51"/>
      <c r="F485" s="128">
        <f>SUM(F477:F484)</f>
        <v>0</v>
      </c>
      <c r="G485" s="128">
        <f>SUM(G477:G484)</f>
        <v>0</v>
      </c>
    </row>
    <row r="486" spans="1:7" x14ac:dyDescent="0.25">
      <c r="A486" s="51" t="s">
        <v>1970</v>
      </c>
      <c r="B486" s="80" t="s">
        <v>704</v>
      </c>
      <c r="C486" s="168"/>
      <c r="D486" s="186"/>
      <c r="E486" s="51"/>
      <c r="F486" s="140" t="s">
        <v>1662</v>
      </c>
      <c r="G486" s="140" t="s">
        <v>1662</v>
      </c>
    </row>
    <row r="487" spans="1:7" x14ac:dyDescent="0.25">
      <c r="A487" s="51" t="s">
        <v>1971</v>
      </c>
      <c r="B487" s="80" t="s">
        <v>706</v>
      </c>
      <c r="C487" s="168"/>
      <c r="D487" s="186"/>
      <c r="E487" s="51"/>
      <c r="F487" s="140" t="s">
        <v>1662</v>
      </c>
      <c r="G487" s="140" t="s">
        <v>1662</v>
      </c>
    </row>
    <row r="488" spans="1:7" x14ac:dyDescent="0.25">
      <c r="A488" s="51" t="s">
        <v>1972</v>
      </c>
      <c r="B488" s="80" t="s">
        <v>708</v>
      </c>
      <c r="C488" s="168"/>
      <c r="D488" s="186"/>
      <c r="E488" s="51"/>
      <c r="F488" s="140" t="s">
        <v>1662</v>
      </c>
      <c r="G488" s="140" t="s">
        <v>1662</v>
      </c>
    </row>
    <row r="489" spans="1:7" x14ac:dyDescent="0.25">
      <c r="A489" s="51" t="s">
        <v>2045</v>
      </c>
      <c r="B489" s="80" t="s">
        <v>710</v>
      </c>
      <c r="C489" s="168"/>
      <c r="D489" s="186"/>
      <c r="E489" s="51"/>
      <c r="F489" s="140" t="s">
        <v>1662</v>
      </c>
      <c r="G489" s="140" t="s">
        <v>1662</v>
      </c>
    </row>
    <row r="490" spans="1:7" x14ac:dyDescent="0.25">
      <c r="A490" s="51" t="s">
        <v>2046</v>
      </c>
      <c r="B490" s="80" t="s">
        <v>712</v>
      </c>
      <c r="C490" s="168"/>
      <c r="D490" s="186"/>
      <c r="E490" s="51"/>
      <c r="F490" s="140" t="s">
        <v>1662</v>
      </c>
      <c r="G490" s="140" t="s">
        <v>1662</v>
      </c>
    </row>
    <row r="491" spans="1:7" x14ac:dyDescent="0.25">
      <c r="A491" s="51" t="s">
        <v>2047</v>
      </c>
      <c r="B491" s="80" t="s">
        <v>714</v>
      </c>
      <c r="C491" s="168"/>
      <c r="D491" s="186"/>
      <c r="E491" s="51"/>
      <c r="F491" s="140" t="s">
        <v>1662</v>
      </c>
      <c r="G491" s="140"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2"/>
      <c r="G494" s="122"/>
    </row>
    <row r="495" spans="1:7" x14ac:dyDescent="0.25">
      <c r="A495" s="70"/>
      <c r="B495" s="70" t="s">
        <v>2406</v>
      </c>
      <c r="C495" s="70" t="s">
        <v>651</v>
      </c>
      <c r="D495" s="70" t="s">
        <v>652</v>
      </c>
      <c r="E495" s="70"/>
      <c r="F495" s="70" t="s">
        <v>482</v>
      </c>
      <c r="G495" s="70" t="s">
        <v>653</v>
      </c>
    </row>
    <row r="496" spans="1:7" x14ac:dyDescent="0.25">
      <c r="A496" s="51" t="s">
        <v>1973</v>
      </c>
      <c r="B496" s="51" t="s">
        <v>684</v>
      </c>
      <c r="C496" s="185">
        <f>faneF1!C496</f>
        <v>0.45171134722821177</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8">
        <f>faneF1!C499</f>
        <v>7416</v>
      </c>
      <c r="D499" s="186">
        <f>faneF1!D499</f>
        <v>0</v>
      </c>
      <c r="E499" s="51"/>
      <c r="F499" s="140">
        <f>IF($C$507=0,"",IF(C499="[for completion]","",IF(C499="","",C499/$C$507)))</f>
        <v>0.75921375921375922</v>
      </c>
      <c r="G499" s="140" t="str">
        <f>IF($D$507=0,"",IF(D499="[for completion]","",IF(D499="","",D499/$D$507)))</f>
        <v/>
      </c>
    </row>
    <row r="500" spans="1:7" x14ac:dyDescent="0.25">
      <c r="A500" s="51" t="s">
        <v>1975</v>
      </c>
      <c r="B500" s="51" t="s">
        <v>689</v>
      </c>
      <c r="C500" s="168">
        <f>faneF1!C500</f>
        <v>1537</v>
      </c>
      <c r="D500" s="186">
        <f>faneF1!D500</f>
        <v>0</v>
      </c>
      <c r="E500" s="51"/>
      <c r="F500" s="140">
        <f t="shared" ref="F500:F506" si="20">IF($C$507=0,"",IF(C500="[for completion]","",IF(C500="","",C500/$C$507)))</f>
        <v>0.15735053235053234</v>
      </c>
      <c r="G500" s="140" t="str">
        <f t="shared" ref="G500:G506" si="21">IF($D$507=0,"",IF(D500="[for completion]","",IF(D500="","",D500/$D$507)))</f>
        <v/>
      </c>
    </row>
    <row r="501" spans="1:7" x14ac:dyDescent="0.25">
      <c r="A501" s="51" t="s">
        <v>1976</v>
      </c>
      <c r="B501" s="51" t="s">
        <v>691</v>
      </c>
      <c r="C501" s="168">
        <f>faneF1!C501</f>
        <v>718</v>
      </c>
      <c r="D501" s="186">
        <f>faneF1!D501</f>
        <v>0</v>
      </c>
      <c r="E501" s="51"/>
      <c r="F501" s="140">
        <f t="shared" si="20"/>
        <v>7.3505323505323503E-2</v>
      </c>
      <c r="G501" s="140" t="str">
        <f t="shared" si="21"/>
        <v/>
      </c>
    </row>
    <row r="502" spans="1:7" x14ac:dyDescent="0.25">
      <c r="A502" s="51" t="s">
        <v>1977</v>
      </c>
      <c r="B502" s="51" t="s">
        <v>693</v>
      </c>
      <c r="C502" s="168">
        <f>faneF1!C502</f>
        <v>81</v>
      </c>
      <c r="D502" s="186">
        <f>faneF1!D502</f>
        <v>0</v>
      </c>
      <c r="E502" s="51"/>
      <c r="F502" s="140">
        <f t="shared" si="20"/>
        <v>8.2923832923832916E-3</v>
      </c>
      <c r="G502" s="140" t="str">
        <f t="shared" si="21"/>
        <v/>
      </c>
    </row>
    <row r="503" spans="1:7" x14ac:dyDescent="0.25">
      <c r="A503" s="51" t="s">
        <v>1978</v>
      </c>
      <c r="B503" s="51" t="s">
        <v>695</v>
      </c>
      <c r="C503" s="168">
        <f>faneF1!C503</f>
        <v>16</v>
      </c>
      <c r="D503" s="186">
        <f>faneF1!D503</f>
        <v>0</v>
      </c>
      <c r="E503" s="51"/>
      <c r="F503" s="140">
        <f t="shared" si="20"/>
        <v>1.6380016380016381E-3</v>
      </c>
      <c r="G503" s="140" t="str">
        <f t="shared" si="21"/>
        <v/>
      </c>
    </row>
    <row r="504" spans="1:7" x14ac:dyDescent="0.25">
      <c r="A504" s="51" t="s">
        <v>1979</v>
      </c>
      <c r="B504" s="51" t="s">
        <v>697</v>
      </c>
      <c r="C504" s="168">
        <f>faneF1!C504</f>
        <v>0</v>
      </c>
      <c r="D504" s="186">
        <f>faneF1!D504</f>
        <v>0</v>
      </c>
      <c r="E504" s="51"/>
      <c r="F504" s="140">
        <f t="shared" si="20"/>
        <v>0</v>
      </c>
      <c r="G504" s="140" t="str">
        <f t="shared" si="21"/>
        <v/>
      </c>
    </row>
    <row r="505" spans="1:7" x14ac:dyDescent="0.25">
      <c r="A505" s="51" t="s">
        <v>1980</v>
      </c>
      <c r="B505" s="51" t="s">
        <v>699</v>
      </c>
      <c r="C505" s="168">
        <f>faneF1!C505</f>
        <v>0</v>
      </c>
      <c r="D505" s="186">
        <f>faneF1!D505</f>
        <v>0</v>
      </c>
      <c r="E505" s="51"/>
      <c r="F505" s="140">
        <f t="shared" si="20"/>
        <v>0</v>
      </c>
      <c r="G505" s="140" t="str">
        <f t="shared" si="21"/>
        <v/>
      </c>
    </row>
    <row r="506" spans="1:7" x14ac:dyDescent="0.25">
      <c r="A506" s="51" t="s">
        <v>1981</v>
      </c>
      <c r="B506" s="51" t="s">
        <v>701</v>
      </c>
      <c r="C506" s="168">
        <f>faneF1!C506</f>
        <v>0</v>
      </c>
      <c r="D506" s="179">
        <f>faneF1!D506</f>
        <v>0</v>
      </c>
      <c r="E506" s="51"/>
      <c r="F506" s="140">
        <f t="shared" si="20"/>
        <v>0</v>
      </c>
      <c r="G506" s="140" t="str">
        <f t="shared" si="21"/>
        <v/>
      </c>
    </row>
    <row r="507" spans="1:7" x14ac:dyDescent="0.25">
      <c r="A507" s="51" t="s">
        <v>1982</v>
      </c>
      <c r="B507" s="78" t="s">
        <v>141</v>
      </c>
      <c r="C507" s="133">
        <f>SUM(C499:C506)</f>
        <v>9768</v>
      </c>
      <c r="D507" s="76">
        <f>SUM(D499:D506)</f>
        <v>0</v>
      </c>
      <c r="E507" s="51"/>
      <c r="F507" s="128">
        <f>SUM(F499:F506)</f>
        <v>0.99999999999999989</v>
      </c>
      <c r="G507" s="128">
        <f>SUM(G499:G506)</f>
        <v>0</v>
      </c>
    </row>
    <row r="508" spans="1:7" x14ac:dyDescent="0.25">
      <c r="A508" s="51" t="s">
        <v>2051</v>
      </c>
      <c r="B508" s="80" t="s">
        <v>704</v>
      </c>
      <c r="C508" s="133"/>
      <c r="D508" s="134"/>
      <c r="E508" s="51"/>
      <c r="F508" s="140" t="s">
        <v>1662</v>
      </c>
      <c r="G508" s="140" t="s">
        <v>1662</v>
      </c>
    </row>
    <row r="509" spans="1:7" x14ac:dyDescent="0.25">
      <c r="A509" s="51" t="s">
        <v>2052</v>
      </c>
      <c r="B509" s="80" t="s">
        <v>706</v>
      </c>
      <c r="C509" s="133"/>
      <c r="D509" s="134"/>
      <c r="E509" s="51"/>
      <c r="F509" s="140" t="s">
        <v>1662</v>
      </c>
      <c r="G509" s="140" t="s">
        <v>1662</v>
      </c>
    </row>
    <row r="510" spans="1:7" x14ac:dyDescent="0.25">
      <c r="A510" s="51" t="s">
        <v>2053</v>
      </c>
      <c r="B510" s="80" t="s">
        <v>708</v>
      </c>
      <c r="C510" s="133"/>
      <c r="D510" s="134"/>
      <c r="E510" s="51"/>
      <c r="F510" s="140" t="s">
        <v>1662</v>
      </c>
      <c r="G510" s="140" t="s">
        <v>1662</v>
      </c>
    </row>
    <row r="511" spans="1:7" x14ac:dyDescent="0.25">
      <c r="A511" s="51" t="s">
        <v>2228</v>
      </c>
      <c r="B511" s="80" t="s">
        <v>710</v>
      </c>
      <c r="C511" s="133"/>
      <c r="D511" s="134"/>
      <c r="E511" s="51"/>
      <c r="F511" s="140" t="s">
        <v>1662</v>
      </c>
      <c r="G511" s="140" t="s">
        <v>1662</v>
      </c>
    </row>
    <row r="512" spans="1:7" x14ac:dyDescent="0.25">
      <c r="A512" s="51" t="s">
        <v>2229</v>
      </c>
      <c r="B512" s="80" t="s">
        <v>712</v>
      </c>
      <c r="C512" s="133"/>
      <c r="D512" s="134"/>
      <c r="E512" s="51"/>
      <c r="F512" s="140" t="s">
        <v>1662</v>
      </c>
      <c r="G512" s="140" t="s">
        <v>1662</v>
      </c>
    </row>
    <row r="513" spans="1:7" x14ac:dyDescent="0.25">
      <c r="A513" s="51" t="s">
        <v>2230</v>
      </c>
      <c r="B513" s="80" t="s">
        <v>714</v>
      </c>
      <c r="C513" s="133"/>
      <c r="D513" s="134"/>
      <c r="E513" s="51"/>
      <c r="F513" s="140" t="s">
        <v>1662</v>
      </c>
      <c r="G513" s="140" t="s">
        <v>1662</v>
      </c>
    </row>
    <row r="514" spans="1:7" x14ac:dyDescent="0.25">
      <c r="A514" s="51" t="s">
        <v>2231</v>
      </c>
      <c r="B514" s="80"/>
      <c r="C514" s="51"/>
      <c r="D514" s="51"/>
      <c r="E514" s="51"/>
      <c r="F514" s="140"/>
      <c r="G514" s="140"/>
    </row>
    <row r="515" spans="1:7" x14ac:dyDescent="0.25">
      <c r="A515" s="51" t="s">
        <v>2232</v>
      </c>
      <c r="B515" s="80"/>
      <c r="C515" s="51"/>
      <c r="D515" s="51"/>
      <c r="E515" s="51"/>
      <c r="F515" s="140"/>
      <c r="G515" s="140"/>
    </row>
    <row r="516" spans="1:7" x14ac:dyDescent="0.25">
      <c r="A516" s="51" t="s">
        <v>2233</v>
      </c>
      <c r="B516" s="80"/>
      <c r="C516" s="51"/>
      <c r="D516" s="51"/>
      <c r="E516" s="51"/>
      <c r="F516" s="140"/>
      <c r="G516" s="128"/>
    </row>
    <row r="517" spans="1:7" x14ac:dyDescent="0.25">
      <c r="A517" s="70"/>
      <c r="B517" s="70" t="s">
        <v>2407</v>
      </c>
      <c r="C517" s="70" t="s">
        <v>770</v>
      </c>
      <c r="D517" s="70"/>
      <c r="E517" s="70"/>
      <c r="F517" s="70"/>
      <c r="G517" s="70"/>
    </row>
    <row r="518" spans="1:7" x14ac:dyDescent="0.25">
      <c r="A518" s="51" t="s">
        <v>2054</v>
      </c>
      <c r="B518" s="68" t="s">
        <v>771</v>
      </c>
      <c r="C518" s="185" t="s">
        <v>1202</v>
      </c>
      <c r="D518" s="185"/>
      <c r="E518" s="51"/>
      <c r="F518" s="51"/>
      <c r="G518" s="51"/>
    </row>
    <row r="519" spans="1:7" x14ac:dyDescent="0.25">
      <c r="A519" s="51" t="s">
        <v>2055</v>
      </c>
      <c r="B519" s="68" t="s">
        <v>772</v>
      </c>
      <c r="C519" s="185">
        <f>faneF1!C519</f>
        <v>0.60272686107474682</v>
      </c>
      <c r="D519" s="185"/>
      <c r="E519" s="51"/>
      <c r="F519" s="51"/>
      <c r="G519" s="51"/>
    </row>
    <row r="520" spans="1:7" x14ac:dyDescent="0.25">
      <c r="A520" s="51" t="s">
        <v>2056</v>
      </c>
      <c r="B520" s="68" t="s">
        <v>773</v>
      </c>
      <c r="C520" s="185">
        <f>faneF1!C520</f>
        <v>0.37291272931607894</v>
      </c>
      <c r="D520" s="185"/>
      <c r="E520" s="51"/>
      <c r="F520" s="51"/>
      <c r="G520" s="51"/>
    </row>
    <row r="521" spans="1:7" x14ac:dyDescent="0.25">
      <c r="A521" s="51" t="s">
        <v>2057</v>
      </c>
      <c r="B521" s="68" t="s">
        <v>774</v>
      </c>
      <c r="C521" s="185">
        <f>faneF1!C521</f>
        <v>2.4360409611703677E-2</v>
      </c>
      <c r="D521" s="185"/>
      <c r="E521" s="51"/>
      <c r="F521" s="51"/>
      <c r="G521" s="51"/>
    </row>
    <row r="522" spans="1:7" x14ac:dyDescent="0.25">
      <c r="A522" s="51" t="s">
        <v>2058</v>
      </c>
      <c r="B522" s="68" t="s">
        <v>775</v>
      </c>
      <c r="C522" s="185">
        <f>faneF1!C522</f>
        <v>0</v>
      </c>
      <c r="D522" s="185"/>
      <c r="E522" s="51"/>
      <c r="F522" s="51"/>
      <c r="G522" s="51"/>
    </row>
    <row r="523" spans="1:7" x14ac:dyDescent="0.25">
      <c r="A523" s="51" t="s">
        <v>2059</v>
      </c>
      <c r="B523" s="68" t="s">
        <v>776</v>
      </c>
      <c r="C523" s="185">
        <f>faneF1!C523</f>
        <v>0</v>
      </c>
      <c r="D523" s="185"/>
      <c r="E523" s="51"/>
      <c r="F523" s="51"/>
      <c r="G523" s="51"/>
    </row>
    <row r="524" spans="1:7" x14ac:dyDescent="0.25">
      <c r="A524" s="51" t="s">
        <v>2060</v>
      </c>
      <c r="B524" s="68" t="s">
        <v>777</v>
      </c>
      <c r="C524" s="185" t="s">
        <v>1202</v>
      </c>
      <c r="D524" s="185"/>
      <c r="E524" s="51"/>
      <c r="F524" s="51"/>
      <c r="G524" s="51"/>
    </row>
    <row r="525" spans="1:7" x14ac:dyDescent="0.25">
      <c r="A525" s="51" t="s">
        <v>2061</v>
      </c>
      <c r="B525" s="68" t="s">
        <v>2217</v>
      </c>
      <c r="C525" s="185" t="s">
        <v>1202</v>
      </c>
      <c r="D525" s="185"/>
      <c r="E525" s="51"/>
      <c r="F525" s="51"/>
      <c r="G525" s="51"/>
    </row>
    <row r="526" spans="1:7" x14ac:dyDescent="0.25">
      <c r="A526" s="51" t="s">
        <v>2062</v>
      </c>
      <c r="B526" s="68" t="s">
        <v>2218</v>
      </c>
      <c r="C526" s="185" t="s">
        <v>1202</v>
      </c>
      <c r="D526" s="185"/>
      <c r="E526" s="51"/>
      <c r="F526" s="51"/>
      <c r="G526" s="51"/>
    </row>
    <row r="527" spans="1:7" x14ac:dyDescent="0.25">
      <c r="A527" s="51" t="s">
        <v>2063</v>
      </c>
      <c r="B527" s="68" t="s">
        <v>2219</v>
      </c>
      <c r="C527" s="185" t="s">
        <v>1202</v>
      </c>
      <c r="D527" s="185"/>
      <c r="E527" s="51"/>
      <c r="F527" s="51"/>
      <c r="G527" s="51"/>
    </row>
    <row r="528" spans="1:7" x14ac:dyDescent="0.25">
      <c r="A528" s="51" t="s">
        <v>2121</v>
      </c>
      <c r="B528" s="68" t="s">
        <v>778</v>
      </c>
      <c r="C528" s="185">
        <f>faneF1!C528</f>
        <v>0</v>
      </c>
      <c r="D528" s="185"/>
      <c r="E528" s="51"/>
      <c r="F528" s="51"/>
      <c r="G528" s="51"/>
    </row>
    <row r="529" spans="1:7" x14ac:dyDescent="0.25">
      <c r="A529" s="51" t="s">
        <v>2234</v>
      </c>
      <c r="B529" s="68" t="s">
        <v>3008</v>
      </c>
      <c r="C529" s="185" t="s">
        <v>1202</v>
      </c>
      <c r="D529" s="185"/>
      <c r="E529" s="51"/>
      <c r="F529" s="51"/>
      <c r="G529" s="51"/>
    </row>
    <row r="530" spans="1:7" x14ac:dyDescent="0.25">
      <c r="A530" s="51" t="s">
        <v>2235</v>
      </c>
      <c r="B530" s="68" t="s">
        <v>139</v>
      </c>
      <c r="C530" s="185">
        <f>faneF1!C530</f>
        <v>0</v>
      </c>
      <c r="D530" s="185"/>
      <c r="E530" s="51"/>
      <c r="F530" s="51"/>
      <c r="G530" s="51"/>
    </row>
    <row r="531" spans="1:7" x14ac:dyDescent="0.25">
      <c r="A531" s="51" t="s">
        <v>2236</v>
      </c>
      <c r="B531" s="80" t="s">
        <v>2220</v>
      </c>
      <c r="C531" s="185" t="s">
        <v>1202</v>
      </c>
      <c r="D531" s="165"/>
      <c r="E531" s="51"/>
      <c r="F531" s="51"/>
      <c r="G531" s="51"/>
    </row>
    <row r="532" spans="1:7" x14ac:dyDescent="0.25">
      <c r="A532" s="51" t="s">
        <v>2237</v>
      </c>
      <c r="B532" s="80" t="s">
        <v>143</v>
      </c>
      <c r="C532" s="185"/>
      <c r="D532" s="165"/>
      <c r="E532" s="51"/>
      <c r="F532" s="51"/>
      <c r="G532" s="51"/>
    </row>
    <row r="533" spans="1:7" x14ac:dyDescent="0.25">
      <c r="A533" s="51" t="s">
        <v>2238</v>
      </c>
      <c r="B533" s="80" t="s">
        <v>143</v>
      </c>
      <c r="C533" s="185"/>
      <c r="D533" s="165"/>
      <c r="E533" s="51"/>
      <c r="F533" s="51"/>
      <c r="G533" s="51"/>
    </row>
    <row r="534" spans="1:7" x14ac:dyDescent="0.25">
      <c r="A534" s="51" t="s">
        <v>2408</v>
      </c>
      <c r="B534" s="80" t="s">
        <v>143</v>
      </c>
      <c r="C534" s="185"/>
      <c r="D534" s="165"/>
      <c r="E534" s="51"/>
      <c r="F534" s="51"/>
      <c r="G534" s="51"/>
    </row>
    <row r="535" spans="1:7" x14ac:dyDescent="0.25">
      <c r="A535" s="51" t="s">
        <v>2409</v>
      </c>
      <c r="B535" s="80" t="s">
        <v>143</v>
      </c>
      <c r="C535" s="185"/>
      <c r="D535" s="165"/>
      <c r="E535" s="51"/>
      <c r="F535" s="51"/>
      <c r="G535" s="51"/>
    </row>
    <row r="536" spans="1:7" x14ac:dyDescent="0.25">
      <c r="A536" s="51" t="s">
        <v>2410</v>
      </c>
      <c r="B536" s="80" t="s">
        <v>143</v>
      </c>
      <c r="C536" s="185"/>
      <c r="D536" s="165"/>
      <c r="E536" s="51"/>
      <c r="F536" s="51"/>
      <c r="G536" s="51"/>
    </row>
    <row r="537" spans="1:7" x14ac:dyDescent="0.25">
      <c r="A537" s="51" t="s">
        <v>2411</v>
      </c>
      <c r="B537" s="80" t="s">
        <v>143</v>
      </c>
      <c r="C537" s="185"/>
      <c r="D537" s="165"/>
      <c r="E537" s="51"/>
      <c r="F537" s="51"/>
      <c r="G537" s="51"/>
    </row>
    <row r="538" spans="1:7" x14ac:dyDescent="0.25">
      <c r="A538" s="51" t="s">
        <v>2412</v>
      </c>
      <c r="B538" s="80" t="s">
        <v>143</v>
      </c>
      <c r="C538" s="185"/>
      <c r="D538" s="165"/>
      <c r="E538" s="51"/>
      <c r="F538" s="51"/>
      <c r="G538" s="51"/>
    </row>
    <row r="539" spans="1:7" x14ac:dyDescent="0.25">
      <c r="A539" s="51" t="s">
        <v>2413</v>
      </c>
      <c r="B539" s="80" t="s">
        <v>143</v>
      </c>
      <c r="C539" s="185"/>
      <c r="D539" s="165"/>
      <c r="E539" s="51"/>
      <c r="F539" s="51"/>
      <c r="G539" s="51"/>
    </row>
    <row r="540" spans="1:7" x14ac:dyDescent="0.25">
      <c r="A540" s="51" t="s">
        <v>2414</v>
      </c>
      <c r="B540" s="80" t="s">
        <v>143</v>
      </c>
      <c r="C540" s="185"/>
      <c r="D540" s="165"/>
      <c r="E540" s="51"/>
      <c r="F540" s="51"/>
      <c r="G540" s="51"/>
    </row>
    <row r="541" spans="1:7" x14ac:dyDescent="0.25">
      <c r="A541" s="51" t="s">
        <v>2415</v>
      </c>
      <c r="B541" s="80" t="s">
        <v>143</v>
      </c>
      <c r="C541" s="185"/>
      <c r="D541" s="165"/>
      <c r="E541" s="51"/>
      <c r="F541" s="51"/>
      <c r="G541" s="51"/>
    </row>
    <row r="542" spans="1:7" x14ac:dyDescent="0.25">
      <c r="A542" s="51" t="s">
        <v>2416</v>
      </c>
      <c r="B542" s="80" t="s">
        <v>143</v>
      </c>
      <c r="C542" s="185"/>
      <c r="D542" s="165"/>
      <c r="E542" s="51"/>
      <c r="F542" s="51"/>
      <c r="G542" s="49"/>
    </row>
    <row r="543" spans="1:7" x14ac:dyDescent="0.25">
      <c r="A543" s="51" t="s">
        <v>2417</v>
      </c>
      <c r="B543" s="80" t="s">
        <v>143</v>
      </c>
      <c r="C543" s="185"/>
      <c r="D543" s="165"/>
      <c r="E543" s="51"/>
      <c r="F543" s="51"/>
      <c r="G543" s="49"/>
    </row>
    <row r="544" spans="1:7" x14ac:dyDescent="0.25">
      <c r="A544" s="51" t="s">
        <v>2418</v>
      </c>
      <c r="B544" s="80" t="s">
        <v>143</v>
      </c>
      <c r="C544" s="185"/>
      <c r="D544" s="165"/>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80" t="s">
        <v>3157</v>
      </c>
      <c r="C546" s="165">
        <f>faneF1!C546</f>
        <v>6658.9447552349247</v>
      </c>
      <c r="D546" s="165">
        <f>faneF1!D546</f>
        <v>312.99999999999983</v>
      </c>
      <c r="E546" s="57"/>
      <c r="F546" s="140">
        <f>IF($C$564=0,"",IF(C546="[for completion]","",IF(C546="","",C546/$C$564)))</f>
        <v>0.68173592838371488</v>
      </c>
      <c r="G546" s="140">
        <f>IF($D$564=0,"",IF(D546="[for completion]","",IF(D546="","",D546/$D$564)))</f>
        <v>0.62851405622489953</v>
      </c>
    </row>
    <row r="547" spans="1:7" x14ac:dyDescent="0.25">
      <c r="A547" s="51" t="s">
        <v>2123</v>
      </c>
      <c r="B547" s="180" t="s">
        <v>3128</v>
      </c>
      <c r="C547" s="165">
        <f>faneF1!C547</f>
        <v>3108.685903489783</v>
      </c>
      <c r="D547" s="165">
        <f>faneF1!D547</f>
        <v>184.99999999999994</v>
      </c>
      <c r="E547" s="57"/>
      <c r="F547" s="140">
        <f t="shared" ref="F547:F563" si="22">IF($C$564=0,"",IF(C547="[for completion]","",IF(C547="","",C547/$C$564)))</f>
        <v>0.31826407161628517</v>
      </c>
      <c r="G547" s="140">
        <f t="shared" ref="G547:G563" si="23">IF($D$564=0,"",IF(D547="[for completion]","",IF(D547="","",D547/$D$564)))</f>
        <v>0.37148594377510047</v>
      </c>
    </row>
    <row r="548" spans="1:7" x14ac:dyDescent="0.25">
      <c r="A548" s="51" t="s">
        <v>2124</v>
      </c>
      <c r="B548" s="180" t="s">
        <v>3129</v>
      </c>
      <c r="C548" s="165">
        <f>faneF1!C548</f>
        <v>0</v>
      </c>
      <c r="D548" s="165">
        <f>faneF1!D548</f>
        <v>0</v>
      </c>
      <c r="E548" s="57"/>
      <c r="F548" s="140">
        <f t="shared" si="22"/>
        <v>0</v>
      </c>
      <c r="G548" s="140">
        <f t="shared" si="23"/>
        <v>0</v>
      </c>
    </row>
    <row r="549" spans="1:7" x14ac:dyDescent="0.25">
      <c r="A549" s="51" t="s">
        <v>2125</v>
      </c>
      <c r="B549" s="180" t="s">
        <v>3130</v>
      </c>
      <c r="C549" s="165">
        <f>faneF1!C549</f>
        <v>0</v>
      </c>
      <c r="D549" s="165">
        <f>faneF1!D549</f>
        <v>0</v>
      </c>
      <c r="E549" s="57"/>
      <c r="F549" s="140">
        <f t="shared" si="22"/>
        <v>0</v>
      </c>
      <c r="G549" s="140">
        <f t="shared" si="23"/>
        <v>0</v>
      </c>
    </row>
    <row r="550" spans="1:7" x14ac:dyDescent="0.25">
      <c r="A550" s="51" t="s">
        <v>2126</v>
      </c>
      <c r="B550" s="180" t="s">
        <v>3131</v>
      </c>
      <c r="C550" s="165">
        <f>faneF1!C550</f>
        <v>0</v>
      </c>
      <c r="D550" s="165">
        <f>faneF1!D550</f>
        <v>0</v>
      </c>
      <c r="E550" s="57"/>
      <c r="F550" s="140">
        <f t="shared" si="22"/>
        <v>0</v>
      </c>
      <c r="G550" s="140">
        <f t="shared" si="23"/>
        <v>0</v>
      </c>
    </row>
    <row r="551" spans="1:7" x14ac:dyDescent="0.25">
      <c r="A551" s="51" t="s">
        <v>2239</v>
      </c>
      <c r="B551" s="180" t="s">
        <v>3132</v>
      </c>
      <c r="C551" s="165">
        <f>faneF1!C551</f>
        <v>0</v>
      </c>
      <c r="D551" s="165">
        <f>faneF1!D551</f>
        <v>0</v>
      </c>
      <c r="E551" s="57"/>
      <c r="F551" s="140">
        <f t="shared" si="22"/>
        <v>0</v>
      </c>
      <c r="G551" s="140">
        <f t="shared" si="23"/>
        <v>0</v>
      </c>
    </row>
    <row r="552" spans="1:7" x14ac:dyDescent="0.25">
      <c r="A552" s="51" t="s">
        <v>2240</v>
      </c>
      <c r="B552" s="180" t="s">
        <v>3133</v>
      </c>
      <c r="C552" s="165">
        <f>faneF1!C552</f>
        <v>0</v>
      </c>
      <c r="D552" s="165">
        <f>faneF1!D552</f>
        <v>0</v>
      </c>
      <c r="E552" s="57"/>
      <c r="F552" s="140">
        <f t="shared" si="22"/>
        <v>0</v>
      </c>
      <c r="G552" s="140">
        <f t="shared" si="23"/>
        <v>0</v>
      </c>
    </row>
    <row r="553" spans="1:7" x14ac:dyDescent="0.25">
      <c r="A553" s="51" t="s">
        <v>2241</v>
      </c>
      <c r="B553" s="180" t="s">
        <v>3134</v>
      </c>
      <c r="C553" s="165">
        <f>faneF1!C553</f>
        <v>0</v>
      </c>
      <c r="D553" s="165">
        <f>faneF1!D553</f>
        <v>0</v>
      </c>
      <c r="E553" s="57"/>
      <c r="F553" s="140">
        <f t="shared" si="22"/>
        <v>0</v>
      </c>
      <c r="G553" s="140">
        <f t="shared" si="23"/>
        <v>0</v>
      </c>
    </row>
    <row r="554" spans="1:7" x14ac:dyDescent="0.25">
      <c r="A554" s="51" t="s">
        <v>2242</v>
      </c>
      <c r="B554" s="180" t="s">
        <v>3135</v>
      </c>
      <c r="C554" s="165">
        <f>faneF1!C554</f>
        <v>0</v>
      </c>
      <c r="D554" s="165">
        <f>faneF1!D554</f>
        <v>0</v>
      </c>
      <c r="E554" s="57"/>
      <c r="F554" s="140">
        <f t="shared" si="22"/>
        <v>0</v>
      </c>
      <c r="G554" s="140">
        <f t="shared" si="23"/>
        <v>0</v>
      </c>
    </row>
    <row r="555" spans="1:7" x14ac:dyDescent="0.25">
      <c r="A555" s="51" t="s">
        <v>2243</v>
      </c>
      <c r="B555" s="180" t="s">
        <v>3136</v>
      </c>
      <c r="C555" s="165">
        <f>faneF1!C555</f>
        <v>0</v>
      </c>
      <c r="D555" s="165">
        <f>faneF1!D555</f>
        <v>0</v>
      </c>
      <c r="E555" s="57"/>
      <c r="F555" s="140">
        <f t="shared" si="22"/>
        <v>0</v>
      </c>
      <c r="G555" s="140">
        <f t="shared" si="23"/>
        <v>0</v>
      </c>
    </row>
    <row r="556" spans="1:7" x14ac:dyDescent="0.25">
      <c r="A556" s="51" t="s">
        <v>2244</v>
      </c>
      <c r="B556" s="180" t="s">
        <v>3137</v>
      </c>
      <c r="C556" s="165">
        <f>faneF1!C556</f>
        <v>0</v>
      </c>
      <c r="D556" s="165">
        <f>faneF1!D556</f>
        <v>0</v>
      </c>
      <c r="E556" s="57"/>
      <c r="F556" s="140">
        <f t="shared" si="22"/>
        <v>0</v>
      </c>
      <c r="G556" s="140">
        <f t="shared" si="23"/>
        <v>0</v>
      </c>
    </row>
    <row r="557" spans="1:7" x14ac:dyDescent="0.25">
      <c r="A557" s="51" t="s">
        <v>2245</v>
      </c>
      <c r="B557" s="180" t="s">
        <v>3138</v>
      </c>
      <c r="C557" s="165">
        <f>faneF1!C557</f>
        <v>0</v>
      </c>
      <c r="D557" s="165">
        <f>faneF1!D557</f>
        <v>0</v>
      </c>
      <c r="E557" s="57"/>
      <c r="F557" s="140">
        <f t="shared" si="22"/>
        <v>0</v>
      </c>
      <c r="G557" s="140">
        <f t="shared" si="23"/>
        <v>0</v>
      </c>
    </row>
    <row r="558" spans="1:7" x14ac:dyDescent="0.25">
      <c r="A558" s="51" t="s">
        <v>2246</v>
      </c>
      <c r="B558" s="180" t="s">
        <v>3139</v>
      </c>
      <c r="C558" s="165">
        <f>faneF1!C558</f>
        <v>0</v>
      </c>
      <c r="D558" s="165">
        <f>faneF1!D558</f>
        <v>0</v>
      </c>
      <c r="E558" s="57"/>
      <c r="F558" s="140">
        <f t="shared" si="22"/>
        <v>0</v>
      </c>
      <c r="G558" s="140">
        <f t="shared" si="23"/>
        <v>0</v>
      </c>
    </row>
    <row r="559" spans="1:7" x14ac:dyDescent="0.25">
      <c r="A559" s="51" t="s">
        <v>2247</v>
      </c>
      <c r="B559" s="180" t="s">
        <v>3140</v>
      </c>
      <c r="C559" s="165">
        <f>faneF1!C559</f>
        <v>0</v>
      </c>
      <c r="D559" s="165">
        <f>faneF1!D559</f>
        <v>0</v>
      </c>
      <c r="E559" s="57"/>
      <c r="F559" s="140">
        <f t="shared" si="22"/>
        <v>0</v>
      </c>
      <c r="G559" s="140">
        <f t="shared" si="23"/>
        <v>0</v>
      </c>
    </row>
    <row r="560" spans="1:7" x14ac:dyDescent="0.25">
      <c r="A560" s="51" t="s">
        <v>2248</v>
      </c>
      <c r="B560" s="180"/>
      <c r="C560" s="165"/>
      <c r="D560" s="165"/>
      <c r="E560" s="57"/>
      <c r="F560" s="140" t="str">
        <f t="shared" si="22"/>
        <v/>
      </c>
      <c r="G560" s="140" t="str">
        <f t="shared" si="23"/>
        <v/>
      </c>
    </row>
    <row r="561" spans="1:7" x14ac:dyDescent="0.25">
      <c r="A561" s="51" t="s">
        <v>2249</v>
      </c>
      <c r="B561" s="180"/>
      <c r="C561" s="165"/>
      <c r="D561" s="165"/>
      <c r="E561" s="57"/>
      <c r="F561" s="140" t="str">
        <f t="shared" si="22"/>
        <v/>
      </c>
      <c r="G561" s="140" t="str">
        <f t="shared" si="23"/>
        <v/>
      </c>
    </row>
    <row r="562" spans="1:7" x14ac:dyDescent="0.25">
      <c r="A562" s="51" t="s">
        <v>2250</v>
      </c>
      <c r="B562" s="180"/>
      <c r="C562" s="165"/>
      <c r="D562" s="165"/>
      <c r="E562" s="57"/>
      <c r="F562" s="140" t="str">
        <f t="shared" si="22"/>
        <v/>
      </c>
      <c r="G562" s="140" t="str">
        <f t="shared" si="23"/>
        <v/>
      </c>
    </row>
    <row r="563" spans="1:7" x14ac:dyDescent="0.25">
      <c r="A563" s="51" t="s">
        <v>2251</v>
      </c>
      <c r="B563" s="68" t="s">
        <v>2042</v>
      </c>
      <c r="C563" s="165">
        <f>faneF1!C563</f>
        <v>0</v>
      </c>
      <c r="D563" s="165">
        <f>faneF1!D563</f>
        <v>0</v>
      </c>
      <c r="E563" s="57"/>
      <c r="F563" s="140">
        <f t="shared" si="22"/>
        <v>0</v>
      </c>
      <c r="G563" s="140">
        <f t="shared" si="23"/>
        <v>0</v>
      </c>
    </row>
    <row r="564" spans="1:7" x14ac:dyDescent="0.25">
      <c r="A564" s="51" t="s">
        <v>2252</v>
      </c>
      <c r="B564" s="68" t="s">
        <v>141</v>
      </c>
      <c r="C564" s="133">
        <f>SUM(C546:C563)</f>
        <v>9767.6306587247072</v>
      </c>
      <c r="D564" s="134">
        <f>SUM(D546:D563)</f>
        <v>497.99999999999977</v>
      </c>
      <c r="E564" s="57"/>
      <c r="F564" s="128">
        <f>SUM(F546:F563)</f>
        <v>1</v>
      </c>
      <c r="G564" s="128">
        <f>SUM(G546:G563)</f>
        <v>1</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80" t="s">
        <v>3141</v>
      </c>
      <c r="C569" s="168">
        <f>faneF1!C569</f>
        <v>6658.9447552349247</v>
      </c>
      <c r="D569" s="186">
        <f>faneF1!D569</f>
        <v>312.99999999999983</v>
      </c>
      <c r="E569" s="57"/>
      <c r="F569" s="140">
        <f>IF($C$587=0,"",IF(C569="[for completion]","",IF(C569="","",C569/$C$587)))</f>
        <v>0.68173592838371488</v>
      </c>
      <c r="G569" s="140">
        <f>IF($D$587=0,"",IF(D569="[for completion]","",IF(D569="","",D569/$D$587)))</f>
        <v>0.62851405622489953</v>
      </c>
    </row>
    <row r="570" spans="1:7" x14ac:dyDescent="0.25">
      <c r="A570" s="51" t="s">
        <v>2254</v>
      </c>
      <c r="B570" s="180" t="s">
        <v>3142</v>
      </c>
      <c r="C570" s="168">
        <f>faneF1!C570</f>
        <v>3108.685903489783</v>
      </c>
      <c r="D570" s="186">
        <f>faneF1!D570</f>
        <v>184.99999999999994</v>
      </c>
      <c r="E570" s="57"/>
      <c r="F570" s="140">
        <f t="shared" ref="F570:F586" si="24">IF($C$587=0,"",IF(C570="[for completion]","",IF(C570="","",C570/$C$587)))</f>
        <v>0.31826407161628517</v>
      </c>
      <c r="G570" s="140">
        <f t="shared" ref="G570:G586" si="25">IF($D$587=0,"",IF(D570="[for completion]","",IF(D570="","",D570/$D$587)))</f>
        <v>0.37148594377510047</v>
      </c>
    </row>
    <row r="571" spans="1:7" x14ac:dyDescent="0.25">
      <c r="A571" s="51" t="s">
        <v>2255</v>
      </c>
      <c r="B571" s="180" t="s">
        <v>3143</v>
      </c>
      <c r="C571" s="168">
        <f>faneF1!C571</f>
        <v>0</v>
      </c>
      <c r="D571" s="186">
        <f>faneF1!D571</f>
        <v>0</v>
      </c>
      <c r="E571" s="57"/>
      <c r="F571" s="140">
        <f t="shared" si="24"/>
        <v>0</v>
      </c>
      <c r="G571" s="140">
        <f t="shared" si="25"/>
        <v>0</v>
      </c>
    </row>
    <row r="572" spans="1:7" x14ac:dyDescent="0.25">
      <c r="A572" s="51" t="s">
        <v>2256</v>
      </c>
      <c r="B572" s="180" t="s">
        <v>3144</v>
      </c>
      <c r="C572" s="168">
        <f>faneF1!C572</f>
        <v>0</v>
      </c>
      <c r="D572" s="186">
        <f>faneF1!D572</f>
        <v>0</v>
      </c>
      <c r="E572" s="57"/>
      <c r="F572" s="140">
        <f t="shared" si="24"/>
        <v>0</v>
      </c>
      <c r="G572" s="140">
        <f t="shared" si="25"/>
        <v>0</v>
      </c>
    </row>
    <row r="573" spans="1:7" x14ac:dyDescent="0.25">
      <c r="A573" s="51" t="s">
        <v>2257</v>
      </c>
      <c r="B573" s="180" t="s">
        <v>3145</v>
      </c>
      <c r="C573" s="168">
        <f>faneF1!C573</f>
        <v>0</v>
      </c>
      <c r="D573" s="186">
        <f>faneF1!D573</f>
        <v>0</v>
      </c>
      <c r="E573" s="57"/>
      <c r="F573" s="140">
        <f t="shared" si="24"/>
        <v>0</v>
      </c>
      <c r="G573" s="140">
        <f t="shared" si="25"/>
        <v>0</v>
      </c>
    </row>
    <row r="574" spans="1:7" x14ac:dyDescent="0.25">
      <c r="A574" s="51" t="s">
        <v>2258</v>
      </c>
      <c r="B574" s="180" t="s">
        <v>3146</v>
      </c>
      <c r="C574" s="168">
        <f>faneF1!C574</f>
        <v>0</v>
      </c>
      <c r="D574" s="186">
        <f>faneF1!D574</f>
        <v>0</v>
      </c>
      <c r="E574" s="57"/>
      <c r="F574" s="140">
        <f t="shared" si="24"/>
        <v>0</v>
      </c>
      <c r="G574" s="140">
        <f t="shared" si="25"/>
        <v>0</v>
      </c>
    </row>
    <row r="575" spans="1:7" x14ac:dyDescent="0.25">
      <c r="A575" s="51" t="s">
        <v>2259</v>
      </c>
      <c r="B575" s="180" t="s">
        <v>3147</v>
      </c>
      <c r="C575" s="168">
        <f>faneF1!C575</f>
        <v>0</v>
      </c>
      <c r="D575" s="186">
        <f>faneF1!D575</f>
        <v>0</v>
      </c>
      <c r="E575" s="57"/>
      <c r="F575" s="140">
        <f t="shared" si="24"/>
        <v>0</v>
      </c>
      <c r="G575" s="140">
        <f t="shared" si="25"/>
        <v>0</v>
      </c>
    </row>
    <row r="576" spans="1:7" x14ac:dyDescent="0.25">
      <c r="A576" s="51" t="s">
        <v>2260</v>
      </c>
      <c r="B576" s="180" t="s">
        <v>3148</v>
      </c>
      <c r="C576" s="168">
        <f>faneF1!C576</f>
        <v>0</v>
      </c>
      <c r="D576" s="186">
        <f>faneF1!D576</f>
        <v>0</v>
      </c>
      <c r="E576" s="57"/>
      <c r="F576" s="140">
        <f t="shared" si="24"/>
        <v>0</v>
      </c>
      <c r="G576" s="140">
        <f t="shared" si="25"/>
        <v>0</v>
      </c>
    </row>
    <row r="577" spans="1:7" x14ac:dyDescent="0.25">
      <c r="A577" s="51" t="s">
        <v>2261</v>
      </c>
      <c r="B577" s="180" t="s">
        <v>3149</v>
      </c>
      <c r="C577" s="168">
        <f>faneF1!C577</f>
        <v>0</v>
      </c>
      <c r="D577" s="186">
        <f>faneF1!D577</f>
        <v>0</v>
      </c>
      <c r="E577" s="57"/>
      <c r="F577" s="140">
        <f t="shared" si="24"/>
        <v>0</v>
      </c>
      <c r="G577" s="140">
        <f t="shared" si="25"/>
        <v>0</v>
      </c>
    </row>
    <row r="578" spans="1:7" x14ac:dyDescent="0.25">
      <c r="A578" s="51" t="s">
        <v>2262</v>
      </c>
      <c r="B578" s="180" t="s">
        <v>3150</v>
      </c>
      <c r="C578" s="168">
        <f>faneF1!C578</f>
        <v>0</v>
      </c>
      <c r="D578" s="186">
        <f>faneF1!D578</f>
        <v>0</v>
      </c>
      <c r="E578" s="57"/>
      <c r="F578" s="140">
        <f t="shared" si="24"/>
        <v>0</v>
      </c>
      <c r="G578" s="140">
        <f t="shared" si="25"/>
        <v>0</v>
      </c>
    </row>
    <row r="579" spans="1:7" x14ac:dyDescent="0.25">
      <c r="A579" s="51" t="s">
        <v>2263</v>
      </c>
      <c r="B579" s="180" t="s">
        <v>3151</v>
      </c>
      <c r="C579" s="168">
        <f>faneF1!C579</f>
        <v>0</v>
      </c>
      <c r="D579" s="186">
        <f>faneF1!D579</f>
        <v>0</v>
      </c>
      <c r="E579" s="57"/>
      <c r="F579" s="140">
        <f t="shared" si="24"/>
        <v>0</v>
      </c>
      <c r="G579" s="140">
        <f t="shared" si="25"/>
        <v>0</v>
      </c>
    </row>
    <row r="580" spans="1:7" x14ac:dyDescent="0.25">
      <c r="A580" s="51" t="s">
        <v>2424</v>
      </c>
      <c r="B580" s="180" t="s">
        <v>3152</v>
      </c>
      <c r="C580" s="168">
        <f>faneF1!C580</f>
        <v>0</v>
      </c>
      <c r="D580" s="186">
        <f>faneF1!D580</f>
        <v>0</v>
      </c>
      <c r="E580" s="57"/>
      <c r="F580" s="140">
        <f t="shared" si="24"/>
        <v>0</v>
      </c>
      <c r="G580" s="140">
        <f t="shared" si="25"/>
        <v>0</v>
      </c>
    </row>
    <row r="581" spans="1:7" x14ac:dyDescent="0.25">
      <c r="A581" s="51" t="s">
        <v>2425</v>
      </c>
      <c r="B581" s="180" t="s">
        <v>3153</v>
      </c>
      <c r="C581" s="168">
        <f>faneF1!C581</f>
        <v>0</v>
      </c>
      <c r="D581" s="186">
        <f>faneF1!D581</f>
        <v>0</v>
      </c>
      <c r="E581" s="57"/>
      <c r="F581" s="140">
        <f t="shared" si="24"/>
        <v>0</v>
      </c>
      <c r="G581" s="140">
        <f t="shared" si="25"/>
        <v>0</v>
      </c>
    </row>
    <row r="582" spans="1:7" x14ac:dyDescent="0.25">
      <c r="A582" s="51" t="s">
        <v>2426</v>
      </c>
      <c r="B582" s="180" t="s">
        <v>3154</v>
      </c>
      <c r="C582" s="168">
        <f>faneF1!C582</f>
        <v>0</v>
      </c>
      <c r="D582" s="186">
        <f>faneF1!D582</f>
        <v>0</v>
      </c>
      <c r="E582" s="57"/>
      <c r="F582" s="140">
        <f t="shared" si="24"/>
        <v>0</v>
      </c>
      <c r="G582" s="140">
        <f t="shared" si="25"/>
        <v>0</v>
      </c>
    </row>
    <row r="583" spans="1:7" x14ac:dyDescent="0.25">
      <c r="A583" s="51" t="s">
        <v>2427</v>
      </c>
      <c r="B583" s="180"/>
      <c r="C583" s="168"/>
      <c r="D583" s="186"/>
      <c r="E583" s="57"/>
      <c r="F583" s="140" t="str">
        <f t="shared" si="24"/>
        <v/>
      </c>
      <c r="G583" s="140" t="str">
        <f t="shared" si="25"/>
        <v/>
      </c>
    </row>
    <row r="584" spans="1:7" x14ac:dyDescent="0.25">
      <c r="A584" s="51" t="s">
        <v>2428</v>
      </c>
      <c r="B584" s="180"/>
      <c r="C584" s="168"/>
      <c r="D584" s="186"/>
      <c r="E584" s="57"/>
      <c r="F584" s="140" t="str">
        <f t="shared" si="24"/>
        <v/>
      </c>
      <c r="G584" s="140" t="str">
        <f t="shared" si="25"/>
        <v/>
      </c>
    </row>
    <row r="585" spans="1:7" x14ac:dyDescent="0.25">
      <c r="A585" s="51" t="s">
        <v>2429</v>
      </c>
      <c r="B585" s="180"/>
      <c r="C585" s="168"/>
      <c r="D585" s="186"/>
      <c r="E585" s="57"/>
      <c r="F585" s="140" t="str">
        <f t="shared" si="24"/>
        <v/>
      </c>
      <c r="G585" s="140" t="str">
        <f t="shared" si="25"/>
        <v/>
      </c>
    </row>
    <row r="586" spans="1:7" x14ac:dyDescent="0.25">
      <c r="A586" s="51" t="s">
        <v>2430</v>
      </c>
      <c r="B586" s="68" t="s">
        <v>2042</v>
      </c>
      <c r="C586" s="168">
        <f>faneF1!C586</f>
        <v>0</v>
      </c>
      <c r="D586" s="186">
        <f>faneF1!D586</f>
        <v>0</v>
      </c>
      <c r="E586" s="57"/>
      <c r="F586" s="140">
        <f t="shared" si="24"/>
        <v>0</v>
      </c>
      <c r="G586" s="140">
        <f t="shared" si="25"/>
        <v>0</v>
      </c>
    </row>
    <row r="587" spans="1:7" x14ac:dyDescent="0.25">
      <c r="A587" s="51" t="s">
        <v>2431</v>
      </c>
      <c r="B587" s="68" t="s">
        <v>141</v>
      </c>
      <c r="C587" s="133">
        <f>SUM(C569:C586)</f>
        <v>9767.6306587247072</v>
      </c>
      <c r="D587" s="134">
        <f>SUM(D569:D586)</f>
        <v>497.99999999999977</v>
      </c>
      <c r="E587" s="57"/>
      <c r="F587" s="128">
        <f>SUM(F569:F586)</f>
        <v>1</v>
      </c>
      <c r="G587" s="128">
        <f>SUM(G569:G586)</f>
        <v>1</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5">
        <f>faneF1!C589</f>
        <v>316.08255261799792</v>
      </c>
      <c r="D589" s="165">
        <f>faneF1!D589</f>
        <v>56</v>
      </c>
      <c r="E589" s="57"/>
      <c r="F589" s="140">
        <f t="shared" ref="F589:F596" si="26">IF($C$602=0,"",IF(C589="[for completion]","",IF(C589="","",C589/$C$602)))</f>
        <v>3.2360207266402381E-2</v>
      </c>
      <c r="G589" s="140">
        <f t="shared" ref="G589:G596" si="27">IF($D$602=0,"",IF(D589="[for completion]","",IF(D589="","",D589/$D$602)))</f>
        <v>0.13592233009708737</v>
      </c>
    </row>
    <row r="590" spans="1:7" x14ac:dyDescent="0.25">
      <c r="A590" s="51" t="s">
        <v>2265</v>
      </c>
      <c r="B590" s="68" t="s">
        <v>1643</v>
      </c>
      <c r="C590" s="165">
        <f>faneF1!C590</f>
        <v>365.39448041787654</v>
      </c>
      <c r="D590" s="165">
        <f>faneF1!D590</f>
        <v>22</v>
      </c>
      <c r="E590" s="57"/>
      <c r="F590" s="140">
        <f t="shared" si="26"/>
        <v>3.7408711814005423E-2</v>
      </c>
      <c r="G590" s="140">
        <f t="shared" si="27"/>
        <v>5.3398058252427182E-2</v>
      </c>
    </row>
    <row r="591" spans="1:7" x14ac:dyDescent="0.25">
      <c r="A591" s="51" t="s">
        <v>2266</v>
      </c>
      <c r="B591" s="68" t="s">
        <v>2320</v>
      </c>
      <c r="C591" s="165">
        <f>faneF1!C591</f>
        <v>577.95500040025956</v>
      </c>
      <c r="D591" s="165">
        <f>faneF1!D591</f>
        <v>13</v>
      </c>
      <c r="E591" s="57"/>
      <c r="F591" s="140">
        <f t="shared" si="26"/>
        <v>5.9170439648433555E-2</v>
      </c>
      <c r="G591" s="140">
        <f t="shared" si="27"/>
        <v>3.1553398058252427E-2</v>
      </c>
    </row>
    <row r="592" spans="1:7" x14ac:dyDescent="0.25">
      <c r="A592" s="51" t="s">
        <v>2267</v>
      </c>
      <c r="B592" s="68" t="s">
        <v>1644</v>
      </c>
      <c r="C592" s="165">
        <f>faneF1!C592</f>
        <v>266.88863487039191</v>
      </c>
      <c r="D592" s="165">
        <f>faneF1!D592</f>
        <v>15</v>
      </c>
      <c r="E592" s="57"/>
      <c r="F592" s="140">
        <f t="shared" si="26"/>
        <v>2.7323784466809244E-2</v>
      </c>
      <c r="G592" s="140">
        <f t="shared" si="27"/>
        <v>3.640776699029126E-2</v>
      </c>
    </row>
    <row r="593" spans="1:7" x14ac:dyDescent="0.25">
      <c r="A593" s="51" t="s">
        <v>2268</v>
      </c>
      <c r="B593" s="68" t="s">
        <v>1645</v>
      </c>
      <c r="C593" s="165">
        <f>faneF1!C593</f>
        <v>792.16099903440272</v>
      </c>
      <c r="D593" s="165">
        <f>faneF1!D593</f>
        <v>30</v>
      </c>
      <c r="E593" s="57"/>
      <c r="F593" s="140">
        <f t="shared" si="26"/>
        <v>8.1100629898083157E-2</v>
      </c>
      <c r="G593" s="140">
        <f t="shared" si="27"/>
        <v>7.281553398058252E-2</v>
      </c>
    </row>
    <row r="594" spans="1:7" x14ac:dyDescent="0.25">
      <c r="A594" s="51" t="s">
        <v>2432</v>
      </c>
      <c r="B594" s="68" t="s">
        <v>1646</v>
      </c>
      <c r="C594" s="165">
        <f>faneF1!C594</f>
        <v>313.66251834395439</v>
      </c>
      <c r="D594" s="165">
        <f>faneF1!D594</f>
        <v>29</v>
      </c>
      <c r="E594" s="57"/>
      <c r="F594" s="140">
        <f t="shared" si="26"/>
        <v>3.2112446641682002E-2</v>
      </c>
      <c r="G594" s="140">
        <f t="shared" si="27"/>
        <v>7.0388349514563103E-2</v>
      </c>
    </row>
    <row r="595" spans="1:7" x14ac:dyDescent="0.25">
      <c r="A595" s="51" t="s">
        <v>2433</v>
      </c>
      <c r="B595" s="68" t="s">
        <v>1647</v>
      </c>
      <c r="C595" s="165">
        <f>faneF1!C595</f>
        <v>1516.0955311203609</v>
      </c>
      <c r="D595" s="165">
        <f>faneF1!D595</f>
        <v>24</v>
      </c>
      <c r="E595" s="57"/>
      <c r="F595" s="140">
        <f t="shared" si="26"/>
        <v>0.15521630414701892</v>
      </c>
      <c r="G595" s="140">
        <f t="shared" si="27"/>
        <v>5.8252427184466021E-2</v>
      </c>
    </row>
    <row r="596" spans="1:7" x14ac:dyDescent="0.25">
      <c r="A596" s="51" t="s">
        <v>2434</v>
      </c>
      <c r="B596" s="68" t="s">
        <v>1648</v>
      </c>
      <c r="C596" s="165">
        <f>faneF1!C596</f>
        <v>175.80234607065606</v>
      </c>
      <c r="D596" s="165">
        <f>faneF1!D596</f>
        <v>14</v>
      </c>
      <c r="E596" s="57"/>
      <c r="F596" s="140">
        <f t="shared" si="26"/>
        <v>1.7998463722993532E-2</v>
      </c>
      <c r="G596" s="140">
        <f t="shared" si="27"/>
        <v>3.3980582524271843E-2</v>
      </c>
    </row>
    <row r="597" spans="1:7" x14ac:dyDescent="0.25">
      <c r="A597" s="51" t="s">
        <v>2435</v>
      </c>
      <c r="B597" s="68" t="s">
        <v>2692</v>
      </c>
      <c r="C597" s="133">
        <f>faneF1!C597</f>
        <v>900.243092154956</v>
      </c>
      <c r="D597" s="51">
        <f>faneF1!D597</f>
        <v>45</v>
      </c>
      <c r="E597" s="57"/>
      <c r="F597" s="140">
        <f>IF($C$602=0,"",IF(C597="[for completion]","",IF(C597="","",C597/$C$602)))</f>
        <v>9.2165963641431814E-2</v>
      </c>
      <c r="G597" s="140">
        <f>IF($D$602=0,"",IF(D597="[for completion]","",IF(D597="","",D597/$D$602)))</f>
        <v>0.10922330097087378</v>
      </c>
    </row>
    <row r="598" spans="1:7" x14ac:dyDescent="0.25">
      <c r="A598" s="51" t="s">
        <v>2436</v>
      </c>
      <c r="B598" s="51" t="s">
        <v>2695</v>
      </c>
      <c r="C598" s="133">
        <f>faneF1!C598</f>
        <v>496.61459466759521</v>
      </c>
      <c r="D598" s="51">
        <f>faneF1!D598</f>
        <v>42</v>
      </c>
      <c r="F598" s="140">
        <f>IF($C$602=0,"",IF(C598="[for completion]","",IF(C598="","",C598/$C$602)))</f>
        <v>5.0842892408509109E-2</v>
      </c>
      <c r="G598" s="140">
        <f>IF($D$602=0,"",IF(D598="[for completion]","",IF(D598="","",D598/$D$602)))</f>
        <v>0.10194174757281553</v>
      </c>
    </row>
    <row r="599" spans="1:7" x14ac:dyDescent="0.25">
      <c r="A599" s="51" t="s">
        <v>2437</v>
      </c>
      <c r="B599" s="51" t="s">
        <v>2693</v>
      </c>
      <c r="C599" s="133">
        <f>faneF1!C599</f>
        <v>2341.9651327158285</v>
      </c>
      <c r="D599" s="51">
        <f>faneF1!D599</f>
        <v>51</v>
      </c>
      <c r="F599" s="140">
        <f>IF($C$602=0,"",IF(C599="[for completion]","",IF(C599="","",C599/$C$602)))</f>
        <v>0.23976798617215558</v>
      </c>
      <c r="G599" s="140">
        <f>IF($D$602=0,"",IF(D599="[for completion]","",IF(D599="","",D599/$D$602)))</f>
        <v>0.12378640776699029</v>
      </c>
    </row>
    <row r="600" spans="1:7" x14ac:dyDescent="0.25">
      <c r="A600" s="51" t="s">
        <v>2730</v>
      </c>
      <c r="B600" s="68" t="s">
        <v>2694</v>
      </c>
      <c r="C600" s="133">
        <f>faneF1!C600</f>
        <v>1695.4699913145027</v>
      </c>
      <c r="D600" s="51">
        <f>faneF1!D600</f>
        <v>70</v>
      </c>
      <c r="E600" s="57"/>
      <c r="F600" s="140">
        <f>IF($C$602=0,"",IF(C600="[for completion]","",IF(C600="","",C600/$C$602)))</f>
        <v>0.17358047724706543</v>
      </c>
      <c r="G600" s="140">
        <f>IF($D$602=0,"",IF(D600="[for completion]","",IF(D600="","",D600/$D$602)))</f>
        <v>0.16990291262135923</v>
      </c>
    </row>
    <row r="601" spans="1:7" x14ac:dyDescent="0.25">
      <c r="A601" s="51" t="s">
        <v>2731</v>
      </c>
      <c r="B601" s="68" t="s">
        <v>2042</v>
      </c>
      <c r="C601" s="165">
        <f>faneF1!C601</f>
        <v>9.2957849959240963</v>
      </c>
      <c r="D601" s="165">
        <f>faneF1!D601</f>
        <v>1</v>
      </c>
      <c r="E601" s="57"/>
      <c r="F601" s="140">
        <f>IF($C$602=0,"",IF(C601="[for completion]","",IF(C601="","",C601/$C$602)))</f>
        <v>9.516929254097926E-4</v>
      </c>
      <c r="G601" s="140">
        <f>IF($D$602=0,"",IF(D601="[for completion]","",IF(D601="","",D601/$D$602)))</f>
        <v>2.4271844660194173E-3</v>
      </c>
    </row>
    <row r="602" spans="1:7" x14ac:dyDescent="0.25">
      <c r="A602" s="51" t="s">
        <v>2732</v>
      </c>
      <c r="B602" s="68" t="s">
        <v>141</v>
      </c>
      <c r="C602" s="133">
        <f>SUM(C589:C601)</f>
        <v>9767.6306587247072</v>
      </c>
      <c r="D602" s="134">
        <f>SUM(D589:D601)</f>
        <v>412</v>
      </c>
      <c r="E602" s="57"/>
      <c r="F602" s="128">
        <f>SUM(F589:F601)</f>
        <v>0.99999999999999989</v>
      </c>
      <c r="G602" s="128">
        <f>SUM(G589:G601)</f>
        <v>0.99999999999999978</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5">
        <f>faneF1!C614</f>
        <v>4037.4351240303322</v>
      </c>
      <c r="D614" s="165">
        <f>faneF1!D614</f>
        <v>121</v>
      </c>
      <c r="E614" s="57"/>
      <c r="F614" s="140">
        <f>IF($C$618=0,"",IF(C614="[for completion]","",IF(C614="","",C614/$C$618)))</f>
        <v>0.41334846341922116</v>
      </c>
      <c r="G614" s="140">
        <f>IF($D$618=0,"",IF(D614="[for completion]","",IF(D614="","",D614/$D$618)))</f>
        <v>0.2936893203883495</v>
      </c>
    </row>
    <row r="615" spans="1:7" x14ac:dyDescent="0.25">
      <c r="A615" s="51" t="s">
        <v>2439</v>
      </c>
      <c r="B615" s="154" t="s">
        <v>2269</v>
      </c>
      <c r="C615" s="165">
        <f>faneF1!C615</f>
        <v>5720.8997496984493</v>
      </c>
      <c r="D615" s="165">
        <f>faneF1!D615</f>
        <v>290</v>
      </c>
      <c r="E615" s="57"/>
      <c r="F615" s="57"/>
      <c r="G615" s="140">
        <f>IF($D$618=0,"",IF(D615="[for completion]","",IF(D615="","",D615/$D$618)))</f>
        <v>0.70388349514563109</v>
      </c>
    </row>
    <row r="616" spans="1:7" x14ac:dyDescent="0.25">
      <c r="A616" s="51" t="s">
        <v>2440</v>
      </c>
      <c r="B616" s="68" t="s">
        <v>1650</v>
      </c>
      <c r="C616" s="165">
        <f>faneF1!C616</f>
        <v>0</v>
      </c>
      <c r="D616" s="165">
        <f>faneF1!D616</f>
        <v>0</v>
      </c>
      <c r="E616" s="57"/>
      <c r="F616" s="57"/>
      <c r="G616" s="140">
        <f>IF($D$618=0,"",IF(D616="[for completion]","",IF(D616="","",D616/$D$618)))</f>
        <v>0</v>
      </c>
    </row>
    <row r="617" spans="1:7" x14ac:dyDescent="0.25">
      <c r="A617" s="51" t="s">
        <v>2441</v>
      </c>
      <c r="B617" s="51" t="s">
        <v>2042</v>
      </c>
      <c r="C617" s="165">
        <f>faneF1!C617</f>
        <v>9.2957849959240963</v>
      </c>
      <c r="D617" s="165">
        <f>faneF1!D617</f>
        <v>1</v>
      </c>
      <c r="E617" s="57"/>
      <c r="F617" s="57"/>
      <c r="G617" s="140">
        <f>IF($D$618=0,"",IF(D617="[for completion]","",IF(D617="","",D617/$D$618)))</f>
        <v>2.4271844660194173E-3</v>
      </c>
    </row>
    <row r="618" spans="1:7" x14ac:dyDescent="0.25">
      <c r="A618" s="51" t="s">
        <v>2442</v>
      </c>
      <c r="B618" s="68" t="s">
        <v>141</v>
      </c>
      <c r="C618" s="133">
        <f>SUM(C614:C617)</f>
        <v>9767.6306587247054</v>
      </c>
      <c r="D618" s="134">
        <f>SUM(D614:D617)</f>
        <v>412</v>
      </c>
      <c r="E618" s="57"/>
      <c r="F618" s="128">
        <f>SUM(F614:F617)</f>
        <v>0.41334846341922116</v>
      </c>
      <c r="G618" s="128">
        <f>SUM(G614:G617)</f>
        <v>1</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2445</v>
      </c>
      <c r="B621" s="68" t="s">
        <v>771</v>
      </c>
      <c r="C621" s="168">
        <f>faneF1!C621</f>
        <v>0</v>
      </c>
      <c r="D621" s="168">
        <f>faneF1!D621</f>
        <v>0</v>
      </c>
      <c r="E621" s="204"/>
      <c r="F621" s="168" t="s">
        <v>82</v>
      </c>
      <c r="G621" s="140" t="str">
        <f t="shared" ref="G621:G636" si="28">IF($D$639=0,"",IF(D621="[for completion]","",IF(D621="","",D621/$D$639)))</f>
        <v/>
      </c>
    </row>
    <row r="622" spans="1:7" x14ac:dyDescent="0.25">
      <c r="A622" s="51" t="s">
        <v>2446</v>
      </c>
      <c r="B622" s="68" t="s">
        <v>772</v>
      </c>
      <c r="C622" s="168">
        <f>faneF1!C622</f>
        <v>6820.6594224448627</v>
      </c>
      <c r="D622" s="168">
        <f>faneF1!D622</f>
        <v>3002.6654892568918</v>
      </c>
      <c r="E622" s="204"/>
      <c r="F622" s="168">
        <f>faneF1!F622</f>
        <v>6.5586682236125098</v>
      </c>
      <c r="G622" s="140" t="str">
        <f t="shared" si="28"/>
        <v/>
      </c>
    </row>
    <row r="623" spans="1:7" x14ac:dyDescent="0.25">
      <c r="A623" s="51" t="s">
        <v>2447</v>
      </c>
      <c r="B623" s="68" t="s">
        <v>773</v>
      </c>
      <c r="C623" s="168">
        <f>faneF1!C623</f>
        <v>0</v>
      </c>
      <c r="D623" s="168">
        <f>faneF1!D623</f>
        <v>0</v>
      </c>
      <c r="E623" s="204"/>
      <c r="F623" s="168">
        <f>faneF1!F623</f>
        <v>0</v>
      </c>
      <c r="G623" s="140" t="str">
        <f t="shared" si="28"/>
        <v/>
      </c>
    </row>
    <row r="624" spans="1:7" x14ac:dyDescent="0.25">
      <c r="A624" s="51" t="s">
        <v>2448</v>
      </c>
      <c r="B624" s="68" t="s">
        <v>774</v>
      </c>
      <c r="C624" s="168">
        <f>faneF1!C624</f>
        <v>0</v>
      </c>
      <c r="D624" s="168">
        <f>faneF1!D624</f>
        <v>0</v>
      </c>
      <c r="E624" s="204"/>
      <c r="F624" s="168">
        <f>faneF1!F624</f>
        <v>0</v>
      </c>
      <c r="G624" s="140" t="str">
        <f t="shared" si="28"/>
        <v/>
      </c>
    </row>
    <row r="625" spans="1:7" x14ac:dyDescent="0.25">
      <c r="A625" s="51" t="s">
        <v>2449</v>
      </c>
      <c r="B625" s="68" t="s">
        <v>775</v>
      </c>
      <c r="C625" s="168">
        <f>faneF1!C625</f>
        <v>0</v>
      </c>
      <c r="D625" s="168">
        <f>faneF1!D625</f>
        <v>0</v>
      </c>
      <c r="E625" s="204"/>
      <c r="F625" s="168">
        <f>faneF1!F625</f>
        <v>0</v>
      </c>
      <c r="G625" s="140" t="str">
        <f t="shared" si="28"/>
        <v/>
      </c>
    </row>
    <row r="626" spans="1:7" x14ac:dyDescent="0.25">
      <c r="A626" s="51" t="s">
        <v>2450</v>
      </c>
      <c r="B626" s="68" t="s">
        <v>776</v>
      </c>
      <c r="C626" s="168">
        <f>faneF1!C626</f>
        <v>0</v>
      </c>
      <c r="D626" s="168">
        <f>faneF1!D626</f>
        <v>0</v>
      </c>
      <c r="E626" s="204"/>
      <c r="F626" s="168">
        <f>faneF1!F626</f>
        <v>0</v>
      </c>
      <c r="G626" s="140" t="str">
        <f t="shared" si="28"/>
        <v/>
      </c>
    </row>
    <row r="627" spans="1:7" x14ac:dyDescent="0.25">
      <c r="A627" s="51" t="s">
        <v>2451</v>
      </c>
      <c r="B627" s="68" t="s">
        <v>777</v>
      </c>
      <c r="C627" s="168">
        <f>faneF1!C627</f>
        <v>0</v>
      </c>
      <c r="D627" s="168">
        <f>faneF1!D627</f>
        <v>0</v>
      </c>
      <c r="E627" s="204"/>
      <c r="F627" s="168">
        <f>faneF1!F627</f>
        <v>0</v>
      </c>
      <c r="G627" s="140" t="str">
        <f t="shared" si="28"/>
        <v/>
      </c>
    </row>
    <row r="628" spans="1:7" x14ac:dyDescent="0.25">
      <c r="A628" s="51" t="s">
        <v>2452</v>
      </c>
      <c r="B628" s="68" t="s">
        <v>2217</v>
      </c>
      <c r="C628" s="168">
        <f>faneF1!C628</f>
        <v>0</v>
      </c>
      <c r="D628" s="168">
        <f>faneF1!D628</f>
        <v>0</v>
      </c>
      <c r="E628" s="204"/>
      <c r="F628" s="168">
        <f>faneF1!F628</f>
        <v>0</v>
      </c>
      <c r="G628" s="140" t="str">
        <f t="shared" si="28"/>
        <v/>
      </c>
    </row>
    <row r="629" spans="1:7" x14ac:dyDescent="0.25">
      <c r="A629" s="51" t="s">
        <v>2453</v>
      </c>
      <c r="B629" s="68" t="s">
        <v>2218</v>
      </c>
      <c r="C629" s="168">
        <f>faneF1!C629</f>
        <v>0</v>
      </c>
      <c r="D629" s="168">
        <f>faneF1!D629</f>
        <v>0</v>
      </c>
      <c r="E629" s="204"/>
      <c r="F629" s="168">
        <f>faneF1!F629</f>
        <v>0</v>
      </c>
      <c r="G629" s="140" t="str">
        <f t="shared" si="28"/>
        <v/>
      </c>
    </row>
    <row r="630" spans="1:7" x14ac:dyDescent="0.25">
      <c r="A630" s="51" t="s">
        <v>2454</v>
      </c>
      <c r="B630" s="68" t="s">
        <v>2219</v>
      </c>
      <c r="C630" s="168">
        <f>faneF1!C630</f>
        <v>0</v>
      </c>
      <c r="D630" s="168">
        <f>faneF1!D630</f>
        <v>0</v>
      </c>
      <c r="E630" s="204"/>
      <c r="F630" s="168">
        <f>faneF1!F630</f>
        <v>0</v>
      </c>
      <c r="G630" s="140" t="str">
        <f t="shared" si="28"/>
        <v/>
      </c>
    </row>
    <row r="631" spans="1:7" x14ac:dyDescent="0.25">
      <c r="A631" s="51" t="s">
        <v>2455</v>
      </c>
      <c r="B631" s="68" t="s">
        <v>778</v>
      </c>
      <c r="C631" s="168">
        <f>faneF1!C631</f>
        <v>0</v>
      </c>
      <c r="D631" s="168">
        <f>faneF1!D631</f>
        <v>0</v>
      </c>
      <c r="E631" s="204"/>
      <c r="F631" s="168">
        <f>faneF1!F631</f>
        <v>0</v>
      </c>
      <c r="G631" s="140" t="str">
        <f t="shared" si="28"/>
        <v/>
      </c>
    </row>
    <row r="632" spans="1:7" x14ac:dyDescent="0.25">
      <c r="A632" s="51" t="s">
        <v>2456</v>
      </c>
      <c r="B632" s="68" t="s">
        <v>3008</v>
      </c>
      <c r="C632" s="168">
        <f>faneF1!C632</f>
        <v>0</v>
      </c>
      <c r="D632" s="168">
        <f>faneF1!D632</f>
        <v>0</v>
      </c>
      <c r="E632" s="204"/>
      <c r="F632" s="168">
        <f>faneF1!F632</f>
        <v>0</v>
      </c>
      <c r="G632" s="140" t="str">
        <f t="shared" si="28"/>
        <v/>
      </c>
    </row>
    <row r="633" spans="1:7" x14ac:dyDescent="0.25">
      <c r="A633" s="51" t="s">
        <v>2457</v>
      </c>
      <c r="B633" s="68" t="s">
        <v>139</v>
      </c>
      <c r="C633" s="168">
        <f>faneF1!C633</f>
        <v>0</v>
      </c>
      <c r="D633" s="168">
        <f>faneF1!D633</f>
        <v>0</v>
      </c>
      <c r="E633" s="204"/>
      <c r="F633" s="168">
        <f>faneF1!F633</f>
        <v>0</v>
      </c>
      <c r="G633" s="140" t="str">
        <f t="shared" si="28"/>
        <v/>
      </c>
    </row>
    <row r="634" spans="1:7" x14ac:dyDescent="0.25">
      <c r="A634" s="51" t="s">
        <v>2458</v>
      </c>
      <c r="B634" s="68" t="s">
        <v>2042</v>
      </c>
      <c r="C634" s="168">
        <f>faneF1!C634</f>
        <v>0</v>
      </c>
      <c r="D634" s="168">
        <f>faneF1!D634</f>
        <v>0</v>
      </c>
      <c r="E634" s="204"/>
      <c r="F634" s="168">
        <f>faneF1!F634</f>
        <v>0</v>
      </c>
      <c r="G634" s="140" t="str">
        <f t="shared" si="28"/>
        <v/>
      </c>
    </row>
    <row r="635" spans="1:7" x14ac:dyDescent="0.25">
      <c r="A635" s="51" t="s">
        <v>2459</v>
      </c>
      <c r="B635" s="68" t="s">
        <v>141</v>
      </c>
      <c r="C635" s="133">
        <f>SUM(C621:C634)</f>
        <v>6820.6594224448627</v>
      </c>
      <c r="D635" s="133">
        <f>SUM(D621:D634)</f>
        <v>3002.6654892568918</v>
      </c>
      <c r="E635" s="49"/>
      <c r="F635" s="133"/>
      <c r="G635" s="140" t="str">
        <f t="shared" si="28"/>
        <v/>
      </c>
    </row>
    <row r="636" spans="1:7" x14ac:dyDescent="0.25">
      <c r="A636" s="51" t="s">
        <v>2460</v>
      </c>
      <c r="B636" s="51" t="s">
        <v>2681</v>
      </c>
      <c r="F636" s="168">
        <f>faneF1!F636</f>
        <v>4.2921050887280536</v>
      </c>
      <c r="G636" s="140" t="str">
        <f t="shared" si="28"/>
        <v/>
      </c>
    </row>
    <row r="637" spans="1:7" x14ac:dyDescent="0.25">
      <c r="A637" s="51" t="s">
        <v>2461</v>
      </c>
      <c r="B637" s="180"/>
      <c r="C637" s="51"/>
      <c r="D637" s="51"/>
      <c r="E637" s="49"/>
      <c r="F637" s="140"/>
      <c r="G637" s="140"/>
    </row>
    <row r="638" spans="1:7" x14ac:dyDescent="0.25">
      <c r="A638" s="51" t="s">
        <v>2462</v>
      </c>
      <c r="B638" s="68"/>
      <c r="C638" s="51"/>
      <c r="D638" s="51"/>
      <c r="E638" s="49"/>
      <c r="F638" s="140"/>
      <c r="G638" s="140"/>
    </row>
    <row r="639" spans="1:7" x14ac:dyDescent="0.2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codeName="Sheet15">
    <tabColor rgb="FF0070C0"/>
  </sheetPr>
  <dimension ref="A1:J641"/>
  <sheetViews>
    <sheetView topLeftCell="A602" workbookViewId="0">
      <selection sqref="A1:H1048576"/>
    </sheetView>
  </sheetViews>
  <sheetFormatPr defaultRowHeight="15" x14ac:dyDescent="0.25"/>
  <cols>
    <col min="1" max="1" width="12.140625" style="224" customWidth="1"/>
    <col min="2" max="2" width="68.42578125" style="224" bestFit="1" customWidth="1"/>
    <col min="3" max="4" width="22.42578125" style="225" customWidth="1"/>
    <col min="5" max="5" width="7.140625" style="225" customWidth="1"/>
    <col min="6" max="6" width="22.42578125" style="225" customWidth="1"/>
    <col min="7" max="9" width="9.140625" style="224"/>
    <col min="10" max="10" width="68" style="224" customWidth="1"/>
    <col min="11" max="16384" width="9.140625" style="224"/>
  </cols>
  <sheetData>
    <row r="1" spans="1:6" x14ac:dyDescent="0.25">
      <c r="A1" s="224" t="s">
        <v>3610</v>
      </c>
      <c r="B1" s="224" t="s">
        <v>3611</v>
      </c>
      <c r="C1" s="225" t="s">
        <v>3606</v>
      </c>
      <c r="D1" s="225" t="s">
        <v>3607</v>
      </c>
      <c r="E1" s="225" t="s">
        <v>3608</v>
      </c>
      <c r="F1" s="225" t="s">
        <v>3609</v>
      </c>
    </row>
    <row r="2" spans="1:6" x14ac:dyDescent="0.25">
      <c r="A2" s="224" t="s">
        <v>1662</v>
      </c>
      <c r="B2" s="224" t="s">
        <v>1662</v>
      </c>
    </row>
    <row r="3" spans="1:6" x14ac:dyDescent="0.25">
      <c r="A3" s="224" t="s">
        <v>1662</v>
      </c>
      <c r="B3" s="224" t="s">
        <v>1662</v>
      </c>
    </row>
    <row r="4" spans="1:6" x14ac:dyDescent="0.25">
      <c r="A4" s="224" t="s">
        <v>1662</v>
      </c>
      <c r="B4" s="224" t="s">
        <v>1662</v>
      </c>
    </row>
    <row r="5" spans="1:6" x14ac:dyDescent="0.25">
      <c r="A5" s="224" t="s">
        <v>1662</v>
      </c>
      <c r="B5" s="224" t="s">
        <v>1662</v>
      </c>
    </row>
    <row r="6" spans="1:6" x14ac:dyDescent="0.25">
      <c r="A6" s="224" t="s">
        <v>1662</v>
      </c>
      <c r="B6" s="224" t="s">
        <v>1662</v>
      </c>
    </row>
    <row r="7" spans="1:6" x14ac:dyDescent="0.25">
      <c r="A7" s="224" t="s">
        <v>1662</v>
      </c>
      <c r="B7" s="224" t="s">
        <v>1662</v>
      </c>
    </row>
    <row r="8" spans="1:6" x14ac:dyDescent="0.25">
      <c r="A8" s="224" t="s">
        <v>1662</v>
      </c>
      <c r="B8" s="224" t="s">
        <v>1662</v>
      </c>
    </row>
    <row r="9" spans="1:6" x14ac:dyDescent="0.25">
      <c r="A9" s="224" t="s">
        <v>1662</v>
      </c>
      <c r="B9" s="224" t="s">
        <v>1662</v>
      </c>
    </row>
    <row r="10" spans="1:6" x14ac:dyDescent="0.25">
      <c r="A10" s="224" t="s">
        <v>1662</v>
      </c>
      <c r="B10" s="224" t="s">
        <v>1662</v>
      </c>
    </row>
    <row r="11" spans="1:6" x14ac:dyDescent="0.25">
      <c r="A11" s="224" t="s">
        <v>1662</v>
      </c>
      <c r="B11" s="224" t="s">
        <v>1662</v>
      </c>
    </row>
    <row r="12" spans="1:6" x14ac:dyDescent="0.25">
      <c r="A12" s="224" t="s">
        <v>1662</v>
      </c>
      <c r="B12" s="224" t="s">
        <v>1662</v>
      </c>
    </row>
    <row r="13" spans="1:6" x14ac:dyDescent="0.25">
      <c r="A13" s="224" t="s">
        <v>1662</v>
      </c>
      <c r="B13" s="224" t="s">
        <v>1662</v>
      </c>
    </row>
    <row r="14" spans="1:6" x14ac:dyDescent="0.25">
      <c r="A14" s="224" t="s">
        <v>1662</v>
      </c>
      <c r="B14" s="224" t="s">
        <v>1662</v>
      </c>
    </row>
    <row r="15" spans="1:6" x14ac:dyDescent="0.25">
      <c r="A15" s="224" t="s">
        <v>1660</v>
      </c>
      <c r="B15" s="224" t="s">
        <v>1661</v>
      </c>
      <c r="C15" s="225">
        <v>65678.376665680145</v>
      </c>
      <c r="D15" s="225">
        <v>20781</v>
      </c>
    </row>
    <row r="16" spans="1:6" x14ac:dyDescent="0.25">
      <c r="A16" s="224" t="s">
        <v>1663</v>
      </c>
      <c r="B16" s="224" t="s">
        <v>2203</v>
      </c>
      <c r="C16" s="225">
        <v>72.020842613866336</v>
      </c>
      <c r="D16" s="225">
        <v>76</v>
      </c>
    </row>
    <row r="17" spans="1:3" x14ac:dyDescent="0.25">
      <c r="A17" s="224" t="s">
        <v>1664</v>
      </c>
      <c r="B17" s="224" t="s">
        <v>1650</v>
      </c>
    </row>
    <row r="18" spans="1:3" x14ac:dyDescent="0.25">
      <c r="A18" s="224" t="s">
        <v>1665</v>
      </c>
      <c r="B18" s="224" t="s">
        <v>1983</v>
      </c>
    </row>
    <row r="19" spans="1:3" x14ac:dyDescent="0.25">
      <c r="A19" s="224" t="s">
        <v>2204</v>
      </c>
      <c r="B19" s="224" t="s">
        <v>143</v>
      </c>
    </row>
    <row r="20" spans="1:3" x14ac:dyDescent="0.25">
      <c r="A20" s="224" t="s">
        <v>2205</v>
      </c>
      <c r="B20" s="224" t="s">
        <v>143</v>
      </c>
    </row>
    <row r="21" spans="1:3" x14ac:dyDescent="0.25">
      <c r="A21" s="224" t="s">
        <v>2206</v>
      </c>
      <c r="B21" s="224" t="s">
        <v>143</v>
      </c>
    </row>
    <row r="22" spans="1:3" x14ac:dyDescent="0.25">
      <c r="A22" s="224" t="s">
        <v>2207</v>
      </c>
      <c r="B22" s="224" t="s">
        <v>143</v>
      </c>
    </row>
    <row r="23" spans="1:3" x14ac:dyDescent="0.25">
      <c r="A23" s="224" t="s">
        <v>2208</v>
      </c>
      <c r="B23" s="224" t="s">
        <v>143</v>
      </c>
    </row>
    <row r="24" spans="1:3" x14ac:dyDescent="0.25">
      <c r="A24" s="224" t="s">
        <v>1662</v>
      </c>
      <c r="B24" s="224" t="s">
        <v>1653</v>
      </c>
    </row>
    <row r="25" spans="1:3" x14ac:dyDescent="0.25">
      <c r="A25" s="224" t="s">
        <v>1662</v>
      </c>
      <c r="B25" s="224" t="s">
        <v>1667</v>
      </c>
    </row>
    <row r="26" spans="1:3" x14ac:dyDescent="0.25">
      <c r="A26" s="224" t="s">
        <v>1669</v>
      </c>
      <c r="B26" s="224" t="s">
        <v>452</v>
      </c>
      <c r="C26" s="225">
        <v>55983</v>
      </c>
    </row>
    <row r="27" spans="1:3" x14ac:dyDescent="0.25">
      <c r="A27" s="224" t="s">
        <v>1670</v>
      </c>
      <c r="B27" s="224" t="s">
        <v>454</v>
      </c>
      <c r="C27" s="225">
        <v>9768</v>
      </c>
    </row>
    <row r="28" spans="1:3" x14ac:dyDescent="0.25">
      <c r="A28" s="224" t="s">
        <v>1671</v>
      </c>
      <c r="B28" s="224" t="s">
        <v>139</v>
      </c>
    </row>
    <row r="29" spans="1:3" x14ac:dyDescent="0.25">
      <c r="A29" s="224" t="s">
        <v>1672</v>
      </c>
      <c r="B29" s="224" t="s">
        <v>141</v>
      </c>
    </row>
    <row r="30" spans="1:3" x14ac:dyDescent="0.25">
      <c r="A30" s="224" t="s">
        <v>1673</v>
      </c>
      <c r="B30" s="224" t="s">
        <v>1384</v>
      </c>
      <c r="C30" s="225">
        <v>4504</v>
      </c>
    </row>
    <row r="31" spans="1:3" x14ac:dyDescent="0.25">
      <c r="A31" s="224" t="s">
        <v>1674</v>
      </c>
      <c r="B31" s="224" t="s">
        <v>2209</v>
      </c>
    </row>
    <row r="32" spans="1:3" x14ac:dyDescent="0.25">
      <c r="A32" s="224" t="s">
        <v>1675</v>
      </c>
      <c r="B32" s="224" t="s">
        <v>2210</v>
      </c>
      <c r="C32" s="225">
        <v>41136</v>
      </c>
    </row>
    <row r="33" spans="1:3" x14ac:dyDescent="0.25">
      <c r="A33" s="224" t="s">
        <v>1676</v>
      </c>
      <c r="B33" s="224" t="s">
        <v>2211</v>
      </c>
      <c r="C33" s="225">
        <v>98</v>
      </c>
    </row>
    <row r="34" spans="1:3" x14ac:dyDescent="0.25">
      <c r="A34" s="224" t="s">
        <v>1677</v>
      </c>
      <c r="B34" s="224" t="s">
        <v>1984</v>
      </c>
      <c r="C34" s="225">
        <v>88</v>
      </c>
    </row>
    <row r="35" spans="1:3" x14ac:dyDescent="0.25">
      <c r="A35" s="224" t="s">
        <v>1678</v>
      </c>
      <c r="B35" s="224" t="s">
        <v>3191</v>
      </c>
      <c r="C35" s="225">
        <v>10156</v>
      </c>
    </row>
    <row r="36" spans="1:3" x14ac:dyDescent="0.25">
      <c r="A36" s="224" t="s">
        <v>1679</v>
      </c>
      <c r="B36" s="224" t="s">
        <v>3192</v>
      </c>
    </row>
    <row r="37" spans="1:3" x14ac:dyDescent="0.25">
      <c r="A37" s="224" t="s">
        <v>1680</v>
      </c>
      <c r="B37" s="224" t="s">
        <v>2214</v>
      </c>
      <c r="C37" s="225">
        <v>9768</v>
      </c>
    </row>
    <row r="38" spans="1:3" x14ac:dyDescent="0.25">
      <c r="A38" s="224" t="s">
        <v>1681</v>
      </c>
      <c r="B38" s="224" t="s">
        <v>1985</v>
      </c>
    </row>
    <row r="39" spans="1:3" x14ac:dyDescent="0.25">
      <c r="A39" s="224" t="s">
        <v>1682</v>
      </c>
      <c r="B39" s="224" t="s">
        <v>2715</v>
      </c>
    </row>
    <row r="40" spans="1:3" x14ac:dyDescent="0.25">
      <c r="A40" s="224" t="s">
        <v>1683</v>
      </c>
      <c r="B40" s="224" t="s">
        <v>1662</v>
      </c>
    </row>
    <row r="41" spans="1:3" x14ac:dyDescent="0.25">
      <c r="A41" s="224" t="s">
        <v>1684</v>
      </c>
      <c r="B41" s="224" t="s">
        <v>1662</v>
      </c>
    </row>
    <row r="42" spans="1:3" x14ac:dyDescent="0.25">
      <c r="A42" s="224" t="s">
        <v>1685</v>
      </c>
      <c r="B42" s="224" t="s">
        <v>1662</v>
      </c>
    </row>
    <row r="43" spans="1:3" x14ac:dyDescent="0.25">
      <c r="A43" s="224" t="s">
        <v>1686</v>
      </c>
      <c r="B43" s="224" t="s">
        <v>1662</v>
      </c>
    </row>
    <row r="44" spans="1:3" x14ac:dyDescent="0.25">
      <c r="A44" s="224" t="s">
        <v>1687</v>
      </c>
      <c r="B44" s="224" t="s">
        <v>1662</v>
      </c>
    </row>
    <row r="45" spans="1:3" x14ac:dyDescent="0.25">
      <c r="A45" s="224" t="s">
        <v>1688</v>
      </c>
      <c r="B45" s="224" t="s">
        <v>1662</v>
      </c>
    </row>
    <row r="46" spans="1:3" x14ac:dyDescent="0.25">
      <c r="A46" s="224" t="s">
        <v>1689</v>
      </c>
      <c r="B46" s="224" t="s">
        <v>1662</v>
      </c>
    </row>
    <row r="47" spans="1:3" x14ac:dyDescent="0.25">
      <c r="A47" s="224" t="s">
        <v>1690</v>
      </c>
      <c r="B47" s="224" t="s">
        <v>1662</v>
      </c>
    </row>
    <row r="48" spans="1:3" x14ac:dyDescent="0.25">
      <c r="A48" s="224" t="s">
        <v>1662</v>
      </c>
      <c r="B48" s="224" t="s">
        <v>468</v>
      </c>
    </row>
    <row r="49" spans="1:6" x14ac:dyDescent="0.25">
      <c r="A49" s="224" t="s">
        <v>1691</v>
      </c>
      <c r="B49" s="224" t="s">
        <v>1986</v>
      </c>
      <c r="C49" s="225">
        <v>20472</v>
      </c>
      <c r="D49" s="225">
        <v>371</v>
      </c>
    </row>
    <row r="50" spans="1:6" x14ac:dyDescent="0.25">
      <c r="A50" s="224" t="s">
        <v>1692</v>
      </c>
      <c r="B50" s="224" t="s">
        <v>475</v>
      </c>
    </row>
    <row r="51" spans="1:6" x14ac:dyDescent="0.25">
      <c r="A51" s="224" t="s">
        <v>1693</v>
      </c>
      <c r="B51" s="224" t="s">
        <v>477</v>
      </c>
    </row>
    <row r="52" spans="1:6" x14ac:dyDescent="0.25">
      <c r="A52" s="224" t="s">
        <v>1694</v>
      </c>
      <c r="B52" s="224" t="s">
        <v>1662</v>
      </c>
    </row>
    <row r="53" spans="1:6" x14ac:dyDescent="0.25">
      <c r="A53" s="224" t="s">
        <v>1695</v>
      </c>
      <c r="B53" s="224" t="s">
        <v>1662</v>
      </c>
    </row>
    <row r="54" spans="1:6" x14ac:dyDescent="0.25">
      <c r="A54" s="224" t="s">
        <v>1696</v>
      </c>
      <c r="B54" s="224" t="s">
        <v>1662</v>
      </c>
    </row>
    <row r="55" spans="1:6" x14ac:dyDescent="0.25">
      <c r="A55" s="224" t="s">
        <v>1697</v>
      </c>
      <c r="B55" s="224" t="s">
        <v>1662</v>
      </c>
    </row>
    <row r="56" spans="1:6" x14ac:dyDescent="0.25">
      <c r="A56" s="224" t="s">
        <v>1662</v>
      </c>
      <c r="B56" s="224" t="s">
        <v>480</v>
      </c>
    </row>
    <row r="57" spans="1:6" x14ac:dyDescent="0.25">
      <c r="A57" s="224" t="s">
        <v>1698</v>
      </c>
      <c r="B57" s="224" t="s">
        <v>959</v>
      </c>
      <c r="C57" s="225">
        <v>3.6129275190760292E-2</v>
      </c>
      <c r="D57" s="225">
        <v>0.41470835874855477</v>
      </c>
      <c r="F57" s="225">
        <v>9.2369553629792239E-2</v>
      </c>
    </row>
    <row r="58" spans="1:6" x14ac:dyDescent="0.25">
      <c r="A58" s="224" t="s">
        <v>1699</v>
      </c>
      <c r="B58" s="224" t="s">
        <v>1662</v>
      </c>
    </row>
    <row r="59" spans="1:6" x14ac:dyDescent="0.25">
      <c r="A59" s="224" t="s">
        <v>1700</v>
      </c>
      <c r="B59" s="224" t="s">
        <v>1662</v>
      </c>
    </row>
    <row r="60" spans="1:6" x14ac:dyDescent="0.25">
      <c r="A60" s="224" t="s">
        <v>1701</v>
      </c>
      <c r="B60" s="224" t="s">
        <v>1662</v>
      </c>
    </row>
    <row r="61" spans="1:6" x14ac:dyDescent="0.25">
      <c r="A61" s="224" t="s">
        <v>1702</v>
      </c>
      <c r="B61" s="224" t="s">
        <v>1662</v>
      </c>
    </row>
    <row r="62" spans="1:6" x14ac:dyDescent="0.25">
      <c r="A62" s="224" t="s">
        <v>1703</v>
      </c>
      <c r="B62" s="224" t="s">
        <v>1662</v>
      </c>
    </row>
    <row r="63" spans="1:6" x14ac:dyDescent="0.25">
      <c r="A63" s="224" t="s">
        <v>1704</v>
      </c>
      <c r="B63" s="224" t="s">
        <v>1662</v>
      </c>
    </row>
    <row r="64" spans="1:6" x14ac:dyDescent="0.25">
      <c r="A64" s="224" t="s">
        <v>1662</v>
      </c>
      <c r="B64" s="224" t="s">
        <v>3177</v>
      </c>
    </row>
    <row r="65" spans="1:2" x14ac:dyDescent="0.25">
      <c r="A65" s="224" t="s">
        <v>1705</v>
      </c>
      <c r="B65" s="224" t="s">
        <v>493</v>
      </c>
    </row>
    <row r="66" spans="1:2" x14ac:dyDescent="0.25">
      <c r="A66" s="224" t="s">
        <v>1706</v>
      </c>
      <c r="B66" s="224" t="s">
        <v>495</v>
      </c>
    </row>
    <row r="67" spans="1:2" x14ac:dyDescent="0.25">
      <c r="A67" s="224" t="s">
        <v>1707</v>
      </c>
      <c r="B67" s="224" t="s">
        <v>497</v>
      </c>
    </row>
    <row r="68" spans="1:2" x14ac:dyDescent="0.25">
      <c r="A68" s="224" t="s">
        <v>1708</v>
      </c>
      <c r="B68" s="224" t="s">
        <v>499</v>
      </c>
    </row>
    <row r="69" spans="1:2" x14ac:dyDescent="0.25">
      <c r="A69" s="224" t="s">
        <v>1709</v>
      </c>
      <c r="B69" s="224" t="s">
        <v>501</v>
      </c>
    </row>
    <row r="70" spans="1:2" x14ac:dyDescent="0.25">
      <c r="A70" s="224" t="s">
        <v>1710</v>
      </c>
      <c r="B70" s="224" t="s">
        <v>503</v>
      </c>
    </row>
    <row r="71" spans="1:2" x14ac:dyDescent="0.25">
      <c r="A71" s="224" t="s">
        <v>1711</v>
      </c>
      <c r="B71" s="224" t="s">
        <v>2300</v>
      </c>
    </row>
    <row r="72" spans="1:2" x14ac:dyDescent="0.25">
      <c r="A72" s="224" t="s">
        <v>1712</v>
      </c>
      <c r="B72" s="224" t="s">
        <v>506</v>
      </c>
    </row>
    <row r="73" spans="1:2" x14ac:dyDescent="0.25">
      <c r="A73" s="224" t="s">
        <v>1713</v>
      </c>
      <c r="B73" s="224" t="s">
        <v>508</v>
      </c>
    </row>
    <row r="74" spans="1:2" x14ac:dyDescent="0.25">
      <c r="A74" s="224" t="s">
        <v>1714</v>
      </c>
      <c r="B74" s="224" t="s">
        <v>510</v>
      </c>
    </row>
    <row r="75" spans="1:2" x14ac:dyDescent="0.25">
      <c r="A75" s="224" t="s">
        <v>1715</v>
      </c>
      <c r="B75" s="224" t="s">
        <v>512</v>
      </c>
    </row>
    <row r="76" spans="1:2" x14ac:dyDescent="0.25">
      <c r="A76" s="224" t="s">
        <v>1716</v>
      </c>
      <c r="B76" s="224" t="s">
        <v>514</v>
      </c>
    </row>
    <row r="77" spans="1:2" x14ac:dyDescent="0.25">
      <c r="A77" s="224" t="s">
        <v>1717</v>
      </c>
      <c r="B77" s="224" t="s">
        <v>516</v>
      </c>
    </row>
    <row r="78" spans="1:2" x14ac:dyDescent="0.25">
      <c r="A78" s="224" t="s">
        <v>1718</v>
      </c>
      <c r="B78" s="224" t="s">
        <v>518</v>
      </c>
    </row>
    <row r="79" spans="1:2" x14ac:dyDescent="0.25">
      <c r="A79" s="224" t="s">
        <v>1719</v>
      </c>
      <c r="B79" s="224" t="s">
        <v>520</v>
      </c>
    </row>
    <row r="80" spans="1:2" x14ac:dyDescent="0.25">
      <c r="A80" s="224" t="s">
        <v>1720</v>
      </c>
      <c r="B80" s="224" t="s">
        <v>522</v>
      </c>
    </row>
    <row r="81" spans="1:2" x14ac:dyDescent="0.25">
      <c r="A81" s="224" t="s">
        <v>1721</v>
      </c>
      <c r="B81" s="224" t="s">
        <v>3</v>
      </c>
    </row>
    <row r="82" spans="1:2" x14ac:dyDescent="0.25">
      <c r="A82" s="224" t="s">
        <v>1722</v>
      </c>
      <c r="B82" s="224" t="s">
        <v>525</v>
      </c>
    </row>
    <row r="83" spans="1:2" x14ac:dyDescent="0.25">
      <c r="A83" s="224" t="s">
        <v>1723</v>
      </c>
      <c r="B83" s="224" t="s">
        <v>527</v>
      </c>
    </row>
    <row r="84" spans="1:2" x14ac:dyDescent="0.25">
      <c r="A84" s="224" t="s">
        <v>1724</v>
      </c>
      <c r="B84" s="224" t="s">
        <v>529</v>
      </c>
    </row>
    <row r="85" spans="1:2" x14ac:dyDescent="0.25">
      <c r="A85" s="224" t="s">
        <v>1725</v>
      </c>
      <c r="B85" s="224" t="s">
        <v>531</v>
      </c>
    </row>
    <row r="86" spans="1:2" x14ac:dyDescent="0.25">
      <c r="A86" s="224" t="s">
        <v>1726</v>
      </c>
      <c r="B86" s="224" t="s">
        <v>533</v>
      </c>
    </row>
    <row r="87" spans="1:2" x14ac:dyDescent="0.25">
      <c r="A87" s="224" t="s">
        <v>1727</v>
      </c>
      <c r="B87" s="224" t="s">
        <v>535</v>
      </c>
    </row>
    <row r="88" spans="1:2" x14ac:dyDescent="0.25">
      <c r="A88" s="224" t="s">
        <v>1728</v>
      </c>
      <c r="B88" s="224" t="s">
        <v>537</v>
      </c>
    </row>
    <row r="89" spans="1:2" x14ac:dyDescent="0.25">
      <c r="A89" s="224" t="s">
        <v>1729</v>
      </c>
      <c r="B89" s="224" t="s">
        <v>539</v>
      </c>
    </row>
    <row r="90" spans="1:2" x14ac:dyDescent="0.25">
      <c r="A90" s="224" t="s">
        <v>1730</v>
      </c>
      <c r="B90" s="224" t="s">
        <v>541</v>
      </c>
    </row>
    <row r="91" spans="1:2" x14ac:dyDescent="0.25">
      <c r="A91" s="224" t="s">
        <v>1731</v>
      </c>
      <c r="B91" s="224" t="s">
        <v>543</v>
      </c>
    </row>
    <row r="92" spans="1:2" x14ac:dyDescent="0.25">
      <c r="A92" s="224" t="s">
        <v>1732</v>
      </c>
      <c r="B92" s="224" t="s">
        <v>6</v>
      </c>
    </row>
    <row r="93" spans="1:2" x14ac:dyDescent="0.25">
      <c r="A93" s="224" t="s">
        <v>1733</v>
      </c>
      <c r="B93" s="224" t="s">
        <v>309</v>
      </c>
    </row>
    <row r="94" spans="1:2" x14ac:dyDescent="0.25">
      <c r="A94" s="224" t="s">
        <v>1734</v>
      </c>
      <c r="B94" s="224" t="s">
        <v>549</v>
      </c>
    </row>
    <row r="95" spans="1:2" x14ac:dyDescent="0.25">
      <c r="A95" s="224" t="s">
        <v>1735</v>
      </c>
      <c r="B95" s="224" t="s">
        <v>551</v>
      </c>
    </row>
    <row r="96" spans="1:2" x14ac:dyDescent="0.25">
      <c r="A96" s="224" t="s">
        <v>1736</v>
      </c>
      <c r="B96" s="224" t="s">
        <v>2</v>
      </c>
    </row>
    <row r="97" spans="1:2" x14ac:dyDescent="0.25">
      <c r="A97" s="224" t="s">
        <v>1737</v>
      </c>
      <c r="B97" s="224" t="s">
        <v>139</v>
      </c>
    </row>
    <row r="98" spans="1:2" x14ac:dyDescent="0.25">
      <c r="A98" s="224" t="s">
        <v>1738</v>
      </c>
      <c r="B98" s="224" t="s">
        <v>311</v>
      </c>
    </row>
    <row r="99" spans="1:2" x14ac:dyDescent="0.25">
      <c r="A99" s="224" t="s">
        <v>1739</v>
      </c>
      <c r="B99" s="224" t="s">
        <v>546</v>
      </c>
    </row>
    <row r="100" spans="1:2" x14ac:dyDescent="0.25">
      <c r="A100" s="224" t="s">
        <v>1740</v>
      </c>
      <c r="B100" s="224" t="s">
        <v>313</v>
      </c>
    </row>
    <row r="101" spans="1:2" x14ac:dyDescent="0.25">
      <c r="A101" s="224" t="s">
        <v>1741</v>
      </c>
      <c r="B101" s="224" t="s">
        <v>315</v>
      </c>
    </row>
    <row r="102" spans="1:2" x14ac:dyDescent="0.25">
      <c r="A102" s="224" t="s">
        <v>1742</v>
      </c>
      <c r="B102" s="224" t="s">
        <v>12</v>
      </c>
    </row>
    <row r="103" spans="1:2" x14ac:dyDescent="0.25">
      <c r="A103" s="224" t="s">
        <v>1743</v>
      </c>
      <c r="B103" s="224" t="s">
        <v>318</v>
      </c>
    </row>
    <row r="104" spans="1:2" x14ac:dyDescent="0.25">
      <c r="A104" s="224" t="s">
        <v>1744</v>
      </c>
      <c r="B104" s="224" t="s">
        <v>320</v>
      </c>
    </row>
    <row r="105" spans="1:2" x14ac:dyDescent="0.25">
      <c r="A105" s="224" t="s">
        <v>1745</v>
      </c>
      <c r="B105" s="224" t="s">
        <v>322</v>
      </c>
    </row>
    <row r="106" spans="1:2" x14ac:dyDescent="0.25">
      <c r="A106" s="224" t="s">
        <v>1746</v>
      </c>
      <c r="B106" s="224" t="s">
        <v>324</v>
      </c>
    </row>
    <row r="107" spans="1:2" x14ac:dyDescent="0.25">
      <c r="A107" s="224" t="s">
        <v>1747</v>
      </c>
      <c r="B107" s="224" t="s">
        <v>326</v>
      </c>
    </row>
    <row r="108" spans="1:2" x14ac:dyDescent="0.25">
      <c r="A108" s="224" t="s">
        <v>1748</v>
      </c>
      <c r="B108" s="224" t="s">
        <v>139</v>
      </c>
    </row>
    <row r="109" spans="1:2" x14ac:dyDescent="0.25">
      <c r="A109" s="224" t="s">
        <v>2020</v>
      </c>
      <c r="B109" s="224" t="s">
        <v>1662</v>
      </c>
    </row>
    <row r="110" spans="1:2" x14ac:dyDescent="0.25">
      <c r="A110" s="224" t="s">
        <v>2021</v>
      </c>
      <c r="B110" s="224" t="s">
        <v>1662</v>
      </c>
    </row>
    <row r="111" spans="1:2" x14ac:dyDescent="0.25">
      <c r="A111" s="224" t="s">
        <v>2022</v>
      </c>
      <c r="B111" s="224" t="s">
        <v>1662</v>
      </c>
    </row>
    <row r="112" spans="1:2" x14ac:dyDescent="0.25">
      <c r="A112" s="224" t="s">
        <v>2023</v>
      </c>
      <c r="B112" s="224" t="s">
        <v>1662</v>
      </c>
    </row>
    <row r="113" spans="1:6" x14ac:dyDescent="0.25">
      <c r="A113" s="224" t="s">
        <v>2024</v>
      </c>
      <c r="B113" s="224" t="s">
        <v>1662</v>
      </c>
    </row>
    <row r="114" spans="1:6" x14ac:dyDescent="0.25">
      <c r="A114" s="224" t="s">
        <v>2025</v>
      </c>
      <c r="B114" s="224" t="s">
        <v>1662</v>
      </c>
    </row>
    <row r="115" spans="1:6" x14ac:dyDescent="0.25">
      <c r="A115" s="224" t="s">
        <v>2026</v>
      </c>
      <c r="B115" s="224" t="s">
        <v>1662</v>
      </c>
    </row>
    <row r="116" spans="1:6" x14ac:dyDescent="0.25">
      <c r="A116" s="224" t="s">
        <v>2027</v>
      </c>
      <c r="B116" s="224" t="s">
        <v>1662</v>
      </c>
    </row>
    <row r="117" spans="1:6" x14ac:dyDescent="0.25">
      <c r="A117" s="224" t="s">
        <v>2028</v>
      </c>
      <c r="B117" s="224" t="s">
        <v>1662</v>
      </c>
    </row>
    <row r="118" spans="1:6" x14ac:dyDescent="0.25">
      <c r="A118" s="224" t="s">
        <v>2029</v>
      </c>
      <c r="B118" s="224" t="s">
        <v>1662</v>
      </c>
    </row>
    <row r="119" spans="1:6" x14ac:dyDescent="0.25">
      <c r="A119" s="224" t="s">
        <v>1662</v>
      </c>
      <c r="B119" s="224" t="s">
        <v>1566</v>
      </c>
    </row>
    <row r="120" spans="1:6" x14ac:dyDescent="0.25">
      <c r="A120" s="224" t="s">
        <v>1749</v>
      </c>
      <c r="B120" s="224" t="s">
        <v>3115</v>
      </c>
      <c r="C120" s="225">
        <v>0.44441629769230323</v>
      </c>
      <c r="D120" s="225">
        <v>0.60637324215886457</v>
      </c>
      <c r="F120" s="225">
        <v>0.46847600951806934</v>
      </c>
    </row>
    <row r="121" spans="1:6" x14ac:dyDescent="0.25">
      <c r="A121" s="224" t="s">
        <v>1750</v>
      </c>
      <c r="B121" s="224" t="s">
        <v>3116</v>
      </c>
      <c r="C121" s="225">
        <v>0.14332967061385996</v>
      </c>
      <c r="D121" s="225">
        <v>4.8748048471101556E-2</v>
      </c>
      <c r="F121" s="225">
        <v>0.12927898214496591</v>
      </c>
    </row>
    <row r="122" spans="1:6" x14ac:dyDescent="0.25">
      <c r="A122" s="224" t="s">
        <v>1751</v>
      </c>
      <c r="B122" s="224" t="s">
        <v>3117</v>
      </c>
      <c r="C122" s="225">
        <v>3.3224538867056688E-2</v>
      </c>
      <c r="D122" s="225">
        <v>4.863191660867542E-2</v>
      </c>
      <c r="F122" s="225">
        <v>3.5513400697955173E-2</v>
      </c>
    </row>
    <row r="123" spans="1:6" x14ac:dyDescent="0.25">
      <c r="A123" s="224" t="s">
        <v>1752</v>
      </c>
      <c r="B123" s="224" t="s">
        <v>3118</v>
      </c>
      <c r="C123" s="225">
        <v>0.25384390896413828</v>
      </c>
      <c r="D123" s="225">
        <v>0.21610567080833323</v>
      </c>
      <c r="F123" s="225">
        <v>0.24823765887578828</v>
      </c>
    </row>
    <row r="124" spans="1:6" x14ac:dyDescent="0.25">
      <c r="A124" s="224" t="s">
        <v>1753</v>
      </c>
      <c r="B124" s="224" t="s">
        <v>3119</v>
      </c>
      <c r="C124" s="225">
        <v>0.12518558385494463</v>
      </c>
      <c r="D124" s="225">
        <v>8.0141121955554562E-2</v>
      </c>
      <c r="F124" s="225">
        <v>0.11849394876768964</v>
      </c>
    </row>
    <row r="125" spans="1:6" x14ac:dyDescent="0.25">
      <c r="A125" s="224" t="s">
        <v>1754</v>
      </c>
      <c r="B125" s="224" t="s">
        <v>1662</v>
      </c>
    </row>
    <row r="126" spans="1:6" x14ac:dyDescent="0.25">
      <c r="A126" s="224" t="s">
        <v>1755</v>
      </c>
      <c r="B126" s="224" t="s">
        <v>1662</v>
      </c>
    </row>
    <row r="127" spans="1:6" x14ac:dyDescent="0.25">
      <c r="A127" s="224" t="s">
        <v>1756</v>
      </c>
      <c r="B127" s="224" t="s">
        <v>1662</v>
      </c>
    </row>
    <row r="128" spans="1:6" x14ac:dyDescent="0.25">
      <c r="A128" s="224" t="s">
        <v>1757</v>
      </c>
      <c r="B128" s="224" t="s">
        <v>1662</v>
      </c>
    </row>
    <row r="129" spans="1:2" x14ac:dyDescent="0.25">
      <c r="A129" s="224" t="s">
        <v>1758</v>
      </c>
      <c r="B129" s="224" t="s">
        <v>1662</v>
      </c>
    </row>
    <row r="130" spans="1:2" x14ac:dyDescent="0.25">
      <c r="A130" s="224" t="s">
        <v>1759</v>
      </c>
      <c r="B130" s="224" t="s">
        <v>1662</v>
      </c>
    </row>
    <row r="131" spans="1:2" x14ac:dyDescent="0.25">
      <c r="A131" s="224" t="s">
        <v>1760</v>
      </c>
      <c r="B131" s="224" t="s">
        <v>1662</v>
      </c>
    </row>
    <row r="132" spans="1:2" x14ac:dyDescent="0.25">
      <c r="A132" s="224" t="s">
        <v>1761</v>
      </c>
      <c r="B132" s="224" t="s">
        <v>1662</v>
      </c>
    </row>
    <row r="133" spans="1:2" x14ac:dyDescent="0.25">
      <c r="A133" s="224" t="s">
        <v>1762</v>
      </c>
      <c r="B133" s="224" t="s">
        <v>1662</v>
      </c>
    </row>
    <row r="134" spans="1:2" x14ac:dyDescent="0.25">
      <c r="A134" s="224" t="s">
        <v>1763</v>
      </c>
      <c r="B134" s="224" t="s">
        <v>1662</v>
      </c>
    </row>
    <row r="135" spans="1:2" x14ac:dyDescent="0.25">
      <c r="A135" s="224" t="s">
        <v>1764</v>
      </c>
      <c r="B135" s="224" t="s">
        <v>1662</v>
      </c>
    </row>
    <row r="136" spans="1:2" x14ac:dyDescent="0.25">
      <c r="A136" s="224" t="s">
        <v>1765</v>
      </c>
      <c r="B136" s="224" t="s">
        <v>1662</v>
      </c>
    </row>
    <row r="137" spans="1:2" x14ac:dyDescent="0.25">
      <c r="A137" s="224" t="s">
        <v>1766</v>
      </c>
      <c r="B137" s="224" t="s">
        <v>1662</v>
      </c>
    </row>
    <row r="138" spans="1:2" x14ac:dyDescent="0.25">
      <c r="A138" s="224" t="s">
        <v>1767</v>
      </c>
      <c r="B138" s="224" t="s">
        <v>1662</v>
      </c>
    </row>
    <row r="139" spans="1:2" x14ac:dyDescent="0.25">
      <c r="A139" s="224" t="s">
        <v>1768</v>
      </c>
      <c r="B139" s="224" t="s">
        <v>1662</v>
      </c>
    </row>
    <row r="140" spans="1:2" x14ac:dyDescent="0.25">
      <c r="A140" s="224" t="s">
        <v>1769</v>
      </c>
      <c r="B140" s="224" t="s">
        <v>1662</v>
      </c>
    </row>
    <row r="141" spans="1:2" x14ac:dyDescent="0.25">
      <c r="A141" s="224" t="s">
        <v>1770</v>
      </c>
      <c r="B141" s="224" t="s">
        <v>1662</v>
      </c>
    </row>
    <row r="142" spans="1:2" x14ac:dyDescent="0.25">
      <c r="A142" s="224" t="s">
        <v>1771</v>
      </c>
      <c r="B142" s="224" t="s">
        <v>1662</v>
      </c>
    </row>
    <row r="143" spans="1:2" x14ac:dyDescent="0.25">
      <c r="A143" s="224" t="s">
        <v>1772</v>
      </c>
      <c r="B143" s="224" t="s">
        <v>1662</v>
      </c>
    </row>
    <row r="144" spans="1:2" x14ac:dyDescent="0.25">
      <c r="A144" s="224" t="s">
        <v>1773</v>
      </c>
      <c r="B144" s="224" t="s">
        <v>1662</v>
      </c>
    </row>
    <row r="145" spans="1:2" x14ac:dyDescent="0.25">
      <c r="A145" s="224" t="s">
        <v>1774</v>
      </c>
      <c r="B145" s="224" t="s">
        <v>1662</v>
      </c>
    </row>
    <row r="146" spans="1:2" x14ac:dyDescent="0.25">
      <c r="A146" s="224" t="s">
        <v>1775</v>
      </c>
      <c r="B146" s="224" t="s">
        <v>1662</v>
      </c>
    </row>
    <row r="147" spans="1:2" x14ac:dyDescent="0.25">
      <c r="A147" s="224" t="s">
        <v>1776</v>
      </c>
      <c r="B147" s="224" t="s">
        <v>1662</v>
      </c>
    </row>
    <row r="148" spans="1:2" x14ac:dyDescent="0.25">
      <c r="A148" s="224" t="s">
        <v>1777</v>
      </c>
      <c r="B148" s="224" t="s">
        <v>1662</v>
      </c>
    </row>
    <row r="149" spans="1:2" x14ac:dyDescent="0.25">
      <c r="A149" s="224" t="s">
        <v>1778</v>
      </c>
      <c r="B149" s="224" t="s">
        <v>1662</v>
      </c>
    </row>
    <row r="150" spans="1:2" x14ac:dyDescent="0.25">
      <c r="A150" s="224" t="s">
        <v>1779</v>
      </c>
      <c r="B150" s="224" t="s">
        <v>1662</v>
      </c>
    </row>
    <row r="151" spans="1:2" x14ac:dyDescent="0.25">
      <c r="A151" s="224" t="s">
        <v>1780</v>
      </c>
      <c r="B151" s="224" t="s">
        <v>1662</v>
      </c>
    </row>
    <row r="152" spans="1:2" x14ac:dyDescent="0.25">
      <c r="A152" s="224" t="s">
        <v>1781</v>
      </c>
      <c r="B152" s="224" t="s">
        <v>1662</v>
      </c>
    </row>
    <row r="153" spans="1:2" x14ac:dyDescent="0.25">
      <c r="A153" s="224" t="s">
        <v>1782</v>
      </c>
      <c r="B153" s="224" t="s">
        <v>1662</v>
      </c>
    </row>
    <row r="154" spans="1:2" x14ac:dyDescent="0.25">
      <c r="A154" s="224" t="s">
        <v>1783</v>
      </c>
      <c r="B154" s="224" t="s">
        <v>1662</v>
      </c>
    </row>
    <row r="155" spans="1:2" x14ac:dyDescent="0.25">
      <c r="A155" s="224" t="s">
        <v>1784</v>
      </c>
      <c r="B155" s="224" t="s">
        <v>1662</v>
      </c>
    </row>
    <row r="156" spans="1:2" x14ac:dyDescent="0.25">
      <c r="A156" s="224" t="s">
        <v>1785</v>
      </c>
      <c r="B156" s="224" t="s">
        <v>1662</v>
      </c>
    </row>
    <row r="157" spans="1:2" x14ac:dyDescent="0.25">
      <c r="A157" s="224" t="s">
        <v>1786</v>
      </c>
      <c r="B157" s="224" t="s">
        <v>1662</v>
      </c>
    </row>
    <row r="158" spans="1:2" x14ac:dyDescent="0.25">
      <c r="A158" s="224" t="s">
        <v>1787</v>
      </c>
      <c r="B158" s="224" t="s">
        <v>1662</v>
      </c>
    </row>
    <row r="159" spans="1:2" x14ac:dyDescent="0.25">
      <c r="A159" s="224" t="s">
        <v>1788</v>
      </c>
      <c r="B159" s="224" t="s">
        <v>1662</v>
      </c>
    </row>
    <row r="160" spans="1:2" x14ac:dyDescent="0.25">
      <c r="A160" s="224" t="s">
        <v>1789</v>
      </c>
      <c r="B160" s="224" t="s">
        <v>1662</v>
      </c>
    </row>
    <row r="161" spans="1:6" x14ac:dyDescent="0.25">
      <c r="A161" s="224" t="s">
        <v>1790</v>
      </c>
      <c r="B161" s="224" t="s">
        <v>1662</v>
      </c>
    </row>
    <row r="162" spans="1:6" x14ac:dyDescent="0.25">
      <c r="A162" s="224" t="s">
        <v>1791</v>
      </c>
      <c r="B162" s="224" t="s">
        <v>1662</v>
      </c>
    </row>
    <row r="163" spans="1:6" x14ac:dyDescent="0.25">
      <c r="A163" s="224" t="s">
        <v>1792</v>
      </c>
      <c r="B163" s="224" t="s">
        <v>1662</v>
      </c>
    </row>
    <row r="164" spans="1:6" x14ac:dyDescent="0.25">
      <c r="A164" s="224" t="s">
        <v>1793</v>
      </c>
      <c r="B164" s="224" t="s">
        <v>1662</v>
      </c>
    </row>
    <row r="165" spans="1:6" x14ac:dyDescent="0.25">
      <c r="A165" s="224" t="s">
        <v>1794</v>
      </c>
      <c r="B165" s="224" t="s">
        <v>1662</v>
      </c>
    </row>
    <row r="166" spans="1:6" x14ac:dyDescent="0.25">
      <c r="A166" s="224" t="s">
        <v>1795</v>
      </c>
      <c r="B166" s="224" t="s">
        <v>1662</v>
      </c>
    </row>
    <row r="167" spans="1:6" x14ac:dyDescent="0.25">
      <c r="A167" s="224" t="s">
        <v>1796</v>
      </c>
      <c r="B167" s="224" t="s">
        <v>1662</v>
      </c>
    </row>
    <row r="168" spans="1:6" x14ac:dyDescent="0.25">
      <c r="A168" s="224" t="s">
        <v>1797</v>
      </c>
      <c r="B168" s="224" t="s">
        <v>1662</v>
      </c>
    </row>
    <row r="169" spans="1:6" x14ac:dyDescent="0.25">
      <c r="A169" s="224" t="s">
        <v>1798</v>
      </c>
      <c r="B169" s="224" t="s">
        <v>1662</v>
      </c>
    </row>
    <row r="170" spans="1:6" x14ac:dyDescent="0.25">
      <c r="A170" s="224" t="s">
        <v>1662</v>
      </c>
      <c r="B170" s="224" t="s">
        <v>605</v>
      </c>
    </row>
    <row r="171" spans="1:6" x14ac:dyDescent="0.25">
      <c r="A171" s="224" t="s">
        <v>1799</v>
      </c>
      <c r="B171" s="224" t="s">
        <v>607</v>
      </c>
      <c r="C171" s="225">
        <v>0.7316701640543819</v>
      </c>
      <c r="D171" s="225">
        <v>0.52120436600054376</v>
      </c>
      <c r="F171" s="225">
        <v>0.70040416021134733</v>
      </c>
    </row>
    <row r="172" spans="1:6" x14ac:dyDescent="0.25">
      <c r="A172" s="224" t="s">
        <v>1800</v>
      </c>
      <c r="B172" s="224" t="s">
        <v>609</v>
      </c>
      <c r="C172" s="225">
        <v>0.26832983593792231</v>
      </c>
      <c r="D172" s="225">
        <v>0.47879563400198555</v>
      </c>
      <c r="F172" s="225">
        <v>0.2995958397931231</v>
      </c>
    </row>
    <row r="173" spans="1:6" x14ac:dyDescent="0.25">
      <c r="A173" s="224" t="s">
        <v>1801</v>
      </c>
      <c r="B173" s="224" t="s">
        <v>139</v>
      </c>
    </row>
    <row r="174" spans="1:6" x14ac:dyDescent="0.25">
      <c r="A174" s="224" t="s">
        <v>1802</v>
      </c>
      <c r="B174" s="224" t="s">
        <v>1662</v>
      </c>
    </row>
    <row r="175" spans="1:6" x14ac:dyDescent="0.25">
      <c r="A175" s="224" t="s">
        <v>1803</v>
      </c>
      <c r="B175" s="224" t="s">
        <v>1662</v>
      </c>
      <c r="C175" s="225">
        <v>0.32951876401916663</v>
      </c>
      <c r="D175" s="225">
        <v>0.37744263990215726</v>
      </c>
      <c r="F175" s="225">
        <v>0.33663815397467489</v>
      </c>
    </row>
    <row r="176" spans="1:6" x14ac:dyDescent="0.25">
      <c r="A176" s="224" t="s">
        <v>1804</v>
      </c>
      <c r="B176" s="224" t="s">
        <v>1662</v>
      </c>
      <c r="C176" s="225">
        <v>1.5033013625225322E-4</v>
      </c>
      <c r="F176" s="225">
        <v>1.2799765913680818E-4</v>
      </c>
    </row>
    <row r="177" spans="1:6" x14ac:dyDescent="0.25">
      <c r="A177" s="224" t="s">
        <v>1805</v>
      </c>
      <c r="B177" s="224" t="s">
        <v>1662</v>
      </c>
      <c r="C177" s="225">
        <v>0.26413634458961505</v>
      </c>
      <c r="D177" s="225">
        <v>0.46813583238607209</v>
      </c>
      <c r="F177" s="225">
        <v>0.29444173782016081</v>
      </c>
    </row>
    <row r="178" spans="1:6" x14ac:dyDescent="0.25">
      <c r="A178" s="224" t="s">
        <v>1806</v>
      </c>
      <c r="B178" s="224" t="s">
        <v>1662</v>
      </c>
      <c r="C178" s="225">
        <v>0.40215140003521532</v>
      </c>
      <c r="D178" s="225">
        <v>0.14376172609838647</v>
      </c>
      <c r="F178" s="225">
        <v>0.36376600623667227</v>
      </c>
    </row>
    <row r="179" spans="1:6" x14ac:dyDescent="0.25">
      <c r="A179" s="224" t="s">
        <v>1807</v>
      </c>
      <c r="B179" s="224" t="s">
        <v>1662</v>
      </c>
      <c r="C179" s="225">
        <v>4.0431612120550974E-3</v>
      </c>
      <c r="D179" s="225">
        <v>1.0659801615913378E-2</v>
      </c>
      <c r="F179" s="225">
        <v>5.0261043138254856E-3</v>
      </c>
    </row>
    <row r="180" spans="1:6" x14ac:dyDescent="0.25">
      <c r="A180" s="224" t="s">
        <v>1662</v>
      </c>
      <c r="B180" s="224" t="s">
        <v>617</v>
      </c>
    </row>
    <row r="181" spans="1:6" x14ac:dyDescent="0.25">
      <c r="A181" s="224" t="s">
        <v>1808</v>
      </c>
      <c r="B181" s="224" t="s">
        <v>619</v>
      </c>
      <c r="C181" s="225">
        <v>0.57666416293987255</v>
      </c>
      <c r="D181" s="225">
        <v>0.51994373879475797</v>
      </c>
      <c r="F181" s="225">
        <v>0.56823799101622441</v>
      </c>
    </row>
    <row r="182" spans="1:6" x14ac:dyDescent="0.25">
      <c r="A182" s="224" t="s">
        <v>1809</v>
      </c>
      <c r="B182" s="224" t="s">
        <v>621</v>
      </c>
      <c r="C182" s="225">
        <v>0.42333583705243155</v>
      </c>
      <c r="D182" s="225">
        <v>0.48005626120777117</v>
      </c>
      <c r="F182" s="225">
        <v>0.43176200898824435</v>
      </c>
    </row>
    <row r="183" spans="1:6" x14ac:dyDescent="0.25">
      <c r="A183" s="224" t="s">
        <v>1810</v>
      </c>
      <c r="B183" s="224" t="s">
        <v>139</v>
      </c>
    </row>
    <row r="184" spans="1:6" x14ac:dyDescent="0.25">
      <c r="A184" s="224" t="s">
        <v>1811</v>
      </c>
      <c r="B184" s="224" t="s">
        <v>1662</v>
      </c>
    </row>
    <row r="185" spans="1:6" x14ac:dyDescent="0.25">
      <c r="A185" s="224" t="s">
        <v>1812</v>
      </c>
      <c r="B185" s="224" t="s">
        <v>1662</v>
      </c>
    </row>
    <row r="186" spans="1:6" x14ac:dyDescent="0.25">
      <c r="A186" s="224" t="s">
        <v>1813</v>
      </c>
      <c r="B186" s="224" t="s">
        <v>1662</v>
      </c>
    </row>
    <row r="187" spans="1:6" x14ac:dyDescent="0.25">
      <c r="A187" s="224" t="s">
        <v>1814</v>
      </c>
      <c r="B187" s="224" t="s">
        <v>1662</v>
      </c>
    </row>
    <row r="188" spans="1:6" x14ac:dyDescent="0.25">
      <c r="A188" s="224" t="s">
        <v>1815</v>
      </c>
      <c r="B188" s="224" t="s">
        <v>1662</v>
      </c>
    </row>
    <row r="189" spans="1:6" x14ac:dyDescent="0.25">
      <c r="A189" s="224" t="s">
        <v>1816</v>
      </c>
      <c r="B189" s="224" t="s">
        <v>1662</v>
      </c>
    </row>
    <row r="190" spans="1:6" x14ac:dyDescent="0.25">
      <c r="A190" s="224" t="s">
        <v>1662</v>
      </c>
      <c r="B190" s="224" t="s">
        <v>3178</v>
      </c>
    </row>
    <row r="191" spans="1:6" x14ac:dyDescent="0.25">
      <c r="A191" s="224" t="s">
        <v>1817</v>
      </c>
      <c r="B191" s="224" t="s">
        <v>631</v>
      </c>
      <c r="C191" s="225">
        <v>5.4279251448358962E-2</v>
      </c>
      <c r="D191" s="225">
        <v>7.9972297276460755E-2</v>
      </c>
      <c r="F191" s="225">
        <v>5.8096113272706328E-2</v>
      </c>
    </row>
    <row r="192" spans="1:6" x14ac:dyDescent="0.25">
      <c r="A192" s="224" t="s">
        <v>1818</v>
      </c>
      <c r="B192" s="224" t="s">
        <v>3179</v>
      </c>
      <c r="C192" s="225">
        <v>8.1723543287186701E-2</v>
      </c>
      <c r="D192" s="225">
        <v>0.11376092475990836</v>
      </c>
      <c r="F192" s="225">
        <v>8.648289564724751E-2</v>
      </c>
    </row>
    <row r="193" spans="1:6" x14ac:dyDescent="0.25">
      <c r="A193" s="224" t="s">
        <v>1819</v>
      </c>
      <c r="B193" s="224" t="s">
        <v>3180</v>
      </c>
      <c r="C193" s="225">
        <v>9.8720473540786696E-2</v>
      </c>
      <c r="D193" s="225">
        <v>0.1642203781983293</v>
      </c>
      <c r="F193" s="225">
        <v>0.10845089192899802</v>
      </c>
    </row>
    <row r="194" spans="1:6" x14ac:dyDescent="0.25">
      <c r="A194" s="224" t="s">
        <v>1820</v>
      </c>
      <c r="B194" s="224" t="s">
        <v>3181</v>
      </c>
      <c r="C194" s="225">
        <v>0.16506567880407191</v>
      </c>
      <c r="D194" s="225">
        <v>7.0860694408381192E-2</v>
      </c>
      <c r="F194" s="225">
        <v>0.15107094221623313</v>
      </c>
    </row>
    <row r="195" spans="1:6" x14ac:dyDescent="0.25">
      <c r="A195" s="224" t="s">
        <v>1821</v>
      </c>
      <c r="B195" s="224" t="s">
        <v>3182</v>
      </c>
      <c r="C195" s="225">
        <v>0.60021105291190013</v>
      </c>
      <c r="D195" s="225">
        <v>0.57118570535944979</v>
      </c>
      <c r="F195" s="225">
        <v>0.59589915693928575</v>
      </c>
    </row>
    <row r="196" spans="1:6" x14ac:dyDescent="0.25">
      <c r="A196" s="224" t="s">
        <v>2306</v>
      </c>
      <c r="B196" s="224" t="s">
        <v>1662</v>
      </c>
    </row>
    <row r="197" spans="1:6" x14ac:dyDescent="0.25">
      <c r="A197" s="224" t="s">
        <v>2307</v>
      </c>
      <c r="B197" s="224" t="s">
        <v>1662</v>
      </c>
    </row>
    <row r="198" spans="1:6" x14ac:dyDescent="0.25">
      <c r="A198" s="224" t="s">
        <v>2308</v>
      </c>
      <c r="B198" s="224" t="s">
        <v>1662</v>
      </c>
    </row>
    <row r="199" spans="1:6" x14ac:dyDescent="0.25">
      <c r="A199" s="224" t="s">
        <v>2309</v>
      </c>
      <c r="B199" s="224" t="s">
        <v>1662</v>
      </c>
    </row>
    <row r="200" spans="1:6" x14ac:dyDescent="0.25">
      <c r="A200" s="224" t="s">
        <v>1662</v>
      </c>
      <c r="B200" s="224" t="s">
        <v>644</v>
      </c>
    </row>
    <row r="201" spans="1:6" x14ac:dyDescent="0.25">
      <c r="A201" s="224" t="s">
        <v>1822</v>
      </c>
      <c r="B201" s="224" t="s">
        <v>646</v>
      </c>
      <c r="C201" s="225">
        <v>1.0129295256509816E-3</v>
      </c>
      <c r="F201" s="225">
        <v>8.6245254202608232E-4</v>
      </c>
    </row>
    <row r="202" spans="1:6" x14ac:dyDescent="0.25">
      <c r="A202" s="224" t="s">
        <v>2310</v>
      </c>
      <c r="B202" s="224" t="s">
        <v>1662</v>
      </c>
    </row>
    <row r="203" spans="1:6" x14ac:dyDescent="0.25">
      <c r="A203" s="224" t="s">
        <v>2311</v>
      </c>
      <c r="B203" s="224" t="s">
        <v>1662</v>
      </c>
    </row>
    <row r="204" spans="1:6" x14ac:dyDescent="0.25">
      <c r="A204" s="224" t="s">
        <v>2312</v>
      </c>
      <c r="B204" s="224" t="s">
        <v>1662</v>
      </c>
    </row>
    <row r="205" spans="1:6" x14ac:dyDescent="0.25">
      <c r="A205" s="224" t="s">
        <v>2313</v>
      </c>
      <c r="B205" s="224" t="s">
        <v>1662</v>
      </c>
    </row>
    <row r="206" spans="1:6" x14ac:dyDescent="0.25">
      <c r="A206" s="224" t="s">
        <v>2314</v>
      </c>
      <c r="B206" s="224" t="s">
        <v>1662</v>
      </c>
    </row>
    <row r="207" spans="1:6" x14ac:dyDescent="0.25">
      <c r="A207" s="224" t="s">
        <v>2315</v>
      </c>
      <c r="B207" s="224" t="s">
        <v>1662</v>
      </c>
    </row>
    <row r="208" spans="1:6" x14ac:dyDescent="0.25">
      <c r="A208" s="224" t="s">
        <v>2316</v>
      </c>
      <c r="B208" s="224" t="s">
        <v>1662</v>
      </c>
    </row>
    <row r="209" spans="1:4" x14ac:dyDescent="0.25">
      <c r="A209" s="224" t="s">
        <v>1662</v>
      </c>
      <c r="B209" s="224" t="s">
        <v>3193</v>
      </c>
    </row>
    <row r="210" spans="1:4" x14ac:dyDescent="0.25">
      <c r="A210" s="224" t="s">
        <v>1662</v>
      </c>
      <c r="B210" s="224" t="s">
        <v>650</v>
      </c>
    </row>
    <row r="211" spans="1:4" x14ac:dyDescent="0.25">
      <c r="A211" s="224" t="s">
        <v>1823</v>
      </c>
      <c r="B211" s="224" t="s">
        <v>655</v>
      </c>
      <c r="C211" s="225">
        <v>2735</v>
      </c>
      <c r="D211" s="225">
        <v>20472</v>
      </c>
    </row>
    <row r="212" spans="1:4" x14ac:dyDescent="0.25">
      <c r="A212" s="224" t="s">
        <v>1662</v>
      </c>
      <c r="B212" s="224" t="s">
        <v>1662</v>
      </c>
    </row>
    <row r="213" spans="1:4" x14ac:dyDescent="0.25">
      <c r="A213" s="224" t="s">
        <v>1662</v>
      </c>
      <c r="B213" s="224" t="s">
        <v>656</v>
      </c>
    </row>
    <row r="214" spans="1:4" x14ac:dyDescent="0.25">
      <c r="A214" s="224" t="s">
        <v>1824</v>
      </c>
      <c r="B214" s="224" t="s">
        <v>3121</v>
      </c>
      <c r="C214" s="225">
        <v>12147.664624650553</v>
      </c>
      <c r="D214" s="225">
        <v>10333</v>
      </c>
    </row>
    <row r="215" spans="1:4" x14ac:dyDescent="0.25">
      <c r="A215" s="224" t="s">
        <v>1825</v>
      </c>
      <c r="B215" s="224" t="s">
        <v>3122</v>
      </c>
      <c r="C215" s="225">
        <v>25932.845814165892</v>
      </c>
      <c r="D215" s="225">
        <v>8890</v>
      </c>
    </row>
    <row r="216" spans="1:4" x14ac:dyDescent="0.25">
      <c r="A216" s="224" t="s">
        <v>1826</v>
      </c>
      <c r="B216" s="224" t="s">
        <v>3123</v>
      </c>
      <c r="C216" s="225">
        <v>8290.056651293562</v>
      </c>
      <c r="D216" s="225">
        <v>1072</v>
      </c>
    </row>
    <row r="217" spans="1:4" x14ac:dyDescent="0.25">
      <c r="A217" s="224" t="s">
        <v>1827</v>
      </c>
      <c r="B217" s="224" t="s">
        <v>3124</v>
      </c>
      <c r="C217" s="225">
        <v>3713.6823859334049</v>
      </c>
      <c r="D217" s="225">
        <v>121</v>
      </c>
    </row>
    <row r="218" spans="1:4" x14ac:dyDescent="0.25">
      <c r="A218" s="224" t="s">
        <v>1828</v>
      </c>
      <c r="B218" s="224" t="s">
        <v>3124</v>
      </c>
      <c r="C218" s="225">
        <v>2687.5605648856458</v>
      </c>
      <c r="D218" s="225">
        <v>38</v>
      </c>
    </row>
    <row r="219" spans="1:4" x14ac:dyDescent="0.25">
      <c r="A219" s="224" t="s">
        <v>1829</v>
      </c>
      <c r="B219" s="224" t="s">
        <v>3125</v>
      </c>
      <c r="C219" s="225">
        <v>3210.956808640035</v>
      </c>
      <c r="D219" s="225">
        <v>18</v>
      </c>
    </row>
    <row r="220" spans="1:4" x14ac:dyDescent="0.25">
      <c r="A220" s="224" t="s">
        <v>1830</v>
      </c>
      <c r="B220" s="224" t="s">
        <v>1662</v>
      </c>
    </row>
    <row r="221" spans="1:4" x14ac:dyDescent="0.25">
      <c r="A221" s="224" t="s">
        <v>1831</v>
      </c>
      <c r="B221" s="224" t="s">
        <v>1662</v>
      </c>
    </row>
    <row r="222" spans="1:4" x14ac:dyDescent="0.25">
      <c r="A222" s="224" t="s">
        <v>1832</v>
      </c>
      <c r="B222" s="224" t="s">
        <v>1662</v>
      </c>
    </row>
    <row r="223" spans="1:4" x14ac:dyDescent="0.25">
      <c r="A223" s="224" t="s">
        <v>1833</v>
      </c>
      <c r="B223" s="224" t="s">
        <v>1662</v>
      </c>
    </row>
    <row r="224" spans="1:4" x14ac:dyDescent="0.25">
      <c r="A224" s="224" t="s">
        <v>1834</v>
      </c>
      <c r="B224" s="224" t="s">
        <v>1662</v>
      </c>
    </row>
    <row r="225" spans="1:2" x14ac:dyDescent="0.25">
      <c r="A225" s="224" t="s">
        <v>1835</v>
      </c>
      <c r="B225" s="224" t="s">
        <v>1662</v>
      </c>
    </row>
    <row r="226" spans="1:2" x14ac:dyDescent="0.25">
      <c r="A226" s="224" t="s">
        <v>1836</v>
      </c>
      <c r="B226" s="224" t="s">
        <v>1662</v>
      </c>
    </row>
    <row r="227" spans="1:2" x14ac:dyDescent="0.25">
      <c r="A227" s="224" t="s">
        <v>1837</v>
      </c>
      <c r="B227" s="224" t="s">
        <v>1662</v>
      </c>
    </row>
    <row r="228" spans="1:2" x14ac:dyDescent="0.25">
      <c r="A228" s="224" t="s">
        <v>1838</v>
      </c>
      <c r="B228" s="224" t="s">
        <v>1662</v>
      </c>
    </row>
    <row r="229" spans="1:2" x14ac:dyDescent="0.25">
      <c r="A229" s="224" t="s">
        <v>1839</v>
      </c>
      <c r="B229" s="224" t="s">
        <v>1662</v>
      </c>
    </row>
    <row r="230" spans="1:2" x14ac:dyDescent="0.25">
      <c r="A230" s="224" t="s">
        <v>1840</v>
      </c>
      <c r="B230" s="224" t="s">
        <v>1662</v>
      </c>
    </row>
    <row r="231" spans="1:2" x14ac:dyDescent="0.25">
      <c r="A231" s="224" t="s">
        <v>1841</v>
      </c>
      <c r="B231" s="224" t="s">
        <v>1662</v>
      </c>
    </row>
    <row r="232" spans="1:2" x14ac:dyDescent="0.25">
      <c r="A232" s="224" t="s">
        <v>1842</v>
      </c>
      <c r="B232" s="224" t="s">
        <v>1662</v>
      </c>
    </row>
    <row r="233" spans="1:2" x14ac:dyDescent="0.25">
      <c r="A233" s="224" t="s">
        <v>1843</v>
      </c>
      <c r="B233" s="224" t="s">
        <v>1662</v>
      </c>
    </row>
    <row r="234" spans="1:2" x14ac:dyDescent="0.25">
      <c r="A234" s="224" t="s">
        <v>1844</v>
      </c>
      <c r="B234" s="224" t="s">
        <v>1662</v>
      </c>
    </row>
    <row r="235" spans="1:2" x14ac:dyDescent="0.25">
      <c r="A235" s="224" t="s">
        <v>1845</v>
      </c>
      <c r="B235" s="224" t="s">
        <v>1662</v>
      </c>
    </row>
    <row r="236" spans="1:2" x14ac:dyDescent="0.25">
      <c r="A236" s="224" t="s">
        <v>1846</v>
      </c>
      <c r="B236" s="224" t="s">
        <v>1662</v>
      </c>
    </row>
    <row r="237" spans="1:2" x14ac:dyDescent="0.25">
      <c r="A237" s="224" t="s">
        <v>1847</v>
      </c>
      <c r="B237" s="224" t="s">
        <v>1662</v>
      </c>
    </row>
    <row r="238" spans="1:2" x14ac:dyDescent="0.25">
      <c r="A238" s="224" t="s">
        <v>1848</v>
      </c>
      <c r="B238" s="224" t="s">
        <v>141</v>
      </c>
    </row>
    <row r="239" spans="1:2" x14ac:dyDescent="0.25">
      <c r="A239" s="224" t="s">
        <v>1662</v>
      </c>
      <c r="B239" s="224" t="s">
        <v>682</v>
      </c>
    </row>
    <row r="240" spans="1:2" x14ac:dyDescent="0.25">
      <c r="A240" s="224" t="s">
        <v>1849</v>
      </c>
      <c r="B240" s="224" t="s">
        <v>684</v>
      </c>
    </row>
    <row r="241" spans="1:2" x14ac:dyDescent="0.25">
      <c r="A241" s="224" t="s">
        <v>1662</v>
      </c>
      <c r="B241" s="224" t="s">
        <v>1662</v>
      </c>
    </row>
    <row r="242" spans="1:2" x14ac:dyDescent="0.25">
      <c r="A242" s="224" t="s">
        <v>1662</v>
      </c>
      <c r="B242" s="224" t="s">
        <v>685</v>
      </c>
    </row>
    <row r="243" spans="1:2" x14ac:dyDescent="0.25">
      <c r="A243" s="224" t="s">
        <v>1850</v>
      </c>
      <c r="B243" s="224" t="s">
        <v>687</v>
      </c>
    </row>
    <row r="244" spans="1:2" x14ac:dyDescent="0.25">
      <c r="A244" s="224" t="s">
        <v>1851</v>
      </c>
      <c r="B244" s="224" t="s">
        <v>689</v>
      </c>
    </row>
    <row r="245" spans="1:2" x14ac:dyDescent="0.25">
      <c r="A245" s="224" t="s">
        <v>1852</v>
      </c>
      <c r="B245" s="224" t="s">
        <v>691</v>
      </c>
    </row>
    <row r="246" spans="1:2" x14ac:dyDescent="0.25">
      <c r="A246" s="224" t="s">
        <v>1853</v>
      </c>
      <c r="B246" s="224" t="s">
        <v>693</v>
      </c>
    </row>
    <row r="247" spans="1:2" x14ac:dyDescent="0.25">
      <c r="A247" s="224" t="s">
        <v>1854</v>
      </c>
      <c r="B247" s="224" t="s">
        <v>695</v>
      </c>
    </row>
    <row r="248" spans="1:2" x14ac:dyDescent="0.25">
      <c r="A248" s="224" t="s">
        <v>1855</v>
      </c>
      <c r="B248" s="224" t="s">
        <v>697</v>
      </c>
    </row>
    <row r="249" spans="1:2" x14ac:dyDescent="0.25">
      <c r="A249" s="224" t="s">
        <v>1856</v>
      </c>
      <c r="B249" s="224" t="s">
        <v>699</v>
      </c>
    </row>
    <row r="250" spans="1:2" x14ac:dyDescent="0.25">
      <c r="A250" s="224" t="s">
        <v>1857</v>
      </c>
      <c r="B250" s="224" t="s">
        <v>701</v>
      </c>
    </row>
    <row r="251" spans="1:2" x14ac:dyDescent="0.25">
      <c r="A251" s="224" t="s">
        <v>1858</v>
      </c>
      <c r="B251" s="224" t="s">
        <v>141</v>
      </c>
    </row>
    <row r="252" spans="1:2" x14ac:dyDescent="0.25">
      <c r="A252" s="224" t="s">
        <v>1859</v>
      </c>
      <c r="B252" s="224" t="s">
        <v>704</v>
      </c>
    </row>
    <row r="253" spans="1:2" x14ac:dyDescent="0.25">
      <c r="A253" s="224" t="s">
        <v>1860</v>
      </c>
      <c r="B253" s="224" t="s">
        <v>706</v>
      </c>
    </row>
    <row r="254" spans="1:2" x14ac:dyDescent="0.25">
      <c r="A254" s="224" t="s">
        <v>1861</v>
      </c>
      <c r="B254" s="224" t="s">
        <v>708</v>
      </c>
    </row>
    <row r="255" spans="1:2" x14ac:dyDescent="0.25">
      <c r="A255" s="224" t="s">
        <v>1862</v>
      </c>
      <c r="B255" s="224" t="s">
        <v>710</v>
      </c>
    </row>
    <row r="256" spans="1:2" x14ac:dyDescent="0.25">
      <c r="A256" s="224" t="s">
        <v>1863</v>
      </c>
      <c r="B256" s="224" t="s">
        <v>712</v>
      </c>
    </row>
    <row r="257" spans="1:10" x14ac:dyDescent="0.25">
      <c r="A257" s="224" t="s">
        <v>1864</v>
      </c>
      <c r="B257" s="224" t="s">
        <v>714</v>
      </c>
    </row>
    <row r="258" spans="1:10" x14ac:dyDescent="0.25">
      <c r="A258" s="224" t="s">
        <v>1865</v>
      </c>
      <c r="B258" s="224" t="s">
        <v>1662</v>
      </c>
    </row>
    <row r="259" spans="1:10" x14ac:dyDescent="0.25">
      <c r="A259" s="224" t="s">
        <v>1866</v>
      </c>
      <c r="B259" s="224" t="s">
        <v>1662</v>
      </c>
    </row>
    <row r="260" spans="1:10" x14ac:dyDescent="0.25">
      <c r="A260" s="224" t="s">
        <v>1867</v>
      </c>
      <c r="B260" s="224" t="s">
        <v>1662</v>
      </c>
    </row>
    <row r="261" spans="1:10" x14ac:dyDescent="0.25">
      <c r="A261" s="224" t="s">
        <v>1662</v>
      </c>
      <c r="B261" s="224" t="s">
        <v>3183</v>
      </c>
    </row>
    <row r="262" spans="1:10" x14ac:dyDescent="0.25">
      <c r="A262" s="224" t="s">
        <v>1868</v>
      </c>
      <c r="B262" s="224" t="s">
        <v>684</v>
      </c>
      <c r="C262" s="225">
        <v>0.56797248120296107</v>
      </c>
      <c r="D262" s="225">
        <v>20472</v>
      </c>
    </row>
    <row r="263" spans="1:10" x14ac:dyDescent="0.25">
      <c r="A263" s="224" t="s">
        <v>1662</v>
      </c>
      <c r="B263" s="224" t="s">
        <v>1662</v>
      </c>
    </row>
    <row r="264" spans="1:10" x14ac:dyDescent="0.25">
      <c r="A264" s="224" t="s">
        <v>1662</v>
      </c>
      <c r="B264" s="224" t="s">
        <v>685</v>
      </c>
    </row>
    <row r="265" spans="1:10" x14ac:dyDescent="0.25">
      <c r="A265" s="224" t="s">
        <v>1869</v>
      </c>
      <c r="B265" s="224" t="s">
        <v>687</v>
      </c>
      <c r="C265" s="225">
        <v>38349</v>
      </c>
      <c r="J265" s="229" t="s">
        <v>3126</v>
      </c>
    </row>
    <row r="266" spans="1:10" x14ac:dyDescent="0.25">
      <c r="A266" s="224" t="s">
        <v>1870</v>
      </c>
      <c r="B266" s="224" t="s">
        <v>689</v>
      </c>
      <c r="C266" s="225">
        <v>7478</v>
      </c>
      <c r="J266" s="229" t="s">
        <v>3126</v>
      </c>
    </row>
    <row r="267" spans="1:10" x14ac:dyDescent="0.25">
      <c r="A267" s="224" t="s">
        <v>1871</v>
      </c>
      <c r="B267" s="224" t="s">
        <v>691</v>
      </c>
      <c r="C267" s="225">
        <v>5464</v>
      </c>
      <c r="J267" s="229" t="s">
        <v>3126</v>
      </c>
    </row>
    <row r="268" spans="1:10" x14ac:dyDescent="0.25">
      <c r="A268" s="224" t="s">
        <v>1872</v>
      </c>
      <c r="B268" s="224" t="s">
        <v>693</v>
      </c>
      <c r="C268" s="225">
        <v>3155</v>
      </c>
      <c r="J268" s="229" t="s">
        <v>3126</v>
      </c>
    </row>
    <row r="269" spans="1:10" x14ac:dyDescent="0.25">
      <c r="A269" s="224" t="s">
        <v>1873</v>
      </c>
      <c r="B269" s="224" t="s">
        <v>695</v>
      </c>
      <c r="C269" s="225">
        <v>1361</v>
      </c>
      <c r="J269" s="229" t="s">
        <v>3126</v>
      </c>
    </row>
    <row r="270" spans="1:10" x14ac:dyDescent="0.25">
      <c r="A270" s="224" t="s">
        <v>1874</v>
      </c>
      <c r="B270" s="224" t="s">
        <v>697</v>
      </c>
      <c r="C270" s="225">
        <v>165</v>
      </c>
      <c r="J270" s="229" t="s">
        <v>3126</v>
      </c>
    </row>
    <row r="271" spans="1:10" x14ac:dyDescent="0.25">
      <c r="A271" s="224" t="s">
        <v>1875</v>
      </c>
      <c r="B271" s="224" t="s">
        <v>699</v>
      </c>
      <c r="C271" s="225">
        <v>8</v>
      </c>
      <c r="J271" s="229" t="s">
        <v>3126</v>
      </c>
    </row>
    <row r="272" spans="1:10" x14ac:dyDescent="0.25">
      <c r="A272" s="224" t="s">
        <v>1876</v>
      </c>
      <c r="B272" s="224" t="s">
        <v>701</v>
      </c>
      <c r="C272" s="225">
        <v>2</v>
      </c>
      <c r="J272" s="229" t="s">
        <v>3126</v>
      </c>
    </row>
    <row r="273" spans="1:3" x14ac:dyDescent="0.25">
      <c r="A273" s="224" t="s">
        <v>1877</v>
      </c>
      <c r="B273" s="224" t="s">
        <v>141</v>
      </c>
    </row>
    <row r="274" spans="1:3" x14ac:dyDescent="0.25">
      <c r="A274" s="224" t="s">
        <v>1878</v>
      </c>
      <c r="B274" s="224" t="s">
        <v>704</v>
      </c>
      <c r="C274" s="225">
        <v>1</v>
      </c>
    </row>
    <row r="275" spans="1:3" x14ac:dyDescent="0.25">
      <c r="A275" s="224" t="s">
        <v>1879</v>
      </c>
      <c r="B275" s="224" t="s">
        <v>706</v>
      </c>
      <c r="C275" s="225">
        <v>0</v>
      </c>
    </row>
    <row r="276" spans="1:3" x14ac:dyDescent="0.25">
      <c r="A276" s="224" t="s">
        <v>1880</v>
      </c>
      <c r="B276" s="224" t="s">
        <v>708</v>
      </c>
      <c r="C276" s="225">
        <v>0</v>
      </c>
    </row>
    <row r="277" spans="1:3" x14ac:dyDescent="0.25">
      <c r="A277" s="224" t="s">
        <v>1881</v>
      </c>
      <c r="B277" s="224" t="s">
        <v>710</v>
      </c>
      <c r="C277" s="225">
        <v>0</v>
      </c>
    </row>
    <row r="278" spans="1:3" x14ac:dyDescent="0.25">
      <c r="A278" s="224" t="s">
        <v>1882</v>
      </c>
      <c r="B278" s="224" t="s">
        <v>712</v>
      </c>
      <c r="C278" s="225">
        <v>0</v>
      </c>
    </row>
    <row r="279" spans="1:3" x14ac:dyDescent="0.25">
      <c r="A279" s="224" t="s">
        <v>1883</v>
      </c>
      <c r="B279" s="224" t="s">
        <v>714</v>
      </c>
      <c r="C279" s="225">
        <v>0</v>
      </c>
    </row>
    <row r="280" spans="1:3" x14ac:dyDescent="0.25">
      <c r="A280" s="224" t="s">
        <v>1884</v>
      </c>
      <c r="B280" s="224" t="s">
        <v>1662</v>
      </c>
    </row>
    <row r="281" spans="1:3" x14ac:dyDescent="0.25">
      <c r="A281" s="224" t="s">
        <v>1885</v>
      </c>
      <c r="B281" s="224" t="s">
        <v>1662</v>
      </c>
    </row>
    <row r="282" spans="1:3" x14ac:dyDescent="0.25">
      <c r="A282" s="224" t="s">
        <v>1886</v>
      </c>
      <c r="B282" s="224" t="s">
        <v>1662</v>
      </c>
    </row>
    <row r="283" spans="1:3" x14ac:dyDescent="0.25">
      <c r="A283" s="224" t="s">
        <v>1662</v>
      </c>
      <c r="B283" s="224" t="s">
        <v>738</v>
      </c>
    </row>
    <row r="284" spans="1:3" x14ac:dyDescent="0.25">
      <c r="A284" s="224" t="s">
        <v>1887</v>
      </c>
      <c r="B284" s="224" t="s">
        <v>740</v>
      </c>
      <c r="C284" s="225">
        <v>0.73480370066238088</v>
      </c>
    </row>
    <row r="285" spans="1:3" x14ac:dyDescent="0.25">
      <c r="A285" s="224" t="s">
        <v>1888</v>
      </c>
      <c r="B285" s="224" t="s">
        <v>742</v>
      </c>
      <c r="C285" s="225">
        <v>1.7464203328598599E-3</v>
      </c>
    </row>
    <row r="286" spans="1:3" x14ac:dyDescent="0.25">
      <c r="A286" s="224" t="s">
        <v>1889</v>
      </c>
      <c r="B286" s="224" t="s">
        <v>744</v>
      </c>
    </row>
    <row r="287" spans="1:3" x14ac:dyDescent="0.25">
      <c r="A287" s="224" t="s">
        <v>1890</v>
      </c>
      <c r="B287" s="224" t="s">
        <v>2215</v>
      </c>
    </row>
    <row r="288" spans="1:3" x14ac:dyDescent="0.25">
      <c r="A288" s="224" t="s">
        <v>1891</v>
      </c>
      <c r="B288" s="224" t="s">
        <v>1377</v>
      </c>
    </row>
    <row r="289" spans="1:3" x14ac:dyDescent="0.25">
      <c r="A289" s="224" t="s">
        <v>2222</v>
      </c>
      <c r="B289" s="224" t="s">
        <v>139</v>
      </c>
      <c r="C289" s="225">
        <v>0.26344987899706224</v>
      </c>
    </row>
    <row r="290" spans="1:3" x14ac:dyDescent="0.25">
      <c r="A290" s="224" t="s">
        <v>1892</v>
      </c>
      <c r="B290" s="224" t="s">
        <v>748</v>
      </c>
      <c r="C290" s="225">
        <v>0.18141202483826208</v>
      </c>
    </row>
    <row r="291" spans="1:3" x14ac:dyDescent="0.25">
      <c r="A291" s="224" t="s">
        <v>1893</v>
      </c>
      <c r="B291" s="224" t="s">
        <v>3184</v>
      </c>
      <c r="C291" s="225">
        <v>1.5801002337227817E-3</v>
      </c>
    </row>
    <row r="292" spans="1:3" x14ac:dyDescent="0.25">
      <c r="A292" s="224" t="s">
        <v>1894</v>
      </c>
      <c r="B292" s="224" t="s">
        <v>3185</v>
      </c>
    </row>
    <row r="293" spans="1:3" x14ac:dyDescent="0.25">
      <c r="A293" s="224" t="s">
        <v>1895</v>
      </c>
      <c r="B293" s="224" t="s">
        <v>754</v>
      </c>
    </row>
    <row r="294" spans="1:3" x14ac:dyDescent="0.25">
      <c r="A294" s="224" t="s">
        <v>1896</v>
      </c>
      <c r="B294" s="224" t="s">
        <v>3127</v>
      </c>
      <c r="C294" s="225">
        <v>8.0457753925077355E-2</v>
      </c>
    </row>
    <row r="295" spans="1:3" x14ac:dyDescent="0.25">
      <c r="A295" s="224" t="s">
        <v>1897</v>
      </c>
      <c r="B295" s="224" t="s">
        <v>1662</v>
      </c>
    </row>
    <row r="296" spans="1:3" x14ac:dyDescent="0.25">
      <c r="A296" s="224" t="s">
        <v>1898</v>
      </c>
      <c r="B296" s="224" t="s">
        <v>1662</v>
      </c>
    </row>
    <row r="297" spans="1:3" x14ac:dyDescent="0.25">
      <c r="A297" s="224" t="s">
        <v>1899</v>
      </c>
      <c r="B297" s="224" t="s">
        <v>1662</v>
      </c>
    </row>
    <row r="298" spans="1:3" x14ac:dyDescent="0.25">
      <c r="A298" s="224" t="s">
        <v>1900</v>
      </c>
      <c r="B298" s="224" t="s">
        <v>1662</v>
      </c>
    </row>
    <row r="299" spans="1:3" x14ac:dyDescent="0.25">
      <c r="A299" s="224" t="s">
        <v>1901</v>
      </c>
      <c r="B299" s="224" t="s">
        <v>1662</v>
      </c>
    </row>
    <row r="300" spans="1:3" x14ac:dyDescent="0.25">
      <c r="A300" s="224" t="s">
        <v>1662</v>
      </c>
      <c r="B300" s="224" t="s">
        <v>760</v>
      </c>
    </row>
    <row r="301" spans="1:3" x14ac:dyDescent="0.25">
      <c r="A301" s="224" t="s">
        <v>1902</v>
      </c>
      <c r="B301" s="224" t="s">
        <v>1378</v>
      </c>
    </row>
    <row r="302" spans="1:3" x14ac:dyDescent="0.25">
      <c r="A302" s="224" t="s">
        <v>1903</v>
      </c>
      <c r="B302" s="224" t="s">
        <v>762</v>
      </c>
    </row>
    <row r="303" spans="1:3" x14ac:dyDescent="0.25">
      <c r="A303" s="224" t="s">
        <v>1904</v>
      </c>
      <c r="B303" s="224" t="s">
        <v>139</v>
      </c>
    </row>
    <row r="304" spans="1:3" x14ac:dyDescent="0.25">
      <c r="A304" s="224" t="s">
        <v>1905</v>
      </c>
      <c r="B304" s="224" t="s">
        <v>1662</v>
      </c>
    </row>
    <row r="305" spans="1:4" x14ac:dyDescent="0.25">
      <c r="A305" s="224" t="s">
        <v>1906</v>
      </c>
      <c r="B305" s="224" t="s">
        <v>1662</v>
      </c>
    </row>
    <row r="306" spans="1:4" x14ac:dyDescent="0.25">
      <c r="A306" s="224" t="s">
        <v>1907</v>
      </c>
      <c r="B306" s="224" t="s">
        <v>1662</v>
      </c>
    </row>
    <row r="307" spans="1:4" x14ac:dyDescent="0.25">
      <c r="A307" s="224" t="s">
        <v>1662</v>
      </c>
      <c r="B307" s="224" t="s">
        <v>1662</v>
      </c>
    </row>
    <row r="308" spans="1:4" x14ac:dyDescent="0.25">
      <c r="A308" s="224" t="s">
        <v>1909</v>
      </c>
      <c r="B308" s="224" t="s">
        <v>3157</v>
      </c>
      <c r="C308" s="225">
        <v>39023.069434036392</v>
      </c>
      <c r="D308" s="225">
        <v>19054.999999999971</v>
      </c>
    </row>
    <row r="309" spans="1:4" x14ac:dyDescent="0.25">
      <c r="A309" s="224" t="s">
        <v>1910</v>
      </c>
      <c r="B309" s="224" t="s">
        <v>3128</v>
      </c>
      <c r="C309" s="225">
        <v>16887.67657291875</v>
      </c>
      <c r="D309" s="225">
        <v>8112.9999999999982</v>
      </c>
    </row>
    <row r="310" spans="1:4" x14ac:dyDescent="0.25">
      <c r="A310" s="224" t="s">
        <v>1911</v>
      </c>
      <c r="B310" s="224" t="s">
        <v>3129</v>
      </c>
      <c r="C310" s="225">
        <v>51.539923301030456</v>
      </c>
      <c r="D310" s="225">
        <v>70</v>
      </c>
    </row>
    <row r="311" spans="1:4" x14ac:dyDescent="0.25">
      <c r="A311" s="224" t="s">
        <v>1912</v>
      </c>
      <c r="B311" s="224" t="s">
        <v>3130</v>
      </c>
      <c r="C311" s="225">
        <v>9.8653226956654176</v>
      </c>
      <c r="D311" s="225">
        <v>75</v>
      </c>
    </row>
    <row r="312" spans="1:4" x14ac:dyDescent="0.25">
      <c r="A312" s="224" t="s">
        <v>1913</v>
      </c>
      <c r="B312" s="224" t="s">
        <v>3131</v>
      </c>
      <c r="C312" s="225">
        <v>6.7564106560012682</v>
      </c>
      <c r="D312" s="225">
        <v>19</v>
      </c>
    </row>
    <row r="313" spans="1:4" x14ac:dyDescent="0.25">
      <c r="A313" s="224" t="s">
        <v>1914</v>
      </c>
      <c r="B313" s="224" t="s">
        <v>3132</v>
      </c>
      <c r="C313" s="225">
        <v>3.8591859611691719</v>
      </c>
      <c r="D313" s="225">
        <v>5</v>
      </c>
    </row>
    <row r="314" spans="1:4" x14ac:dyDescent="0.25">
      <c r="A314" s="224" t="s">
        <v>1915</v>
      </c>
      <c r="B314" s="224" t="s">
        <v>3133</v>
      </c>
    </row>
    <row r="315" spans="1:4" x14ac:dyDescent="0.25">
      <c r="A315" s="224" t="s">
        <v>1916</v>
      </c>
      <c r="B315" s="224" t="s">
        <v>3134</v>
      </c>
    </row>
    <row r="316" spans="1:4" x14ac:dyDescent="0.25">
      <c r="A316" s="224" t="s">
        <v>1917</v>
      </c>
      <c r="B316" s="224" t="s">
        <v>3135</v>
      </c>
    </row>
    <row r="317" spans="1:4" x14ac:dyDescent="0.25">
      <c r="A317" s="224" t="s">
        <v>1918</v>
      </c>
      <c r="B317" s="224" t="s">
        <v>3136</v>
      </c>
    </row>
    <row r="318" spans="1:4" x14ac:dyDescent="0.25">
      <c r="A318" s="224" t="s">
        <v>1919</v>
      </c>
      <c r="B318" s="224" t="s">
        <v>3137</v>
      </c>
    </row>
    <row r="319" spans="1:4" x14ac:dyDescent="0.25">
      <c r="A319" s="224" t="s">
        <v>1920</v>
      </c>
      <c r="B319" s="224" t="s">
        <v>3138</v>
      </c>
    </row>
    <row r="320" spans="1:4" x14ac:dyDescent="0.25">
      <c r="A320" s="224" t="s">
        <v>1921</v>
      </c>
      <c r="B320" s="224" t="s">
        <v>3139</v>
      </c>
    </row>
    <row r="321" spans="1:4" x14ac:dyDescent="0.25">
      <c r="A321" s="224" t="s">
        <v>1922</v>
      </c>
      <c r="B321" s="224" t="s">
        <v>3140</v>
      </c>
    </row>
    <row r="322" spans="1:4" x14ac:dyDescent="0.25">
      <c r="A322" s="224" t="s">
        <v>1923</v>
      </c>
      <c r="B322" s="224" t="s">
        <v>1662</v>
      </c>
    </row>
    <row r="323" spans="1:4" x14ac:dyDescent="0.25">
      <c r="A323" s="224" t="s">
        <v>1924</v>
      </c>
      <c r="B323" s="224" t="s">
        <v>1662</v>
      </c>
    </row>
    <row r="324" spans="1:4" x14ac:dyDescent="0.25">
      <c r="A324" s="224" t="s">
        <v>1925</v>
      </c>
      <c r="B324" s="224" t="s">
        <v>1662</v>
      </c>
    </row>
    <row r="325" spans="1:4" x14ac:dyDescent="0.25">
      <c r="A325" s="224" t="s">
        <v>1926</v>
      </c>
      <c r="B325" s="224" t="s">
        <v>2042</v>
      </c>
      <c r="D325" s="225">
        <v>2</v>
      </c>
    </row>
    <row r="326" spans="1:4" x14ac:dyDescent="0.25">
      <c r="A326" s="224" t="s">
        <v>1927</v>
      </c>
      <c r="B326" s="224" t="s">
        <v>141</v>
      </c>
    </row>
    <row r="327" spans="1:4" x14ac:dyDescent="0.25">
      <c r="A327" s="224" t="s">
        <v>1928</v>
      </c>
      <c r="B327" s="224" t="s">
        <v>1662</v>
      </c>
    </row>
    <row r="328" spans="1:4" x14ac:dyDescent="0.25">
      <c r="A328" s="224" t="s">
        <v>1929</v>
      </c>
      <c r="B328" s="224" t="s">
        <v>1662</v>
      </c>
    </row>
    <row r="329" spans="1:4" x14ac:dyDescent="0.25">
      <c r="A329" s="224" t="s">
        <v>1930</v>
      </c>
      <c r="B329" s="224" t="s">
        <v>1662</v>
      </c>
    </row>
    <row r="330" spans="1:4" x14ac:dyDescent="0.25">
      <c r="A330" s="224" t="s">
        <v>1662</v>
      </c>
      <c r="B330" s="224" t="s">
        <v>2619</v>
      </c>
    </row>
    <row r="331" spans="1:4" x14ac:dyDescent="0.25">
      <c r="A331" s="224" t="s">
        <v>1931</v>
      </c>
      <c r="B331" s="224" t="s">
        <v>3141</v>
      </c>
      <c r="C331" s="225">
        <v>39023.069434036392</v>
      </c>
      <c r="D331" s="225">
        <v>19054.999999999971</v>
      </c>
    </row>
    <row r="332" spans="1:4" x14ac:dyDescent="0.25">
      <c r="A332" s="224" t="s">
        <v>1932</v>
      </c>
      <c r="B332" s="224" t="s">
        <v>3142</v>
      </c>
      <c r="C332" s="225">
        <v>16887.67657291875</v>
      </c>
      <c r="D332" s="225">
        <v>8112.9999999999982</v>
      </c>
    </row>
    <row r="333" spans="1:4" x14ac:dyDescent="0.25">
      <c r="A333" s="224" t="s">
        <v>1933</v>
      </c>
      <c r="B333" s="224" t="s">
        <v>3143</v>
      </c>
      <c r="C333" s="225">
        <v>51.539923301030456</v>
      </c>
      <c r="D333" s="225">
        <v>70</v>
      </c>
    </row>
    <row r="334" spans="1:4" x14ac:dyDescent="0.25">
      <c r="A334" s="224" t="s">
        <v>1934</v>
      </c>
      <c r="B334" s="224" t="s">
        <v>3144</v>
      </c>
      <c r="C334" s="225">
        <v>9.8653226956654176</v>
      </c>
      <c r="D334" s="225">
        <v>75</v>
      </c>
    </row>
    <row r="335" spans="1:4" x14ac:dyDescent="0.25">
      <c r="A335" s="224" t="s">
        <v>1935</v>
      </c>
      <c r="B335" s="224" t="s">
        <v>3145</v>
      </c>
      <c r="C335" s="225">
        <v>6.7564106560012682</v>
      </c>
      <c r="D335" s="225">
        <v>19</v>
      </c>
    </row>
    <row r="336" spans="1:4" x14ac:dyDescent="0.25">
      <c r="A336" s="224" t="s">
        <v>1936</v>
      </c>
      <c r="B336" s="224" t="s">
        <v>3146</v>
      </c>
      <c r="C336" s="225">
        <v>3.8591859611691719</v>
      </c>
      <c r="D336" s="225">
        <v>5</v>
      </c>
    </row>
    <row r="337" spans="1:4" x14ac:dyDescent="0.25">
      <c r="A337" s="224" t="s">
        <v>1937</v>
      </c>
      <c r="B337" s="224" t="s">
        <v>3147</v>
      </c>
    </row>
    <row r="338" spans="1:4" x14ac:dyDescent="0.25">
      <c r="A338" s="224" t="s">
        <v>1938</v>
      </c>
      <c r="B338" s="224" t="s">
        <v>3148</v>
      </c>
    </row>
    <row r="339" spans="1:4" x14ac:dyDescent="0.25">
      <c r="A339" s="224" t="s">
        <v>1939</v>
      </c>
      <c r="B339" s="224" t="s">
        <v>3149</v>
      </c>
    </row>
    <row r="340" spans="1:4" x14ac:dyDescent="0.25">
      <c r="A340" s="224" t="s">
        <v>1940</v>
      </c>
      <c r="B340" s="224" t="s">
        <v>3150</v>
      </c>
    </row>
    <row r="341" spans="1:4" x14ac:dyDescent="0.25">
      <c r="A341" s="224" t="s">
        <v>2120</v>
      </c>
      <c r="B341" s="224" t="s">
        <v>3151</v>
      </c>
    </row>
    <row r="342" spans="1:4" x14ac:dyDescent="0.25">
      <c r="A342" s="224" t="s">
        <v>2145</v>
      </c>
      <c r="B342" s="224" t="s">
        <v>3152</v>
      </c>
    </row>
    <row r="343" spans="1:4" x14ac:dyDescent="0.25">
      <c r="A343" s="224" t="s">
        <v>2146</v>
      </c>
      <c r="B343" s="224" t="s">
        <v>3153</v>
      </c>
    </row>
    <row r="344" spans="1:4" x14ac:dyDescent="0.25">
      <c r="A344" s="224" t="s">
        <v>2147</v>
      </c>
      <c r="B344" s="224" t="s">
        <v>3154</v>
      </c>
    </row>
    <row r="345" spans="1:4" x14ac:dyDescent="0.25">
      <c r="A345" s="224" t="s">
        <v>2148</v>
      </c>
      <c r="B345" s="224" t="s">
        <v>1662</v>
      </c>
    </row>
    <row r="346" spans="1:4" x14ac:dyDescent="0.25">
      <c r="A346" s="224" t="s">
        <v>2149</v>
      </c>
      <c r="B346" s="224" t="s">
        <v>1662</v>
      </c>
    </row>
    <row r="347" spans="1:4" x14ac:dyDescent="0.25">
      <c r="A347" s="224" t="s">
        <v>2150</v>
      </c>
      <c r="B347" s="224" t="s">
        <v>1662</v>
      </c>
    </row>
    <row r="348" spans="1:4" x14ac:dyDescent="0.25">
      <c r="A348" s="224" t="s">
        <v>2151</v>
      </c>
      <c r="B348" s="224" t="s">
        <v>2042</v>
      </c>
      <c r="D348" s="225">
        <v>2</v>
      </c>
    </row>
    <row r="349" spans="1:4" x14ac:dyDescent="0.25">
      <c r="A349" s="224" t="s">
        <v>2152</v>
      </c>
      <c r="B349" s="224" t="s">
        <v>141</v>
      </c>
    </row>
    <row r="350" spans="1:4" x14ac:dyDescent="0.25">
      <c r="A350" s="224" t="s">
        <v>1941</v>
      </c>
      <c r="B350" s="224" t="s">
        <v>1662</v>
      </c>
    </row>
    <row r="351" spans="1:4" x14ac:dyDescent="0.25">
      <c r="A351" s="224" t="s">
        <v>2153</v>
      </c>
      <c r="B351" s="224" t="s">
        <v>1662</v>
      </c>
    </row>
    <row r="352" spans="1:4" x14ac:dyDescent="0.25">
      <c r="A352" s="224" t="s">
        <v>1662</v>
      </c>
      <c r="B352" s="224" t="s">
        <v>1662</v>
      </c>
    </row>
    <row r="353" spans="1:4" x14ac:dyDescent="0.25">
      <c r="A353" s="224" t="s">
        <v>1942</v>
      </c>
      <c r="B353" s="224" t="s">
        <v>1642</v>
      </c>
      <c r="C353" s="225">
        <v>2625.3089626422161</v>
      </c>
      <c r="D353" s="225">
        <v>1002</v>
      </c>
    </row>
    <row r="354" spans="1:4" x14ac:dyDescent="0.25">
      <c r="A354" s="224" t="s">
        <v>1943</v>
      </c>
      <c r="B354" s="224" t="s">
        <v>1643</v>
      </c>
      <c r="C354" s="225">
        <v>2011.4089485460008</v>
      </c>
      <c r="D354" s="225">
        <v>570</v>
      </c>
    </row>
    <row r="355" spans="1:4" x14ac:dyDescent="0.25">
      <c r="A355" s="224" t="s">
        <v>1944</v>
      </c>
      <c r="B355" s="224" t="s">
        <v>2320</v>
      </c>
      <c r="C355" s="225">
        <v>1127.2613801047855</v>
      </c>
      <c r="D355" s="225">
        <v>439</v>
      </c>
    </row>
    <row r="356" spans="1:4" x14ac:dyDescent="0.25">
      <c r="A356" s="224" t="s">
        <v>1945</v>
      </c>
      <c r="B356" s="224" t="s">
        <v>1644</v>
      </c>
      <c r="C356" s="225">
        <v>1771.3919975316912</v>
      </c>
      <c r="D356" s="225">
        <v>612</v>
      </c>
    </row>
    <row r="357" spans="1:4" x14ac:dyDescent="0.25">
      <c r="A357" s="224" t="s">
        <v>1946</v>
      </c>
      <c r="B357" s="224" t="s">
        <v>1645</v>
      </c>
      <c r="C357" s="225">
        <v>1963.2225898224012</v>
      </c>
      <c r="D357" s="225">
        <v>1067</v>
      </c>
    </row>
    <row r="358" spans="1:4" x14ac:dyDescent="0.25">
      <c r="A358" s="224" t="s">
        <v>1947</v>
      </c>
      <c r="B358" s="224" t="s">
        <v>1646</v>
      </c>
      <c r="C358" s="225">
        <v>2215.2844598289053</v>
      </c>
      <c r="D358" s="225">
        <v>1219</v>
      </c>
    </row>
    <row r="359" spans="1:4" x14ac:dyDescent="0.25">
      <c r="A359" s="224" t="s">
        <v>2036</v>
      </c>
      <c r="B359" s="224" t="s">
        <v>1647</v>
      </c>
      <c r="C359" s="225">
        <v>1270.4126438460883</v>
      </c>
      <c r="D359" s="225">
        <v>488</v>
      </c>
    </row>
    <row r="360" spans="1:4" x14ac:dyDescent="0.25">
      <c r="A360" s="224" t="s">
        <v>2037</v>
      </c>
      <c r="B360" s="224" t="s">
        <v>1648</v>
      </c>
      <c r="C360" s="225">
        <v>3195.2421885605218</v>
      </c>
      <c r="D360" s="225">
        <v>978</v>
      </c>
    </row>
    <row r="361" spans="1:4" x14ac:dyDescent="0.25">
      <c r="A361" s="224" t="s">
        <v>2158</v>
      </c>
      <c r="B361" s="224" t="s">
        <v>2692</v>
      </c>
      <c r="C361" s="225">
        <v>7292.1032971757368</v>
      </c>
      <c r="D361" s="225">
        <v>2961</v>
      </c>
    </row>
    <row r="362" spans="1:4" x14ac:dyDescent="0.25">
      <c r="A362" s="224" t="s">
        <v>2159</v>
      </c>
      <c r="B362" s="224" t="s">
        <v>2695</v>
      </c>
      <c r="C362" s="225">
        <v>5859.5260990792003</v>
      </c>
      <c r="D362" s="225">
        <v>2474</v>
      </c>
    </row>
    <row r="363" spans="1:4" x14ac:dyDescent="0.25">
      <c r="A363" s="224" t="s">
        <v>2160</v>
      </c>
      <c r="B363" s="224" t="s">
        <v>2693</v>
      </c>
      <c r="C363" s="225">
        <v>14852.334211281488</v>
      </c>
      <c r="D363" s="225">
        <v>5823</v>
      </c>
    </row>
    <row r="364" spans="1:4" x14ac:dyDescent="0.25">
      <c r="A364" s="224" t="s">
        <v>2716</v>
      </c>
      <c r="B364" s="224" t="s">
        <v>2694</v>
      </c>
      <c r="C364" s="225">
        <v>11799.270071150155</v>
      </c>
      <c r="D364" s="225">
        <v>4942</v>
      </c>
    </row>
    <row r="365" spans="1:4" x14ac:dyDescent="0.25">
      <c r="A365" s="224" t="s">
        <v>2717</v>
      </c>
      <c r="B365" s="224" t="s">
        <v>2042</v>
      </c>
      <c r="D365" s="225">
        <v>1</v>
      </c>
    </row>
    <row r="366" spans="1:4" x14ac:dyDescent="0.25">
      <c r="A366" s="224" t="s">
        <v>2718</v>
      </c>
      <c r="B366" s="224" t="s">
        <v>141</v>
      </c>
    </row>
    <row r="367" spans="1:4" x14ac:dyDescent="0.25">
      <c r="A367" s="224" t="s">
        <v>1948</v>
      </c>
      <c r="B367" s="224" t="s">
        <v>1662</v>
      </c>
    </row>
    <row r="368" spans="1:4" x14ac:dyDescent="0.25">
      <c r="A368" s="224" t="s">
        <v>2721</v>
      </c>
      <c r="B368" s="224" t="s">
        <v>1662</v>
      </c>
    </row>
    <row r="369" spans="1:4" x14ac:dyDescent="0.25">
      <c r="A369" s="224" t="s">
        <v>2722</v>
      </c>
      <c r="B369" s="224" t="s">
        <v>1662</v>
      </c>
    </row>
    <row r="370" spans="1:4" x14ac:dyDescent="0.25">
      <c r="A370" s="224" t="s">
        <v>2723</v>
      </c>
      <c r="B370" s="224" t="s">
        <v>1662</v>
      </c>
    </row>
    <row r="371" spans="1:4" x14ac:dyDescent="0.25">
      <c r="A371" s="224" t="s">
        <v>2724</v>
      </c>
      <c r="B371" s="224" t="s">
        <v>1662</v>
      </c>
    </row>
    <row r="372" spans="1:4" x14ac:dyDescent="0.25">
      <c r="A372" s="224" t="s">
        <v>2725</v>
      </c>
      <c r="B372" s="224" t="s">
        <v>1662</v>
      </c>
    </row>
    <row r="373" spans="1:4" x14ac:dyDescent="0.25">
      <c r="A373" s="224" t="s">
        <v>2726</v>
      </c>
      <c r="B373" s="224" t="s">
        <v>1662</v>
      </c>
    </row>
    <row r="374" spans="1:4" x14ac:dyDescent="0.25">
      <c r="A374" s="224" t="s">
        <v>2727</v>
      </c>
      <c r="B374" s="224" t="s">
        <v>1662</v>
      </c>
    </row>
    <row r="375" spans="1:4" x14ac:dyDescent="0.25">
      <c r="A375" s="224" t="s">
        <v>2728</v>
      </c>
      <c r="B375" s="224" t="s">
        <v>1662</v>
      </c>
    </row>
    <row r="376" spans="1:4" x14ac:dyDescent="0.25">
      <c r="A376" s="224" t="s">
        <v>2729</v>
      </c>
      <c r="B376" s="224" t="s">
        <v>1662</v>
      </c>
    </row>
    <row r="377" spans="1:4" x14ac:dyDescent="0.25">
      <c r="A377" s="224" t="s">
        <v>1662</v>
      </c>
      <c r="B377" s="224" t="s">
        <v>2154</v>
      </c>
    </row>
    <row r="378" spans="1:4" x14ac:dyDescent="0.25">
      <c r="A378" s="224" t="s">
        <v>2038</v>
      </c>
      <c r="B378" s="224" t="s">
        <v>2030</v>
      </c>
      <c r="C378" s="225">
        <v>41951.922138489797</v>
      </c>
      <c r="D378" s="225">
        <v>17986</v>
      </c>
    </row>
    <row r="379" spans="1:4" x14ac:dyDescent="0.25">
      <c r="A379" s="224" t="s">
        <v>2039</v>
      </c>
      <c r="B379" s="224" t="s">
        <v>2031</v>
      </c>
      <c r="C379" s="225">
        <v>9438.13864883313</v>
      </c>
      <c r="D379" s="225">
        <v>4098</v>
      </c>
    </row>
    <row r="380" spans="1:4" x14ac:dyDescent="0.25">
      <c r="A380" s="224" t="s">
        <v>2040</v>
      </c>
      <c r="B380" s="224" t="s">
        <v>2032</v>
      </c>
    </row>
    <row r="381" spans="1:4" x14ac:dyDescent="0.25">
      <c r="A381" s="224" t="s">
        <v>2041</v>
      </c>
      <c r="B381" s="224" t="s">
        <v>2033</v>
      </c>
    </row>
    <row r="382" spans="1:4" x14ac:dyDescent="0.25">
      <c r="A382" s="224" t="s">
        <v>2043</v>
      </c>
      <c r="B382" s="224" t="s">
        <v>2034</v>
      </c>
      <c r="C382" s="225">
        <v>4592.7060622464096</v>
      </c>
      <c r="D382" s="225">
        <v>492</v>
      </c>
    </row>
    <row r="383" spans="1:4" x14ac:dyDescent="0.25">
      <c r="A383" s="224" t="s">
        <v>2155</v>
      </c>
      <c r="B383" s="224" t="s">
        <v>2035</v>
      </c>
    </row>
    <row r="384" spans="1:4" x14ac:dyDescent="0.25">
      <c r="A384" s="224" t="s">
        <v>2156</v>
      </c>
      <c r="B384" s="224" t="s">
        <v>1650</v>
      </c>
    </row>
    <row r="385" spans="1:6" x14ac:dyDescent="0.25">
      <c r="A385" s="224" t="s">
        <v>2157</v>
      </c>
      <c r="B385" s="224" t="s">
        <v>141</v>
      </c>
    </row>
    <row r="386" spans="1:6" x14ac:dyDescent="0.25">
      <c r="A386" s="224" t="s">
        <v>2044</v>
      </c>
      <c r="B386" s="224" t="s">
        <v>1662</v>
      </c>
    </row>
    <row r="387" spans="1:6" x14ac:dyDescent="0.25">
      <c r="A387" s="224" t="s">
        <v>1662</v>
      </c>
      <c r="B387" s="224" t="s">
        <v>2295</v>
      </c>
    </row>
    <row r="388" spans="1:6" x14ac:dyDescent="0.25">
      <c r="A388" s="224" t="s">
        <v>2138</v>
      </c>
      <c r="B388" s="224" t="s">
        <v>2296</v>
      </c>
      <c r="C388" s="225">
        <v>26651.604282431548</v>
      </c>
      <c r="D388" s="225">
        <v>10765</v>
      </c>
    </row>
    <row r="389" spans="1:6" x14ac:dyDescent="0.25">
      <c r="A389" s="224" t="s">
        <v>2139</v>
      </c>
      <c r="B389" s="224" t="s">
        <v>2225</v>
      </c>
      <c r="C389" s="225">
        <v>29331.16256713761</v>
      </c>
      <c r="D389" s="225">
        <v>11810</v>
      </c>
    </row>
    <row r="390" spans="1:6" x14ac:dyDescent="0.25">
      <c r="A390" s="224" t="s">
        <v>2140</v>
      </c>
      <c r="B390" s="224" t="s">
        <v>1650</v>
      </c>
    </row>
    <row r="391" spans="1:6" x14ac:dyDescent="0.25">
      <c r="A391" s="224" t="s">
        <v>2141</v>
      </c>
      <c r="B391" s="224" t="s">
        <v>2042</v>
      </c>
      <c r="D391" s="225">
        <v>1</v>
      </c>
    </row>
    <row r="392" spans="1:6" x14ac:dyDescent="0.25">
      <c r="A392" s="224" t="s">
        <v>2142</v>
      </c>
      <c r="B392" s="224" t="s">
        <v>141</v>
      </c>
    </row>
    <row r="393" spans="1:6" x14ac:dyDescent="0.25">
      <c r="A393" s="224" t="s">
        <v>2143</v>
      </c>
      <c r="B393" s="224" t="s">
        <v>1662</v>
      </c>
    </row>
    <row r="394" spans="1:6" x14ac:dyDescent="0.25">
      <c r="A394" s="224" t="s">
        <v>1662</v>
      </c>
      <c r="B394" s="224" t="s">
        <v>3103</v>
      </c>
    </row>
    <row r="395" spans="1:6" x14ac:dyDescent="0.25">
      <c r="A395" s="224" t="s">
        <v>2342</v>
      </c>
      <c r="B395" s="224" t="s">
        <v>2030</v>
      </c>
      <c r="C395" s="225">
        <v>13954.3684605178</v>
      </c>
      <c r="D395" s="225">
        <v>7774.2639202560349</v>
      </c>
      <c r="F395" s="225">
        <v>4.5655066676915714</v>
      </c>
    </row>
    <row r="396" spans="1:6" x14ac:dyDescent="0.25">
      <c r="A396" s="224" t="s">
        <v>2343</v>
      </c>
      <c r="B396" s="224" t="s">
        <v>2031</v>
      </c>
      <c r="C396" s="225">
        <v>1973.8589731267718</v>
      </c>
      <c r="D396" s="225">
        <v>967.65336821592496</v>
      </c>
      <c r="F396" s="225">
        <v>4.7974306197421255</v>
      </c>
    </row>
    <row r="397" spans="1:6" x14ac:dyDescent="0.25">
      <c r="A397" s="224" t="s">
        <v>2344</v>
      </c>
      <c r="B397" s="224" t="s">
        <v>2032</v>
      </c>
    </row>
    <row r="398" spans="1:6" x14ac:dyDescent="0.25">
      <c r="A398" s="224" t="s">
        <v>2345</v>
      </c>
      <c r="B398" s="224" t="s">
        <v>2033</v>
      </c>
    </row>
    <row r="399" spans="1:6" x14ac:dyDescent="0.25">
      <c r="A399" s="224" t="s">
        <v>2346</v>
      </c>
      <c r="B399" s="224" t="s">
        <v>2034</v>
      </c>
      <c r="C399" s="225">
        <v>4993.0044117271946</v>
      </c>
      <c r="D399" s="225">
        <v>1731.0741493644982</v>
      </c>
      <c r="F399" s="225">
        <v>6.4402502038777065</v>
      </c>
    </row>
    <row r="400" spans="1:6" x14ac:dyDescent="0.25">
      <c r="A400" s="224" t="s">
        <v>2347</v>
      </c>
      <c r="B400" s="224" t="s">
        <v>2035</v>
      </c>
    </row>
    <row r="401" spans="1:6" x14ac:dyDescent="0.25">
      <c r="A401" s="224" t="s">
        <v>2348</v>
      </c>
      <c r="B401" s="224" t="s">
        <v>1650</v>
      </c>
    </row>
    <row r="402" spans="1:6" x14ac:dyDescent="0.25">
      <c r="A402" s="224" t="s">
        <v>2349</v>
      </c>
      <c r="B402" s="224" t="s">
        <v>2042</v>
      </c>
    </row>
    <row r="403" spans="1:6" x14ac:dyDescent="0.25">
      <c r="A403" s="224" t="s">
        <v>2350</v>
      </c>
      <c r="B403" s="224" t="s">
        <v>141</v>
      </c>
    </row>
    <row r="404" spans="1:6" x14ac:dyDescent="0.25">
      <c r="A404" s="224" t="s">
        <v>2351</v>
      </c>
      <c r="B404" s="224" t="s">
        <v>2681</v>
      </c>
      <c r="F404" s="225">
        <v>4.2357114096661332</v>
      </c>
    </row>
    <row r="405" spans="1:6" x14ac:dyDescent="0.25">
      <c r="A405" s="224" t="s">
        <v>2352</v>
      </c>
      <c r="B405" s="224" t="s">
        <v>1662</v>
      </c>
    </row>
    <row r="406" spans="1:6" x14ac:dyDescent="0.25">
      <c r="A406" s="224" t="s">
        <v>2353</v>
      </c>
      <c r="B406" s="224" t="s">
        <v>1662</v>
      </c>
    </row>
    <row r="407" spans="1:6" x14ac:dyDescent="0.25">
      <c r="A407" s="224" t="s">
        <v>2354</v>
      </c>
      <c r="B407" s="224" t="s">
        <v>1662</v>
      </c>
    </row>
    <row r="408" spans="1:6" x14ac:dyDescent="0.25">
      <c r="A408" s="224" t="s">
        <v>2355</v>
      </c>
      <c r="B408" s="224" t="s">
        <v>1662</v>
      </c>
    </row>
    <row r="409" spans="1:6" x14ac:dyDescent="0.25">
      <c r="A409" s="224" t="s">
        <v>2356</v>
      </c>
      <c r="B409" s="224" t="s">
        <v>1662</v>
      </c>
    </row>
    <row r="410" spans="1:6" x14ac:dyDescent="0.25">
      <c r="A410" s="224" t="s">
        <v>2357</v>
      </c>
      <c r="B410" s="224" t="s">
        <v>1662</v>
      </c>
    </row>
    <row r="411" spans="1:6" x14ac:dyDescent="0.25">
      <c r="A411" s="224" t="s">
        <v>2358</v>
      </c>
      <c r="B411" s="224" t="s">
        <v>1662</v>
      </c>
    </row>
    <row r="412" spans="1:6" x14ac:dyDescent="0.25">
      <c r="A412" s="224" t="s">
        <v>2359</v>
      </c>
      <c r="B412" s="224" t="s">
        <v>1662</v>
      </c>
    </row>
    <row r="413" spans="1:6" x14ac:dyDescent="0.25">
      <c r="A413" s="224" t="s">
        <v>2360</v>
      </c>
      <c r="B413" s="224" t="s">
        <v>1662</v>
      </c>
    </row>
    <row r="414" spans="1:6" x14ac:dyDescent="0.25">
      <c r="A414" s="224" t="s">
        <v>2361</v>
      </c>
      <c r="B414" s="224" t="s">
        <v>1662</v>
      </c>
    </row>
    <row r="415" spans="1:6" x14ac:dyDescent="0.25">
      <c r="A415" s="224" t="s">
        <v>2362</v>
      </c>
      <c r="B415" s="224" t="s">
        <v>1662</v>
      </c>
    </row>
    <row r="416" spans="1:6" x14ac:dyDescent="0.25">
      <c r="A416" s="224" t="s">
        <v>2363</v>
      </c>
      <c r="B416" s="224" t="s">
        <v>1662</v>
      </c>
    </row>
    <row r="417" spans="1:2" x14ac:dyDescent="0.25">
      <c r="A417" s="224" t="s">
        <v>2364</v>
      </c>
      <c r="B417" s="224" t="s">
        <v>1662</v>
      </c>
    </row>
    <row r="418" spans="1:2" x14ac:dyDescent="0.25">
      <c r="A418" s="224" t="s">
        <v>2365</v>
      </c>
      <c r="B418" s="224" t="s">
        <v>1662</v>
      </c>
    </row>
    <row r="419" spans="1:2" x14ac:dyDescent="0.25">
      <c r="A419" s="224" t="s">
        <v>2366</v>
      </c>
      <c r="B419" s="224" t="s">
        <v>1662</v>
      </c>
    </row>
    <row r="420" spans="1:2" x14ac:dyDescent="0.25">
      <c r="A420" s="224" t="s">
        <v>2367</v>
      </c>
      <c r="B420" s="224" t="s">
        <v>1662</v>
      </c>
    </row>
    <row r="421" spans="1:2" x14ac:dyDescent="0.25">
      <c r="A421" s="224" t="s">
        <v>2368</v>
      </c>
      <c r="B421" s="224" t="s">
        <v>1662</v>
      </c>
    </row>
    <row r="422" spans="1:2" x14ac:dyDescent="0.25">
      <c r="A422" s="224" t="s">
        <v>2369</v>
      </c>
      <c r="B422" s="224" t="s">
        <v>1662</v>
      </c>
    </row>
    <row r="423" spans="1:2" x14ac:dyDescent="0.25">
      <c r="A423" s="224" t="s">
        <v>2370</v>
      </c>
      <c r="B423" s="224" t="s">
        <v>1662</v>
      </c>
    </row>
    <row r="424" spans="1:2" x14ac:dyDescent="0.25">
      <c r="A424" s="224" t="s">
        <v>2371</v>
      </c>
      <c r="B424" s="224" t="s">
        <v>1662</v>
      </c>
    </row>
    <row r="425" spans="1:2" x14ac:dyDescent="0.25">
      <c r="A425" s="224" t="s">
        <v>2372</v>
      </c>
      <c r="B425" s="224" t="s">
        <v>1662</v>
      </c>
    </row>
    <row r="426" spans="1:2" x14ac:dyDescent="0.25">
      <c r="A426" s="224" t="s">
        <v>2373</v>
      </c>
      <c r="B426" s="224" t="s">
        <v>1662</v>
      </c>
    </row>
    <row r="427" spans="1:2" x14ac:dyDescent="0.25">
      <c r="A427" s="224" t="s">
        <v>2374</v>
      </c>
      <c r="B427" s="224" t="s">
        <v>1662</v>
      </c>
    </row>
    <row r="428" spans="1:2" x14ac:dyDescent="0.25">
      <c r="A428" s="224" t="s">
        <v>2375</v>
      </c>
      <c r="B428" s="224" t="s">
        <v>1662</v>
      </c>
    </row>
    <row r="429" spans="1:2" x14ac:dyDescent="0.25">
      <c r="A429" s="224" t="s">
        <v>2376</v>
      </c>
      <c r="B429" s="224" t="s">
        <v>1662</v>
      </c>
    </row>
    <row r="430" spans="1:2" x14ac:dyDescent="0.25">
      <c r="A430" s="224" t="s">
        <v>2377</v>
      </c>
      <c r="B430" s="224" t="s">
        <v>1662</v>
      </c>
    </row>
    <row r="431" spans="1:2" x14ac:dyDescent="0.25">
      <c r="A431" s="224" t="s">
        <v>2378</v>
      </c>
      <c r="B431" s="224" t="s">
        <v>1662</v>
      </c>
    </row>
    <row r="432" spans="1:2" x14ac:dyDescent="0.25">
      <c r="A432" s="224" t="s">
        <v>2379</v>
      </c>
      <c r="B432" s="224" t="s">
        <v>1662</v>
      </c>
    </row>
    <row r="433" spans="1:4" x14ac:dyDescent="0.25">
      <c r="A433" s="224" t="s">
        <v>2380</v>
      </c>
      <c r="B433" s="224" t="s">
        <v>1662</v>
      </c>
    </row>
    <row r="434" spans="1:4" x14ac:dyDescent="0.25">
      <c r="A434" s="224" t="s">
        <v>2381</v>
      </c>
      <c r="B434" s="224" t="s">
        <v>1662</v>
      </c>
    </row>
    <row r="435" spans="1:4" x14ac:dyDescent="0.25">
      <c r="A435" s="224" t="s">
        <v>2382</v>
      </c>
      <c r="B435" s="224" t="s">
        <v>1662</v>
      </c>
    </row>
    <row r="436" spans="1:4" x14ac:dyDescent="0.25">
      <c r="A436" s="224" t="s">
        <v>2383</v>
      </c>
      <c r="B436" s="224" t="s">
        <v>1662</v>
      </c>
    </row>
    <row r="437" spans="1:4" x14ac:dyDescent="0.25">
      <c r="A437" s="224" t="s">
        <v>2384</v>
      </c>
      <c r="B437" s="224" t="s">
        <v>1662</v>
      </c>
    </row>
    <row r="438" spans="1:4" x14ac:dyDescent="0.25">
      <c r="A438" s="224" t="s">
        <v>2385</v>
      </c>
      <c r="B438" s="224" t="s">
        <v>1662</v>
      </c>
    </row>
    <row r="439" spans="1:4" x14ac:dyDescent="0.25">
      <c r="A439" s="224" t="s">
        <v>2386</v>
      </c>
      <c r="B439" s="224" t="s">
        <v>1662</v>
      </c>
    </row>
    <row r="440" spans="1:4" x14ac:dyDescent="0.25">
      <c r="A440" s="224" t="s">
        <v>2387</v>
      </c>
      <c r="B440" s="224" t="s">
        <v>1662</v>
      </c>
    </row>
    <row r="441" spans="1:4" x14ac:dyDescent="0.25">
      <c r="A441" s="224" t="s">
        <v>2388</v>
      </c>
      <c r="B441" s="224" t="s">
        <v>1662</v>
      </c>
    </row>
    <row r="442" spans="1:4" x14ac:dyDescent="0.25">
      <c r="A442" s="224" t="s">
        <v>2389</v>
      </c>
      <c r="B442" s="224" t="s">
        <v>1662</v>
      </c>
    </row>
    <row r="443" spans="1:4" x14ac:dyDescent="0.25">
      <c r="A443" s="224" t="s">
        <v>1662</v>
      </c>
      <c r="B443" s="224" t="s">
        <v>3194</v>
      </c>
    </row>
    <row r="444" spans="1:4" x14ac:dyDescent="0.25">
      <c r="A444" s="224" t="s">
        <v>1662</v>
      </c>
      <c r="B444" s="224" t="s">
        <v>2321</v>
      </c>
    </row>
    <row r="445" spans="1:4" x14ac:dyDescent="0.25">
      <c r="A445" s="224" t="s">
        <v>1949</v>
      </c>
      <c r="B445" s="224" t="s">
        <v>655</v>
      </c>
      <c r="C445" s="225">
        <v>26328</v>
      </c>
      <c r="D445" s="225">
        <v>371</v>
      </c>
    </row>
    <row r="446" spans="1:4" x14ac:dyDescent="0.25">
      <c r="A446" s="224" t="s">
        <v>1662</v>
      </c>
      <c r="B446" s="224" t="s">
        <v>1662</v>
      </c>
    </row>
    <row r="447" spans="1:4" x14ac:dyDescent="0.25">
      <c r="A447" s="224" t="s">
        <v>1662</v>
      </c>
      <c r="B447" s="224" t="s">
        <v>656</v>
      </c>
    </row>
    <row r="448" spans="1:4" x14ac:dyDescent="0.25">
      <c r="A448" s="224" t="s">
        <v>1950</v>
      </c>
      <c r="B448" s="224" t="s">
        <v>3121</v>
      </c>
      <c r="C448" s="225">
        <v>118.29725654711483</v>
      </c>
      <c r="D448" s="225">
        <v>89</v>
      </c>
    </row>
    <row r="449" spans="1:4" x14ac:dyDescent="0.25">
      <c r="A449" s="224" t="s">
        <v>1951</v>
      </c>
      <c r="B449" s="224" t="s">
        <v>3122</v>
      </c>
      <c r="C449" s="225">
        <v>311.4658888126628</v>
      </c>
      <c r="D449" s="225">
        <v>83</v>
      </c>
    </row>
    <row r="450" spans="1:4" x14ac:dyDescent="0.25">
      <c r="A450" s="224" t="s">
        <v>1952</v>
      </c>
      <c r="B450" s="224" t="s">
        <v>3123</v>
      </c>
      <c r="C450" s="225">
        <v>1355.5892506427917</v>
      </c>
      <c r="D450" s="225">
        <v>120</v>
      </c>
    </row>
    <row r="451" spans="1:4" x14ac:dyDescent="0.25">
      <c r="A451" s="224" t="s">
        <v>1953</v>
      </c>
      <c r="B451" s="224" t="s">
        <v>3124</v>
      </c>
      <c r="C451" s="225">
        <v>1144.329272390806</v>
      </c>
      <c r="D451" s="225">
        <v>35</v>
      </c>
    </row>
    <row r="452" spans="1:4" x14ac:dyDescent="0.25">
      <c r="A452" s="224" t="s">
        <v>1954</v>
      </c>
      <c r="B452" s="224" t="s">
        <v>3124</v>
      </c>
      <c r="C452" s="225">
        <v>1698.9992801668373</v>
      </c>
      <c r="D452" s="225">
        <v>24</v>
      </c>
    </row>
    <row r="453" spans="1:4" x14ac:dyDescent="0.25">
      <c r="A453" s="224" t="s">
        <v>1955</v>
      </c>
      <c r="B453" s="224" t="s">
        <v>3125</v>
      </c>
      <c r="C453" s="225">
        <v>5138.9497101644947</v>
      </c>
      <c r="D453" s="225">
        <v>20</v>
      </c>
    </row>
    <row r="454" spans="1:4" x14ac:dyDescent="0.25">
      <c r="A454" s="224" t="s">
        <v>1956</v>
      </c>
      <c r="B454" s="224" t="s">
        <v>1662</v>
      </c>
    </row>
    <row r="455" spans="1:4" x14ac:dyDescent="0.25">
      <c r="A455" s="224" t="s">
        <v>1957</v>
      </c>
      <c r="B455" s="224" t="s">
        <v>1662</v>
      </c>
    </row>
    <row r="456" spans="1:4" x14ac:dyDescent="0.25">
      <c r="A456" s="224" t="s">
        <v>1958</v>
      </c>
      <c r="B456" s="224" t="s">
        <v>1662</v>
      </c>
    </row>
    <row r="457" spans="1:4" x14ac:dyDescent="0.25">
      <c r="A457" s="224" t="s">
        <v>2390</v>
      </c>
      <c r="B457" s="224" t="s">
        <v>1662</v>
      </c>
    </row>
    <row r="458" spans="1:4" x14ac:dyDescent="0.25">
      <c r="A458" s="224" t="s">
        <v>2391</v>
      </c>
      <c r="B458" s="224" t="s">
        <v>1662</v>
      </c>
    </row>
    <row r="459" spans="1:4" x14ac:dyDescent="0.25">
      <c r="A459" s="224" t="s">
        <v>2392</v>
      </c>
      <c r="B459" s="224" t="s">
        <v>1662</v>
      </c>
    </row>
    <row r="460" spans="1:4" x14ac:dyDescent="0.25">
      <c r="A460" s="224" t="s">
        <v>2393</v>
      </c>
      <c r="B460" s="224" t="s">
        <v>1662</v>
      </c>
    </row>
    <row r="461" spans="1:4" x14ac:dyDescent="0.25">
      <c r="A461" s="224" t="s">
        <v>2394</v>
      </c>
      <c r="B461" s="224" t="s">
        <v>1662</v>
      </c>
    </row>
    <row r="462" spans="1:4" x14ac:dyDescent="0.25">
      <c r="A462" s="224" t="s">
        <v>2395</v>
      </c>
      <c r="B462" s="224" t="s">
        <v>1662</v>
      </c>
    </row>
    <row r="463" spans="1:4" x14ac:dyDescent="0.25">
      <c r="A463" s="224" t="s">
        <v>2396</v>
      </c>
      <c r="B463" s="224" t="s">
        <v>1662</v>
      </c>
    </row>
    <row r="464" spans="1:4" x14ac:dyDescent="0.25">
      <c r="A464" s="224" t="s">
        <v>2397</v>
      </c>
      <c r="B464" s="224" t="s">
        <v>1662</v>
      </c>
    </row>
    <row r="465" spans="1:10" x14ac:dyDescent="0.25">
      <c r="A465" s="224" t="s">
        <v>2398</v>
      </c>
      <c r="B465" s="224" t="s">
        <v>1662</v>
      </c>
    </row>
    <row r="466" spans="1:10" x14ac:dyDescent="0.25">
      <c r="A466" s="224" t="s">
        <v>2399</v>
      </c>
      <c r="B466" s="224" t="s">
        <v>1662</v>
      </c>
    </row>
    <row r="467" spans="1:10" x14ac:dyDescent="0.25">
      <c r="A467" s="224" t="s">
        <v>2400</v>
      </c>
      <c r="B467" s="224" t="s">
        <v>1662</v>
      </c>
    </row>
    <row r="468" spans="1:10" x14ac:dyDescent="0.25">
      <c r="A468" s="224" t="s">
        <v>2401</v>
      </c>
      <c r="B468" s="224" t="s">
        <v>1662</v>
      </c>
    </row>
    <row r="469" spans="1:10" x14ac:dyDescent="0.25">
      <c r="A469" s="224" t="s">
        <v>2402</v>
      </c>
      <c r="B469" s="224" t="s">
        <v>1662</v>
      </c>
    </row>
    <row r="470" spans="1:10" x14ac:dyDescent="0.25">
      <c r="A470" s="224" t="s">
        <v>2403</v>
      </c>
      <c r="B470" s="224" t="s">
        <v>1662</v>
      </c>
    </row>
    <row r="471" spans="1:10" x14ac:dyDescent="0.25">
      <c r="A471" s="224" t="s">
        <v>2404</v>
      </c>
      <c r="B471" s="224" t="s">
        <v>1662</v>
      </c>
    </row>
    <row r="472" spans="1:10" x14ac:dyDescent="0.25">
      <c r="A472" s="224" t="s">
        <v>2405</v>
      </c>
      <c r="B472" s="224" t="s">
        <v>141</v>
      </c>
    </row>
    <row r="473" spans="1:10" x14ac:dyDescent="0.25">
      <c r="A473" s="224" t="s">
        <v>1662</v>
      </c>
      <c r="B473" s="224" t="s">
        <v>3187</v>
      </c>
    </row>
    <row r="474" spans="1:10" x14ac:dyDescent="0.25">
      <c r="A474" s="224" t="s">
        <v>1960</v>
      </c>
      <c r="B474" s="224" t="s">
        <v>684</v>
      </c>
      <c r="C474" s="225">
        <v>0.45171134722821177</v>
      </c>
      <c r="D474" s="225">
        <v>371</v>
      </c>
    </row>
    <row r="475" spans="1:10" x14ac:dyDescent="0.25">
      <c r="A475" s="224" t="s">
        <v>1662</v>
      </c>
      <c r="B475" s="224" t="s">
        <v>1662</v>
      </c>
    </row>
    <row r="476" spans="1:10" x14ac:dyDescent="0.25">
      <c r="A476" s="224" t="s">
        <v>1662</v>
      </c>
      <c r="B476" s="224" t="s">
        <v>685</v>
      </c>
    </row>
    <row r="477" spans="1:10" x14ac:dyDescent="0.25">
      <c r="A477" s="224" t="s">
        <v>1961</v>
      </c>
      <c r="B477" s="224" t="s">
        <v>687</v>
      </c>
      <c r="C477" s="225">
        <v>7416</v>
      </c>
      <c r="J477" s="224" t="s">
        <v>3158</v>
      </c>
    </row>
    <row r="478" spans="1:10" x14ac:dyDescent="0.25">
      <c r="A478" s="224" t="s">
        <v>1962</v>
      </c>
      <c r="B478" s="224" t="s">
        <v>689</v>
      </c>
      <c r="C478" s="225">
        <v>1537</v>
      </c>
      <c r="J478" s="224" t="s">
        <v>3158</v>
      </c>
    </row>
    <row r="479" spans="1:10" x14ac:dyDescent="0.25">
      <c r="A479" s="224" t="s">
        <v>1963</v>
      </c>
      <c r="B479" s="224" t="s">
        <v>691</v>
      </c>
      <c r="C479" s="225">
        <v>718</v>
      </c>
      <c r="J479" s="224" t="s">
        <v>3158</v>
      </c>
    </row>
    <row r="480" spans="1:10" x14ac:dyDescent="0.25">
      <c r="A480" s="224" t="s">
        <v>1964</v>
      </c>
      <c r="B480" s="224" t="s">
        <v>693</v>
      </c>
      <c r="C480" s="225">
        <v>81</v>
      </c>
      <c r="J480" s="224" t="s">
        <v>3158</v>
      </c>
    </row>
    <row r="481" spans="1:10" x14ac:dyDescent="0.25">
      <c r="A481" s="224" t="s">
        <v>1965</v>
      </c>
      <c r="B481" s="224" t="s">
        <v>695</v>
      </c>
      <c r="C481" s="225">
        <v>16</v>
      </c>
      <c r="J481" s="224" t="s">
        <v>3158</v>
      </c>
    </row>
    <row r="482" spans="1:10" x14ac:dyDescent="0.25">
      <c r="A482" s="224" t="s">
        <v>1966</v>
      </c>
      <c r="B482" s="224" t="s">
        <v>697</v>
      </c>
      <c r="C482" s="225">
        <v>0</v>
      </c>
      <c r="J482" s="224" t="s">
        <v>3158</v>
      </c>
    </row>
    <row r="483" spans="1:10" x14ac:dyDescent="0.25">
      <c r="A483" s="224" t="s">
        <v>1967</v>
      </c>
      <c r="B483" s="224" t="s">
        <v>699</v>
      </c>
      <c r="C483" s="225">
        <v>0</v>
      </c>
      <c r="J483" s="224" t="s">
        <v>3158</v>
      </c>
    </row>
    <row r="484" spans="1:10" x14ac:dyDescent="0.25">
      <c r="A484" s="224" t="s">
        <v>1968</v>
      </c>
      <c r="B484" s="224" t="s">
        <v>701</v>
      </c>
      <c r="C484" s="225">
        <v>0</v>
      </c>
      <c r="J484" s="224" t="s">
        <v>3158</v>
      </c>
    </row>
    <row r="485" spans="1:10" x14ac:dyDescent="0.25">
      <c r="A485" s="224" t="s">
        <v>1969</v>
      </c>
      <c r="B485" s="224" t="s">
        <v>141</v>
      </c>
    </row>
    <row r="486" spans="1:10" x14ac:dyDescent="0.25">
      <c r="A486" s="224" t="s">
        <v>1970</v>
      </c>
      <c r="B486" s="224" t="s">
        <v>704</v>
      </c>
      <c r="C486" s="225">
        <v>0</v>
      </c>
    </row>
    <row r="487" spans="1:10" x14ac:dyDescent="0.25">
      <c r="A487" s="224" t="s">
        <v>1971</v>
      </c>
      <c r="B487" s="224" t="s">
        <v>706</v>
      </c>
      <c r="C487" s="225">
        <v>0</v>
      </c>
    </row>
    <row r="488" spans="1:10" x14ac:dyDescent="0.25">
      <c r="A488" s="224" t="s">
        <v>1972</v>
      </c>
      <c r="B488" s="224" t="s">
        <v>708</v>
      </c>
      <c r="C488" s="225">
        <v>0</v>
      </c>
    </row>
    <row r="489" spans="1:10" x14ac:dyDescent="0.25">
      <c r="A489" s="224" t="s">
        <v>2045</v>
      </c>
      <c r="B489" s="224" t="s">
        <v>710</v>
      </c>
      <c r="C489" s="225">
        <v>0</v>
      </c>
    </row>
    <row r="490" spans="1:10" x14ac:dyDescent="0.25">
      <c r="A490" s="224" t="s">
        <v>2046</v>
      </c>
      <c r="B490" s="224" t="s">
        <v>712</v>
      </c>
      <c r="C490" s="225">
        <v>0</v>
      </c>
    </row>
    <row r="491" spans="1:10" x14ac:dyDescent="0.25">
      <c r="A491" s="224" t="s">
        <v>2047</v>
      </c>
      <c r="B491" s="224" t="s">
        <v>714</v>
      </c>
      <c r="C491" s="225">
        <v>0</v>
      </c>
    </row>
    <row r="492" spans="1:10" x14ac:dyDescent="0.25">
      <c r="A492" s="224" t="s">
        <v>2048</v>
      </c>
      <c r="B492" s="224" t="s">
        <v>1662</v>
      </c>
    </row>
    <row r="493" spans="1:10" x14ac:dyDescent="0.25">
      <c r="A493" s="224" t="s">
        <v>2049</v>
      </c>
      <c r="B493" s="224" t="s">
        <v>1662</v>
      </c>
    </row>
    <row r="494" spans="1:10" x14ac:dyDescent="0.25">
      <c r="A494" s="224" t="s">
        <v>2050</v>
      </c>
      <c r="B494" s="224" t="s">
        <v>1662</v>
      </c>
    </row>
    <row r="495" spans="1:10" x14ac:dyDescent="0.25">
      <c r="A495" s="224" t="s">
        <v>1662</v>
      </c>
      <c r="B495" s="224" t="s">
        <v>2406</v>
      </c>
    </row>
    <row r="496" spans="1:10" x14ac:dyDescent="0.25">
      <c r="A496" s="224" t="s">
        <v>1973</v>
      </c>
      <c r="B496" s="224" t="s">
        <v>684</v>
      </c>
      <c r="C496" s="225">
        <v>0.45171134722821177</v>
      </c>
      <c r="D496" s="225">
        <v>371</v>
      </c>
    </row>
    <row r="497" spans="1:3" x14ac:dyDescent="0.25">
      <c r="A497" s="224" t="s">
        <v>1662</v>
      </c>
      <c r="B497" s="224" t="s">
        <v>1662</v>
      </c>
    </row>
    <row r="498" spans="1:3" x14ac:dyDescent="0.25">
      <c r="A498" s="224" t="s">
        <v>1662</v>
      </c>
      <c r="B498" s="224" t="s">
        <v>685</v>
      </c>
    </row>
    <row r="499" spans="1:3" x14ac:dyDescent="0.25">
      <c r="A499" s="224" t="s">
        <v>1974</v>
      </c>
      <c r="B499" s="224" t="s">
        <v>687</v>
      </c>
      <c r="C499" s="225">
        <v>7416</v>
      </c>
    </row>
    <row r="500" spans="1:3" x14ac:dyDescent="0.25">
      <c r="A500" s="224" t="s">
        <v>1975</v>
      </c>
      <c r="B500" s="224" t="s">
        <v>689</v>
      </c>
      <c r="C500" s="225">
        <v>1537</v>
      </c>
    </row>
    <row r="501" spans="1:3" x14ac:dyDescent="0.25">
      <c r="A501" s="224" t="s">
        <v>1976</v>
      </c>
      <c r="B501" s="224" t="s">
        <v>691</v>
      </c>
      <c r="C501" s="225">
        <v>718</v>
      </c>
    </row>
    <row r="502" spans="1:3" x14ac:dyDescent="0.25">
      <c r="A502" s="224" t="s">
        <v>1977</v>
      </c>
      <c r="B502" s="224" t="s">
        <v>693</v>
      </c>
      <c r="C502" s="225">
        <v>81</v>
      </c>
    </row>
    <row r="503" spans="1:3" x14ac:dyDescent="0.25">
      <c r="A503" s="224" t="s">
        <v>1978</v>
      </c>
      <c r="B503" s="224" t="s">
        <v>695</v>
      </c>
      <c r="C503" s="225">
        <v>16</v>
      </c>
    </row>
    <row r="504" spans="1:3" x14ac:dyDescent="0.25">
      <c r="A504" s="224" t="s">
        <v>1979</v>
      </c>
      <c r="B504" s="224" t="s">
        <v>697</v>
      </c>
      <c r="C504" s="225">
        <v>0</v>
      </c>
    </row>
    <row r="505" spans="1:3" x14ac:dyDescent="0.25">
      <c r="A505" s="224" t="s">
        <v>1980</v>
      </c>
      <c r="B505" s="224" t="s">
        <v>699</v>
      </c>
      <c r="C505" s="225">
        <v>0</v>
      </c>
    </row>
    <row r="506" spans="1:3" x14ac:dyDescent="0.25">
      <c r="A506" s="224" t="s">
        <v>1981</v>
      </c>
      <c r="B506" s="224" t="s">
        <v>701</v>
      </c>
      <c r="C506" s="225">
        <v>0</v>
      </c>
    </row>
    <row r="507" spans="1:3" x14ac:dyDescent="0.25">
      <c r="A507" s="224" t="s">
        <v>1982</v>
      </c>
      <c r="B507" s="224" t="s">
        <v>141</v>
      </c>
    </row>
    <row r="508" spans="1:3" x14ac:dyDescent="0.25">
      <c r="A508" s="224" t="s">
        <v>2051</v>
      </c>
      <c r="B508" s="224" t="s">
        <v>704</v>
      </c>
      <c r="C508" s="225">
        <v>0</v>
      </c>
    </row>
    <row r="509" spans="1:3" x14ac:dyDescent="0.25">
      <c r="A509" s="224" t="s">
        <v>2052</v>
      </c>
      <c r="B509" s="224" t="s">
        <v>706</v>
      </c>
      <c r="C509" s="225">
        <v>0</v>
      </c>
    </row>
    <row r="510" spans="1:3" x14ac:dyDescent="0.25">
      <c r="A510" s="224" t="s">
        <v>2053</v>
      </c>
      <c r="B510" s="224" t="s">
        <v>708</v>
      </c>
      <c r="C510" s="225">
        <v>0</v>
      </c>
    </row>
    <row r="511" spans="1:3" x14ac:dyDescent="0.25">
      <c r="A511" s="224" t="s">
        <v>2228</v>
      </c>
      <c r="B511" s="224" t="s">
        <v>710</v>
      </c>
      <c r="C511" s="225">
        <v>0</v>
      </c>
    </row>
    <row r="512" spans="1:3" x14ac:dyDescent="0.25">
      <c r="A512" s="224" t="s">
        <v>2229</v>
      </c>
      <c r="B512" s="224" t="s">
        <v>712</v>
      </c>
      <c r="C512" s="225">
        <v>0</v>
      </c>
    </row>
    <row r="513" spans="1:3" x14ac:dyDescent="0.25">
      <c r="A513" s="224" t="s">
        <v>2230</v>
      </c>
      <c r="B513" s="224" t="s">
        <v>714</v>
      </c>
      <c r="C513" s="225">
        <v>0</v>
      </c>
    </row>
    <row r="514" spans="1:3" x14ac:dyDescent="0.25">
      <c r="A514" s="224" t="s">
        <v>2231</v>
      </c>
      <c r="B514" s="224" t="s">
        <v>1662</v>
      </c>
    </row>
    <row r="515" spans="1:3" x14ac:dyDescent="0.25">
      <c r="A515" s="224" t="s">
        <v>2232</v>
      </c>
      <c r="B515" s="224" t="s">
        <v>1662</v>
      </c>
    </row>
    <row r="516" spans="1:3" x14ac:dyDescent="0.25">
      <c r="A516" s="224" t="s">
        <v>2233</v>
      </c>
      <c r="B516" s="224" t="s">
        <v>1662</v>
      </c>
    </row>
    <row r="517" spans="1:3" x14ac:dyDescent="0.25">
      <c r="A517" s="224" t="s">
        <v>1662</v>
      </c>
      <c r="B517" s="224" t="s">
        <v>2407</v>
      </c>
    </row>
    <row r="518" spans="1:3" x14ac:dyDescent="0.25">
      <c r="A518" s="224" t="s">
        <v>2054</v>
      </c>
      <c r="B518" s="224" t="s">
        <v>771</v>
      </c>
    </row>
    <row r="519" spans="1:3" x14ac:dyDescent="0.25">
      <c r="A519" s="224" t="s">
        <v>2055</v>
      </c>
      <c r="B519" s="224" t="s">
        <v>772</v>
      </c>
      <c r="C519" s="225">
        <v>0.60272686107474682</v>
      </c>
    </row>
    <row r="520" spans="1:3" x14ac:dyDescent="0.25">
      <c r="A520" s="224" t="s">
        <v>2056</v>
      </c>
      <c r="B520" s="224" t="s">
        <v>773</v>
      </c>
      <c r="C520" s="225">
        <v>0.37291272931607894</v>
      </c>
    </row>
    <row r="521" spans="1:3" x14ac:dyDescent="0.25">
      <c r="A521" s="224" t="s">
        <v>2057</v>
      </c>
      <c r="B521" s="224" t="s">
        <v>774</v>
      </c>
      <c r="C521" s="225">
        <v>2.4360409611703677E-2</v>
      </c>
    </row>
    <row r="522" spans="1:3" x14ac:dyDescent="0.25">
      <c r="A522" s="224" t="s">
        <v>2058</v>
      </c>
      <c r="B522" s="224" t="s">
        <v>775</v>
      </c>
    </row>
    <row r="523" spans="1:3" x14ac:dyDescent="0.25">
      <c r="A523" s="224" t="s">
        <v>2059</v>
      </c>
      <c r="B523" s="224" t="s">
        <v>776</v>
      </c>
    </row>
    <row r="524" spans="1:3" x14ac:dyDescent="0.25">
      <c r="A524" s="224" t="s">
        <v>2060</v>
      </c>
      <c r="B524" s="224" t="s">
        <v>777</v>
      </c>
    </row>
    <row r="525" spans="1:3" x14ac:dyDescent="0.25">
      <c r="A525" s="224" t="s">
        <v>2061</v>
      </c>
      <c r="B525" s="224" t="s">
        <v>3188</v>
      </c>
    </row>
    <row r="526" spans="1:3" x14ac:dyDescent="0.25">
      <c r="A526" s="224" t="s">
        <v>2062</v>
      </c>
      <c r="B526" s="224" t="s">
        <v>3189</v>
      </c>
    </row>
    <row r="527" spans="1:3" x14ac:dyDescent="0.25">
      <c r="A527" s="224" t="s">
        <v>2063</v>
      </c>
      <c r="B527" s="224" t="s">
        <v>2219</v>
      </c>
    </row>
    <row r="528" spans="1:3" x14ac:dyDescent="0.25">
      <c r="A528" s="224" t="s">
        <v>2121</v>
      </c>
      <c r="B528" s="224" t="s">
        <v>778</v>
      </c>
    </row>
    <row r="529" spans="1:2" x14ac:dyDescent="0.25">
      <c r="A529" s="224" t="s">
        <v>2234</v>
      </c>
      <c r="B529" s="224" t="s">
        <v>3190</v>
      </c>
    </row>
    <row r="530" spans="1:2" x14ac:dyDescent="0.25">
      <c r="A530" s="224" t="s">
        <v>2235</v>
      </c>
      <c r="B530" s="224" t="s">
        <v>139</v>
      </c>
    </row>
    <row r="531" spans="1:2" x14ac:dyDescent="0.25">
      <c r="A531" s="224" t="s">
        <v>2236</v>
      </c>
      <c r="B531" s="224" t="s">
        <v>2220</v>
      </c>
    </row>
    <row r="532" spans="1:2" x14ac:dyDescent="0.25">
      <c r="A532" s="224" t="s">
        <v>2237</v>
      </c>
      <c r="B532" s="224" t="s">
        <v>1662</v>
      </c>
    </row>
    <row r="533" spans="1:2" x14ac:dyDescent="0.25">
      <c r="A533" s="224" t="s">
        <v>2238</v>
      </c>
      <c r="B533" s="224" t="s">
        <v>1662</v>
      </c>
    </row>
    <row r="534" spans="1:2" x14ac:dyDescent="0.25">
      <c r="A534" s="224" t="s">
        <v>2408</v>
      </c>
      <c r="B534" s="224" t="s">
        <v>1662</v>
      </c>
    </row>
    <row r="535" spans="1:2" x14ac:dyDescent="0.25">
      <c r="A535" s="224" t="s">
        <v>2409</v>
      </c>
      <c r="B535" s="224" t="s">
        <v>1662</v>
      </c>
    </row>
    <row r="536" spans="1:2" x14ac:dyDescent="0.25">
      <c r="A536" s="224" t="s">
        <v>2410</v>
      </c>
      <c r="B536" s="224" t="s">
        <v>1662</v>
      </c>
    </row>
    <row r="537" spans="1:2" x14ac:dyDescent="0.25">
      <c r="A537" s="224" t="s">
        <v>2411</v>
      </c>
      <c r="B537" s="224" t="s">
        <v>1662</v>
      </c>
    </row>
    <row r="538" spans="1:2" x14ac:dyDescent="0.25">
      <c r="A538" s="224" t="s">
        <v>2412</v>
      </c>
      <c r="B538" s="224" t="s">
        <v>1662</v>
      </c>
    </row>
    <row r="539" spans="1:2" x14ac:dyDescent="0.25">
      <c r="A539" s="224" t="s">
        <v>2413</v>
      </c>
      <c r="B539" s="224" t="s">
        <v>1662</v>
      </c>
    </row>
    <row r="540" spans="1:2" x14ac:dyDescent="0.25">
      <c r="A540" s="224" t="s">
        <v>2414</v>
      </c>
      <c r="B540" s="224" t="s">
        <v>1662</v>
      </c>
    </row>
    <row r="541" spans="1:2" x14ac:dyDescent="0.25">
      <c r="A541" s="224" t="s">
        <v>2415</v>
      </c>
      <c r="B541" s="224" t="s">
        <v>1662</v>
      </c>
    </row>
    <row r="542" spans="1:2" x14ac:dyDescent="0.25">
      <c r="A542" s="224" t="s">
        <v>2416</v>
      </c>
      <c r="B542" s="224" t="s">
        <v>1662</v>
      </c>
    </row>
    <row r="543" spans="1:2" x14ac:dyDescent="0.25">
      <c r="A543" s="224" t="s">
        <v>2417</v>
      </c>
      <c r="B543" s="224" t="s">
        <v>1662</v>
      </c>
    </row>
    <row r="544" spans="1:2" x14ac:dyDescent="0.25">
      <c r="A544" s="224" t="s">
        <v>2418</v>
      </c>
      <c r="B544" s="224" t="s">
        <v>1662</v>
      </c>
    </row>
    <row r="545" spans="1:4" x14ac:dyDescent="0.25">
      <c r="A545" s="224" t="s">
        <v>1662</v>
      </c>
      <c r="B545" s="224" t="s">
        <v>2419</v>
      </c>
    </row>
    <row r="546" spans="1:4" x14ac:dyDescent="0.25">
      <c r="A546" s="224" t="s">
        <v>2122</v>
      </c>
      <c r="B546" s="224" t="s">
        <v>3157</v>
      </c>
      <c r="C546" s="225">
        <v>6658.9447552349247</v>
      </c>
      <c r="D546" s="225">
        <v>312.99999999999983</v>
      </c>
    </row>
    <row r="547" spans="1:4" x14ac:dyDescent="0.25">
      <c r="A547" s="224" t="s">
        <v>2123</v>
      </c>
      <c r="B547" s="224" t="s">
        <v>3128</v>
      </c>
      <c r="C547" s="225">
        <v>3108.685903489783</v>
      </c>
      <c r="D547" s="225">
        <v>184.99999999999994</v>
      </c>
    </row>
    <row r="548" spans="1:4" x14ac:dyDescent="0.25">
      <c r="A548" s="224" t="s">
        <v>2124</v>
      </c>
      <c r="B548" s="224" t="s">
        <v>3129</v>
      </c>
    </row>
    <row r="549" spans="1:4" x14ac:dyDescent="0.25">
      <c r="A549" s="224" t="s">
        <v>2125</v>
      </c>
      <c r="B549" s="224" t="s">
        <v>3130</v>
      </c>
    </row>
    <row r="550" spans="1:4" x14ac:dyDescent="0.25">
      <c r="A550" s="224" t="s">
        <v>2126</v>
      </c>
      <c r="B550" s="224" t="s">
        <v>3131</v>
      </c>
    </row>
    <row r="551" spans="1:4" x14ac:dyDescent="0.25">
      <c r="A551" s="224" t="s">
        <v>2239</v>
      </c>
      <c r="B551" s="224" t="s">
        <v>3132</v>
      </c>
    </row>
    <row r="552" spans="1:4" x14ac:dyDescent="0.25">
      <c r="A552" s="224" t="s">
        <v>2240</v>
      </c>
      <c r="B552" s="224" t="s">
        <v>3133</v>
      </c>
    </row>
    <row r="553" spans="1:4" x14ac:dyDescent="0.25">
      <c r="A553" s="224" t="s">
        <v>2241</v>
      </c>
      <c r="B553" s="224" t="s">
        <v>3134</v>
      </c>
    </row>
    <row r="554" spans="1:4" x14ac:dyDescent="0.25">
      <c r="A554" s="224" t="s">
        <v>2242</v>
      </c>
      <c r="B554" s="224" t="s">
        <v>3135</v>
      </c>
    </row>
    <row r="555" spans="1:4" x14ac:dyDescent="0.25">
      <c r="A555" s="224" t="s">
        <v>2243</v>
      </c>
      <c r="B555" s="224" t="s">
        <v>3136</v>
      </c>
    </row>
    <row r="556" spans="1:4" x14ac:dyDescent="0.25">
      <c r="A556" s="224" t="s">
        <v>2244</v>
      </c>
      <c r="B556" s="224" t="s">
        <v>3137</v>
      </c>
    </row>
    <row r="557" spans="1:4" x14ac:dyDescent="0.25">
      <c r="A557" s="224" t="s">
        <v>2245</v>
      </c>
      <c r="B557" s="224" t="s">
        <v>3138</v>
      </c>
    </row>
    <row r="558" spans="1:4" x14ac:dyDescent="0.25">
      <c r="A558" s="224" t="s">
        <v>2246</v>
      </c>
      <c r="B558" s="224" t="s">
        <v>3139</v>
      </c>
    </row>
    <row r="559" spans="1:4" x14ac:dyDescent="0.25">
      <c r="A559" s="224" t="s">
        <v>2247</v>
      </c>
      <c r="B559" s="224" t="s">
        <v>3140</v>
      </c>
    </row>
    <row r="560" spans="1:4" x14ac:dyDescent="0.25">
      <c r="A560" s="224" t="s">
        <v>2248</v>
      </c>
      <c r="B560" s="224" t="s">
        <v>1662</v>
      </c>
    </row>
    <row r="561" spans="1:4" x14ac:dyDescent="0.25">
      <c r="A561" s="224" t="s">
        <v>2249</v>
      </c>
      <c r="B561" s="224" t="s">
        <v>1662</v>
      </c>
    </row>
    <row r="562" spans="1:4" x14ac:dyDescent="0.25">
      <c r="A562" s="224" t="s">
        <v>2250</v>
      </c>
      <c r="B562" s="224" t="s">
        <v>1662</v>
      </c>
    </row>
    <row r="563" spans="1:4" x14ac:dyDescent="0.25">
      <c r="A563" s="224" t="s">
        <v>2251</v>
      </c>
      <c r="B563" s="224" t="s">
        <v>2042</v>
      </c>
    </row>
    <row r="564" spans="1:4" x14ac:dyDescent="0.25">
      <c r="A564" s="224" t="s">
        <v>2252</v>
      </c>
      <c r="B564" s="224" t="s">
        <v>141</v>
      </c>
    </row>
    <row r="565" spans="1:4" x14ac:dyDescent="0.25">
      <c r="A565" s="224" t="s">
        <v>2420</v>
      </c>
      <c r="B565" s="224" t="s">
        <v>1662</v>
      </c>
    </row>
    <row r="566" spans="1:4" x14ac:dyDescent="0.25">
      <c r="A566" s="224" t="s">
        <v>2421</v>
      </c>
      <c r="B566" s="224" t="s">
        <v>1662</v>
      </c>
    </row>
    <row r="567" spans="1:4" x14ac:dyDescent="0.25">
      <c r="A567" s="224" t="s">
        <v>2422</v>
      </c>
      <c r="B567" s="224" t="s">
        <v>1662</v>
      </c>
    </row>
    <row r="568" spans="1:4" x14ac:dyDescent="0.25">
      <c r="A568" s="224" t="s">
        <v>1662</v>
      </c>
      <c r="B568" s="224" t="s">
        <v>2423</v>
      </c>
    </row>
    <row r="569" spans="1:4" x14ac:dyDescent="0.25">
      <c r="A569" s="224" t="s">
        <v>2253</v>
      </c>
      <c r="B569" s="224" t="s">
        <v>3141</v>
      </c>
      <c r="C569" s="225">
        <v>6658.9447552349247</v>
      </c>
      <c r="D569" s="225">
        <v>312.99999999999983</v>
      </c>
    </row>
    <row r="570" spans="1:4" x14ac:dyDescent="0.25">
      <c r="A570" s="224" t="s">
        <v>2254</v>
      </c>
      <c r="B570" s="224" t="s">
        <v>3142</v>
      </c>
      <c r="C570" s="225">
        <v>3108.685903489783</v>
      </c>
      <c r="D570" s="225">
        <v>184.99999999999994</v>
      </c>
    </row>
    <row r="571" spans="1:4" x14ac:dyDescent="0.25">
      <c r="A571" s="224" t="s">
        <v>2255</v>
      </c>
      <c r="B571" s="224" t="s">
        <v>3143</v>
      </c>
    </row>
    <row r="572" spans="1:4" x14ac:dyDescent="0.25">
      <c r="A572" s="224" t="s">
        <v>2256</v>
      </c>
      <c r="B572" s="224" t="s">
        <v>3144</v>
      </c>
    </row>
    <row r="573" spans="1:4" x14ac:dyDescent="0.25">
      <c r="A573" s="224" t="s">
        <v>2257</v>
      </c>
      <c r="B573" s="224" t="s">
        <v>3145</v>
      </c>
    </row>
    <row r="574" spans="1:4" x14ac:dyDescent="0.25">
      <c r="A574" s="224" t="s">
        <v>2258</v>
      </c>
      <c r="B574" s="224" t="s">
        <v>3146</v>
      </c>
    </row>
    <row r="575" spans="1:4" x14ac:dyDescent="0.25">
      <c r="A575" s="224" t="s">
        <v>2259</v>
      </c>
      <c r="B575" s="224" t="s">
        <v>3147</v>
      </c>
    </row>
    <row r="576" spans="1:4" x14ac:dyDescent="0.25">
      <c r="A576" s="224" t="s">
        <v>2260</v>
      </c>
      <c r="B576" s="224" t="s">
        <v>3148</v>
      </c>
    </row>
    <row r="577" spans="1:4" x14ac:dyDescent="0.25">
      <c r="A577" s="224" t="s">
        <v>2261</v>
      </c>
      <c r="B577" s="224" t="s">
        <v>3149</v>
      </c>
    </row>
    <row r="578" spans="1:4" x14ac:dyDescent="0.25">
      <c r="A578" s="224" t="s">
        <v>2262</v>
      </c>
      <c r="B578" s="224" t="s">
        <v>3150</v>
      </c>
    </row>
    <row r="579" spans="1:4" x14ac:dyDescent="0.25">
      <c r="A579" s="224" t="s">
        <v>2263</v>
      </c>
      <c r="B579" s="224" t="s">
        <v>3151</v>
      </c>
    </row>
    <row r="580" spans="1:4" x14ac:dyDescent="0.25">
      <c r="A580" s="224" t="s">
        <v>2424</v>
      </c>
      <c r="B580" s="224" t="s">
        <v>3152</v>
      </c>
    </row>
    <row r="581" spans="1:4" x14ac:dyDescent="0.25">
      <c r="A581" s="224" t="s">
        <v>2425</v>
      </c>
      <c r="B581" s="224" t="s">
        <v>3153</v>
      </c>
    </row>
    <row r="582" spans="1:4" x14ac:dyDescent="0.25">
      <c r="A582" s="224" t="s">
        <v>2426</v>
      </c>
      <c r="B582" s="224" t="s">
        <v>3154</v>
      </c>
    </row>
    <row r="583" spans="1:4" x14ac:dyDescent="0.25">
      <c r="A583" s="224" t="s">
        <v>2427</v>
      </c>
      <c r="B583" s="224" t="s">
        <v>1662</v>
      </c>
    </row>
    <row r="584" spans="1:4" x14ac:dyDescent="0.25">
      <c r="A584" s="224" t="s">
        <v>2428</v>
      </c>
      <c r="B584" s="224" t="s">
        <v>1662</v>
      </c>
    </row>
    <row r="585" spans="1:4" x14ac:dyDescent="0.25">
      <c r="A585" s="224" t="s">
        <v>2429</v>
      </c>
      <c r="B585" s="224" t="s">
        <v>1662</v>
      </c>
    </row>
    <row r="586" spans="1:4" x14ac:dyDescent="0.25">
      <c r="A586" s="224" t="s">
        <v>2430</v>
      </c>
      <c r="B586" s="224" t="s">
        <v>2042</v>
      </c>
    </row>
    <row r="587" spans="1:4" x14ac:dyDescent="0.25">
      <c r="A587" s="224" t="s">
        <v>2431</v>
      </c>
      <c r="B587" s="224" t="s">
        <v>141</v>
      </c>
    </row>
    <row r="588" spans="1:4" x14ac:dyDescent="0.25">
      <c r="A588" s="224" t="s">
        <v>1662</v>
      </c>
      <c r="B588" s="224" t="s">
        <v>1662</v>
      </c>
    </row>
    <row r="589" spans="1:4" x14ac:dyDescent="0.25">
      <c r="A589" s="224" t="s">
        <v>2264</v>
      </c>
      <c r="B589" s="224" t="s">
        <v>1642</v>
      </c>
      <c r="C589" s="225">
        <v>316.08255261799792</v>
      </c>
      <c r="D589" s="225">
        <v>56</v>
      </c>
    </row>
    <row r="590" spans="1:4" x14ac:dyDescent="0.25">
      <c r="A590" s="224" t="s">
        <v>2265</v>
      </c>
      <c r="B590" s="224" t="s">
        <v>1643</v>
      </c>
      <c r="C590" s="225">
        <v>365.39448041787654</v>
      </c>
      <c r="D590" s="225">
        <v>22</v>
      </c>
    </row>
    <row r="591" spans="1:4" x14ac:dyDescent="0.25">
      <c r="A591" s="224" t="s">
        <v>2266</v>
      </c>
      <c r="B591" s="224" t="s">
        <v>2320</v>
      </c>
      <c r="C591" s="225">
        <v>577.95500040025956</v>
      </c>
      <c r="D591" s="225">
        <v>13</v>
      </c>
    </row>
    <row r="592" spans="1:4" x14ac:dyDescent="0.25">
      <c r="A592" s="224" t="s">
        <v>2267</v>
      </c>
      <c r="B592" s="224" t="s">
        <v>1644</v>
      </c>
      <c r="C592" s="225">
        <v>266.88863487039191</v>
      </c>
      <c r="D592" s="225">
        <v>15</v>
      </c>
    </row>
    <row r="593" spans="1:4" x14ac:dyDescent="0.25">
      <c r="A593" s="224" t="s">
        <v>2268</v>
      </c>
      <c r="B593" s="224" t="s">
        <v>1645</v>
      </c>
      <c r="C593" s="225">
        <v>792.16099903440272</v>
      </c>
      <c r="D593" s="225">
        <v>30</v>
      </c>
    </row>
    <row r="594" spans="1:4" x14ac:dyDescent="0.25">
      <c r="A594" s="224" t="s">
        <v>2432</v>
      </c>
      <c r="B594" s="224" t="s">
        <v>1646</v>
      </c>
      <c r="C594" s="225">
        <v>313.66251834395439</v>
      </c>
      <c r="D594" s="225">
        <v>29</v>
      </c>
    </row>
    <row r="595" spans="1:4" x14ac:dyDescent="0.25">
      <c r="A595" s="224" t="s">
        <v>2433</v>
      </c>
      <c r="B595" s="224" t="s">
        <v>1647</v>
      </c>
      <c r="C595" s="225">
        <v>1516.0955311203609</v>
      </c>
      <c r="D595" s="225">
        <v>24</v>
      </c>
    </row>
    <row r="596" spans="1:4" x14ac:dyDescent="0.25">
      <c r="A596" s="224" t="s">
        <v>2434</v>
      </c>
      <c r="B596" s="224" t="s">
        <v>1648</v>
      </c>
      <c r="C596" s="225">
        <v>175.80234607065606</v>
      </c>
      <c r="D596" s="225">
        <v>14</v>
      </c>
    </row>
    <row r="597" spans="1:4" x14ac:dyDescent="0.25">
      <c r="A597" s="224" t="s">
        <v>2435</v>
      </c>
      <c r="B597" s="224" t="s">
        <v>2692</v>
      </c>
      <c r="C597" s="225">
        <v>900.243092154956</v>
      </c>
      <c r="D597" s="225">
        <v>45</v>
      </c>
    </row>
    <row r="598" spans="1:4" x14ac:dyDescent="0.25">
      <c r="A598" s="224" t="s">
        <v>2436</v>
      </c>
      <c r="B598" s="224" t="s">
        <v>2695</v>
      </c>
      <c r="C598" s="225">
        <v>496.61459466759521</v>
      </c>
      <c r="D598" s="225">
        <v>42</v>
      </c>
    </row>
    <row r="599" spans="1:4" x14ac:dyDescent="0.25">
      <c r="A599" s="224" t="s">
        <v>2437</v>
      </c>
      <c r="B599" s="224" t="s">
        <v>2693</v>
      </c>
      <c r="C599" s="225">
        <v>2341.9651327158285</v>
      </c>
      <c r="D599" s="225">
        <v>51</v>
      </c>
    </row>
    <row r="600" spans="1:4" x14ac:dyDescent="0.25">
      <c r="A600" s="224" t="s">
        <v>2730</v>
      </c>
      <c r="B600" s="224" t="s">
        <v>2694</v>
      </c>
      <c r="C600" s="225">
        <v>1695.4699913145027</v>
      </c>
      <c r="D600" s="225">
        <v>70</v>
      </c>
    </row>
    <row r="601" spans="1:4" x14ac:dyDescent="0.25">
      <c r="A601" s="224" t="s">
        <v>2731</v>
      </c>
      <c r="B601" s="224" t="s">
        <v>2042</v>
      </c>
      <c r="C601" s="225">
        <v>9.2957849959240963</v>
      </c>
      <c r="D601" s="225">
        <v>1</v>
      </c>
    </row>
    <row r="602" spans="1:4" x14ac:dyDescent="0.25">
      <c r="A602" s="224" t="s">
        <v>2732</v>
      </c>
      <c r="B602" s="224" t="s">
        <v>141</v>
      </c>
    </row>
    <row r="603" spans="1:4" x14ac:dyDescent="0.25">
      <c r="A603" s="224" t="s">
        <v>2733</v>
      </c>
      <c r="B603" s="224" t="s">
        <v>1662</v>
      </c>
    </row>
    <row r="604" spans="1:4" x14ac:dyDescent="0.25">
      <c r="A604" s="224" t="s">
        <v>2734</v>
      </c>
      <c r="B604" s="224" t="s">
        <v>1662</v>
      </c>
    </row>
    <row r="605" spans="1:4" x14ac:dyDescent="0.25">
      <c r="A605" s="224" t="s">
        <v>2735</v>
      </c>
      <c r="B605" s="224" t="s">
        <v>1662</v>
      </c>
    </row>
    <row r="606" spans="1:4" x14ac:dyDescent="0.25">
      <c r="A606" s="224" t="s">
        <v>2736</v>
      </c>
      <c r="B606" s="224" t="s">
        <v>1662</v>
      </c>
    </row>
    <row r="607" spans="1:4" x14ac:dyDescent="0.25">
      <c r="A607" s="224" t="s">
        <v>2737</v>
      </c>
      <c r="B607" s="224" t="s">
        <v>1662</v>
      </c>
    </row>
    <row r="608" spans="1:4" x14ac:dyDescent="0.25">
      <c r="A608" s="224" t="s">
        <v>2738</v>
      </c>
      <c r="B608" s="224" t="s">
        <v>1662</v>
      </c>
    </row>
    <row r="609" spans="1:6" x14ac:dyDescent="0.25">
      <c r="A609" s="224" t="s">
        <v>2739</v>
      </c>
      <c r="B609" s="224" t="s">
        <v>1662</v>
      </c>
    </row>
    <row r="610" spans="1:6" x14ac:dyDescent="0.25">
      <c r="A610" s="224" t="s">
        <v>2740</v>
      </c>
      <c r="B610" s="224" t="s">
        <v>1662</v>
      </c>
    </row>
    <row r="611" spans="1:6" x14ac:dyDescent="0.25">
      <c r="A611" s="224" t="s">
        <v>2741</v>
      </c>
      <c r="B611" s="224" t="s">
        <v>1662</v>
      </c>
    </row>
    <row r="612" spans="1:6" x14ac:dyDescent="0.25">
      <c r="A612" s="224" t="s">
        <v>2742</v>
      </c>
      <c r="B612" s="224" t="s">
        <v>1662</v>
      </c>
    </row>
    <row r="613" spans="1:6" x14ac:dyDescent="0.25">
      <c r="A613" s="224" t="s">
        <v>1662</v>
      </c>
      <c r="B613" s="224" t="s">
        <v>2443</v>
      </c>
    </row>
    <row r="614" spans="1:6" x14ac:dyDescent="0.25">
      <c r="A614" s="224" t="s">
        <v>2438</v>
      </c>
      <c r="B614" s="224" t="s">
        <v>2270</v>
      </c>
      <c r="C614" s="225">
        <v>4037.4351240303322</v>
      </c>
      <c r="D614" s="225">
        <v>121</v>
      </c>
    </row>
    <row r="615" spans="1:6" x14ac:dyDescent="0.25">
      <c r="A615" s="224" t="s">
        <v>2439</v>
      </c>
      <c r="B615" s="224" t="s">
        <v>2269</v>
      </c>
      <c r="C615" s="225">
        <v>5720.8997496984493</v>
      </c>
      <c r="D615" s="225">
        <v>290</v>
      </c>
    </row>
    <row r="616" spans="1:6" x14ac:dyDescent="0.25">
      <c r="A616" s="224" t="s">
        <v>2440</v>
      </c>
      <c r="B616" s="224" t="s">
        <v>1650</v>
      </c>
    </row>
    <row r="617" spans="1:6" x14ac:dyDescent="0.25">
      <c r="A617" s="224" t="s">
        <v>2441</v>
      </c>
      <c r="B617" s="224" t="s">
        <v>2042</v>
      </c>
      <c r="C617" s="225">
        <v>9.2957849959240963</v>
      </c>
      <c r="D617" s="225">
        <v>1</v>
      </c>
    </row>
    <row r="618" spans="1:6" x14ac:dyDescent="0.25">
      <c r="A618" s="224" t="s">
        <v>2442</v>
      </c>
      <c r="B618" s="224" t="s">
        <v>141</v>
      </c>
    </row>
    <row r="619" spans="1:6" x14ac:dyDescent="0.25">
      <c r="A619" s="224" t="s">
        <v>1662</v>
      </c>
      <c r="B619" s="224" t="s">
        <v>1662</v>
      </c>
    </row>
    <row r="620" spans="1:6" x14ac:dyDescent="0.25">
      <c r="A620" s="224" t="s">
        <v>1662</v>
      </c>
      <c r="B620" s="224" t="s">
        <v>3104</v>
      </c>
    </row>
    <row r="621" spans="1:6" x14ac:dyDescent="0.25">
      <c r="A621" s="224" t="s">
        <v>2445</v>
      </c>
      <c r="B621" s="224" t="s">
        <v>771</v>
      </c>
    </row>
    <row r="622" spans="1:6" x14ac:dyDescent="0.25">
      <c r="A622" s="224" t="s">
        <v>2446</v>
      </c>
      <c r="B622" s="224" t="s">
        <v>772</v>
      </c>
      <c r="C622" s="225">
        <v>6820.6594224448627</v>
      </c>
      <c r="D622" s="225">
        <v>3002.6654892568918</v>
      </c>
      <c r="F622" s="225">
        <v>6.5586682236125098</v>
      </c>
    </row>
    <row r="623" spans="1:6" x14ac:dyDescent="0.25">
      <c r="A623" s="224" t="s">
        <v>2447</v>
      </c>
      <c r="B623" s="224" t="s">
        <v>773</v>
      </c>
    </row>
    <row r="624" spans="1:6" x14ac:dyDescent="0.25">
      <c r="A624" s="224" t="s">
        <v>2448</v>
      </c>
      <c r="B624" s="224" t="s">
        <v>774</v>
      </c>
    </row>
    <row r="625" spans="1:6" x14ac:dyDescent="0.25">
      <c r="A625" s="224" t="s">
        <v>2449</v>
      </c>
      <c r="B625" s="224" t="s">
        <v>775</v>
      </c>
    </row>
    <row r="626" spans="1:6" x14ac:dyDescent="0.25">
      <c r="A626" s="224" t="s">
        <v>2450</v>
      </c>
      <c r="B626" s="224" t="s">
        <v>776</v>
      </c>
    </row>
    <row r="627" spans="1:6" x14ac:dyDescent="0.25">
      <c r="A627" s="224" t="s">
        <v>2451</v>
      </c>
      <c r="B627" s="224" t="s">
        <v>777</v>
      </c>
    </row>
    <row r="628" spans="1:6" x14ac:dyDescent="0.25">
      <c r="A628" s="224" t="s">
        <v>2452</v>
      </c>
      <c r="B628" s="224" t="s">
        <v>3188</v>
      </c>
    </row>
    <row r="629" spans="1:6" x14ac:dyDescent="0.25">
      <c r="A629" s="224" t="s">
        <v>2453</v>
      </c>
      <c r="B629" s="224" t="s">
        <v>3189</v>
      </c>
    </row>
    <row r="630" spans="1:6" x14ac:dyDescent="0.25">
      <c r="A630" s="224" t="s">
        <v>2454</v>
      </c>
      <c r="B630" s="224" t="s">
        <v>2219</v>
      </c>
    </row>
    <row r="631" spans="1:6" x14ac:dyDescent="0.25">
      <c r="A631" s="224" t="s">
        <v>2455</v>
      </c>
      <c r="B631" s="224" t="s">
        <v>778</v>
      </c>
    </row>
    <row r="632" spans="1:6" x14ac:dyDescent="0.25">
      <c r="A632" s="224" t="s">
        <v>2456</v>
      </c>
      <c r="B632" s="224" t="s">
        <v>3190</v>
      </c>
    </row>
    <row r="633" spans="1:6" x14ac:dyDescent="0.25">
      <c r="A633" s="224" t="s">
        <v>2457</v>
      </c>
      <c r="B633" s="224" t="s">
        <v>139</v>
      </c>
    </row>
    <row r="634" spans="1:6" x14ac:dyDescent="0.25">
      <c r="A634" s="224" t="s">
        <v>2458</v>
      </c>
      <c r="B634" s="224" t="s">
        <v>2042</v>
      </c>
    </row>
    <row r="635" spans="1:6" x14ac:dyDescent="0.25">
      <c r="A635" s="224" t="s">
        <v>2459</v>
      </c>
      <c r="B635" s="224" t="s">
        <v>141</v>
      </c>
    </row>
    <row r="636" spans="1:6" x14ac:dyDescent="0.25">
      <c r="A636" s="224" t="s">
        <v>2460</v>
      </c>
      <c r="B636" s="224" t="s">
        <v>2681</v>
      </c>
      <c r="F636" s="225">
        <v>4.2921050887280536</v>
      </c>
    </row>
    <row r="637" spans="1:6" x14ac:dyDescent="0.25">
      <c r="A637" s="224" t="s">
        <v>2461</v>
      </c>
      <c r="B637" s="224" t="s">
        <v>1662</v>
      </c>
    </row>
    <row r="638" spans="1:6" x14ac:dyDescent="0.25">
      <c r="A638" s="224" t="s">
        <v>2462</v>
      </c>
      <c r="B638" s="224" t="s">
        <v>1662</v>
      </c>
    </row>
    <row r="639" spans="1:6" x14ac:dyDescent="0.25">
      <c r="A639" s="224" t="s">
        <v>2463</v>
      </c>
      <c r="B639" s="224" t="s">
        <v>1662</v>
      </c>
    </row>
    <row r="640" spans="1:6" x14ac:dyDescent="0.25">
      <c r="A640" s="224" t="s">
        <v>1662</v>
      </c>
      <c r="B640" s="224" t="s">
        <v>1662</v>
      </c>
    </row>
    <row r="641" spans="1:2" x14ac:dyDescent="0.2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6">
    <tabColor rgb="FF243386"/>
  </sheetPr>
  <dimension ref="A1:N219"/>
  <sheetViews>
    <sheetView zoomScale="80" zoomScaleNormal="80" workbookViewId="0">
      <selection activeCell="D221" sqref="D22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2781</v>
      </c>
      <c r="C5" s="55"/>
      <c r="E5" s="57"/>
      <c r="F5" s="57"/>
      <c r="H5"/>
      <c r="L5" s="49"/>
      <c r="M5" s="49"/>
    </row>
    <row r="6" spans="1:14" ht="18.75" x14ac:dyDescent="0.25">
      <c r="B6" s="210" t="s">
        <v>2782</v>
      </c>
      <c r="C6" s="55"/>
      <c r="E6" s="57"/>
      <c r="F6" s="57"/>
      <c r="H6"/>
      <c r="L6" s="49"/>
      <c r="M6" s="49"/>
    </row>
    <row r="7" spans="1:14" ht="15.75" thickBot="1" x14ac:dyDescent="0.3">
      <c r="B7" s="211"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512" t="s">
        <v>2783</v>
      </c>
      <c r="C9" s="512"/>
      <c r="D9" s="62"/>
      <c r="E9" s="62"/>
      <c r="F9" s="62"/>
      <c r="G9" s="62"/>
      <c r="H9"/>
      <c r="I9" s="51"/>
      <c r="J9" s="51"/>
      <c r="K9" s="51"/>
      <c r="L9" s="49"/>
      <c r="M9" s="49"/>
      <c r="N9" s="49"/>
    </row>
    <row r="10" spans="1:14" s="96" customFormat="1" ht="18.75" customHeight="1" x14ac:dyDescent="0.25">
      <c r="A10" s="70"/>
      <c r="B10" s="70" t="s">
        <v>1656</v>
      </c>
      <c r="C10" s="70" t="s">
        <v>110</v>
      </c>
      <c r="D10" s="70" t="s">
        <v>1657</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1657</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2798</v>
      </c>
      <c r="B50" s="51" t="s">
        <v>784</v>
      </c>
      <c r="C50" s="134" t="s">
        <v>82</v>
      </c>
      <c r="E50" s="68"/>
      <c r="F50" s="68"/>
      <c r="H50"/>
      <c r="I50" s="68"/>
      <c r="L50" s="68"/>
      <c r="M50" s="68"/>
    </row>
    <row r="51" spans="1:14" outlineLevel="1" x14ac:dyDescent="0.25">
      <c r="A51" s="51" t="s">
        <v>2799</v>
      </c>
      <c r="B51" s="80" t="s">
        <v>475</v>
      </c>
      <c r="C51" s="134"/>
      <c r="E51" s="68"/>
      <c r="F51" s="68"/>
      <c r="H51"/>
      <c r="I51" s="68"/>
      <c r="L51" s="68"/>
      <c r="M51" s="68"/>
    </row>
    <row r="52" spans="1:14" outlineLevel="1" x14ac:dyDescent="0.25">
      <c r="A52" s="51" t="s">
        <v>2800</v>
      </c>
      <c r="B52" s="80" t="s">
        <v>477</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2806</v>
      </c>
      <c r="B59" s="51" t="s">
        <v>797</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2807</v>
      </c>
      <c r="B62" s="68" t="s">
        <v>574</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574</v>
      </c>
      <c r="C64" s="133" t="s">
        <v>82</v>
      </c>
      <c r="D64" s="134" t="s">
        <v>82</v>
      </c>
      <c r="F64" s="140" t="str">
        <f t="shared" si="0"/>
        <v/>
      </c>
      <c r="G64" s="140" t="str">
        <f t="shared" si="1"/>
        <v/>
      </c>
      <c r="H64"/>
      <c r="I64" s="68"/>
      <c r="M64" s="77"/>
      <c r="N64" s="77"/>
    </row>
    <row r="65" spans="1:14" x14ac:dyDescent="0.25">
      <c r="A65" s="51" t="s">
        <v>2810</v>
      </c>
      <c r="B65" s="68" t="s">
        <v>574</v>
      </c>
      <c r="C65" s="133" t="s">
        <v>82</v>
      </c>
      <c r="D65" s="134" t="s">
        <v>82</v>
      </c>
      <c r="E65" s="88"/>
      <c r="F65" s="140" t="str">
        <f t="shared" si="0"/>
        <v/>
      </c>
      <c r="G65" s="140" t="str">
        <f t="shared" si="1"/>
        <v/>
      </c>
      <c r="H65"/>
      <c r="I65" s="68"/>
      <c r="L65" s="88"/>
      <c r="M65" s="77"/>
      <c r="N65" s="77"/>
    </row>
    <row r="66" spans="1:14" x14ac:dyDescent="0.25">
      <c r="A66" s="51" t="s">
        <v>2811</v>
      </c>
      <c r="B66" s="68" t="s">
        <v>574</v>
      </c>
      <c r="C66" s="133" t="s">
        <v>82</v>
      </c>
      <c r="D66" s="134" t="s">
        <v>82</v>
      </c>
      <c r="E66" s="88"/>
      <c r="F66" s="140" t="str">
        <f t="shared" si="0"/>
        <v/>
      </c>
      <c r="G66" s="140" t="str">
        <f t="shared" si="1"/>
        <v/>
      </c>
      <c r="H66"/>
      <c r="I66" s="68"/>
      <c r="L66" s="88"/>
      <c r="M66" s="77"/>
      <c r="N66" s="77"/>
    </row>
    <row r="67" spans="1:14" x14ac:dyDescent="0.25">
      <c r="A67" s="51" t="s">
        <v>2812</v>
      </c>
      <c r="B67" s="68" t="s">
        <v>574</v>
      </c>
      <c r="C67" s="133" t="s">
        <v>82</v>
      </c>
      <c r="D67" s="134" t="s">
        <v>82</v>
      </c>
      <c r="E67" s="88"/>
      <c r="F67" s="140" t="str">
        <f t="shared" si="0"/>
        <v/>
      </c>
      <c r="G67" s="140" t="str">
        <f t="shared" si="1"/>
        <v/>
      </c>
      <c r="H67"/>
      <c r="I67" s="68"/>
      <c r="L67" s="88"/>
      <c r="M67" s="77"/>
      <c r="N67" s="77"/>
    </row>
    <row r="68" spans="1:14" x14ac:dyDescent="0.25">
      <c r="A68" s="51" t="s">
        <v>2813</v>
      </c>
      <c r="B68" s="68" t="s">
        <v>574</v>
      </c>
      <c r="C68" s="133" t="s">
        <v>82</v>
      </c>
      <c r="D68" s="134" t="s">
        <v>82</v>
      </c>
      <c r="E68" s="88"/>
      <c r="F68" s="140" t="str">
        <f t="shared" si="0"/>
        <v/>
      </c>
      <c r="G68" s="140" t="str">
        <f t="shared" si="1"/>
        <v/>
      </c>
      <c r="H68"/>
      <c r="I68" s="68"/>
      <c r="L68" s="88"/>
      <c r="M68" s="77"/>
      <c r="N68" s="77"/>
    </row>
    <row r="69" spans="1:14" x14ac:dyDescent="0.25">
      <c r="A69" s="51" t="s">
        <v>2814</v>
      </c>
      <c r="B69" s="68" t="s">
        <v>574</v>
      </c>
      <c r="C69" s="133" t="s">
        <v>82</v>
      </c>
      <c r="D69" s="134" t="s">
        <v>82</v>
      </c>
      <c r="E69" s="88"/>
      <c r="F69" s="140" t="str">
        <f t="shared" si="0"/>
        <v/>
      </c>
      <c r="G69" s="140" t="str">
        <f t="shared" si="1"/>
        <v/>
      </c>
      <c r="H69"/>
      <c r="I69" s="68"/>
      <c r="L69" s="88"/>
      <c r="M69" s="77"/>
      <c r="N69" s="77"/>
    </row>
    <row r="70" spans="1:14" x14ac:dyDescent="0.25">
      <c r="A70" s="51" t="s">
        <v>2815</v>
      </c>
      <c r="B70" s="68" t="s">
        <v>574</v>
      </c>
      <c r="C70" s="133" t="s">
        <v>82</v>
      </c>
      <c r="D70" s="134" t="s">
        <v>82</v>
      </c>
      <c r="E70" s="88"/>
      <c r="F70" s="140" t="str">
        <f t="shared" si="0"/>
        <v/>
      </c>
      <c r="G70" s="140" t="str">
        <f t="shared" si="1"/>
        <v/>
      </c>
      <c r="H70"/>
      <c r="I70" s="68"/>
      <c r="L70" s="88"/>
      <c r="M70" s="77"/>
      <c r="N70" s="77"/>
    </row>
    <row r="71" spans="1:14" x14ac:dyDescent="0.25">
      <c r="A71" s="51" t="s">
        <v>2816</v>
      </c>
      <c r="B71" s="68" t="s">
        <v>574</v>
      </c>
      <c r="C71" s="133" t="s">
        <v>82</v>
      </c>
      <c r="D71" s="134" t="s">
        <v>82</v>
      </c>
      <c r="E71" s="88"/>
      <c r="F71" s="140" t="str">
        <f t="shared" si="0"/>
        <v/>
      </c>
      <c r="G71" s="140" t="str">
        <f t="shared" si="1"/>
        <v/>
      </c>
      <c r="H71"/>
      <c r="I71" s="68"/>
      <c r="L71" s="88"/>
      <c r="M71" s="77"/>
      <c r="N71" s="77"/>
    </row>
    <row r="72" spans="1:14" x14ac:dyDescent="0.25">
      <c r="A72" s="51" t="s">
        <v>2817</v>
      </c>
      <c r="B72" s="68" t="s">
        <v>574</v>
      </c>
      <c r="C72" s="133" t="s">
        <v>82</v>
      </c>
      <c r="D72" s="134" t="s">
        <v>82</v>
      </c>
      <c r="E72" s="88"/>
      <c r="F72" s="140" t="str">
        <f t="shared" si="0"/>
        <v/>
      </c>
      <c r="G72" s="140" t="str">
        <f t="shared" si="1"/>
        <v/>
      </c>
      <c r="H72"/>
      <c r="I72" s="68"/>
      <c r="L72" s="88"/>
      <c r="M72" s="77"/>
      <c r="N72" s="77"/>
    </row>
    <row r="73" spans="1:14" x14ac:dyDescent="0.25">
      <c r="A73" s="51" t="s">
        <v>2818</v>
      </c>
      <c r="B73" s="68" t="s">
        <v>574</v>
      </c>
      <c r="C73" s="133" t="s">
        <v>82</v>
      </c>
      <c r="D73" s="134" t="s">
        <v>82</v>
      </c>
      <c r="E73" s="88"/>
      <c r="F73" s="140" t="str">
        <f t="shared" si="0"/>
        <v/>
      </c>
      <c r="G73" s="140" t="str">
        <f t="shared" si="1"/>
        <v/>
      </c>
      <c r="H73"/>
      <c r="I73" s="68"/>
      <c r="L73" s="88"/>
      <c r="M73" s="77"/>
      <c r="N73" s="77"/>
    </row>
    <row r="74" spans="1:14" x14ac:dyDescent="0.25">
      <c r="A74" s="51" t="s">
        <v>2819</v>
      </c>
      <c r="B74" s="68" t="s">
        <v>574</v>
      </c>
      <c r="C74" s="133" t="s">
        <v>82</v>
      </c>
      <c r="D74" s="134" t="s">
        <v>82</v>
      </c>
      <c r="E74" s="88"/>
      <c r="F74" s="140" t="str">
        <f t="shared" si="0"/>
        <v/>
      </c>
      <c r="G74" s="140" t="str">
        <f t="shared" si="1"/>
        <v/>
      </c>
      <c r="H74"/>
      <c r="I74" s="68"/>
      <c r="L74" s="88"/>
      <c r="M74" s="77"/>
      <c r="N74" s="77"/>
    </row>
    <row r="75" spans="1:14" x14ac:dyDescent="0.25">
      <c r="A75" s="51" t="s">
        <v>2820</v>
      </c>
      <c r="B75" s="68" t="s">
        <v>574</v>
      </c>
      <c r="C75" s="133" t="s">
        <v>82</v>
      </c>
      <c r="D75" s="134" t="s">
        <v>82</v>
      </c>
      <c r="E75" s="88"/>
      <c r="F75" s="140" t="str">
        <f t="shared" si="0"/>
        <v/>
      </c>
      <c r="G75" s="140" t="str">
        <f t="shared" si="1"/>
        <v/>
      </c>
      <c r="H75"/>
      <c r="I75" s="68"/>
      <c r="L75" s="88"/>
      <c r="M75" s="77"/>
      <c r="N75" s="77"/>
    </row>
    <row r="76" spans="1:14" x14ac:dyDescent="0.25">
      <c r="A76" s="51" t="s">
        <v>2821</v>
      </c>
      <c r="B76" s="68" t="s">
        <v>574</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814</v>
      </c>
      <c r="C78" s="70" t="s">
        <v>110</v>
      </c>
      <c r="D78" s="70"/>
      <c r="E78" s="72"/>
      <c r="F78" s="70" t="s">
        <v>794</v>
      </c>
      <c r="G78" s="70"/>
      <c r="H78"/>
      <c r="I78" s="95"/>
      <c r="J78" s="65"/>
      <c r="K78" s="65"/>
      <c r="L78" s="57"/>
      <c r="M78" s="65"/>
      <c r="N78" s="65"/>
    </row>
    <row r="79" spans="1:14" x14ac:dyDescent="0.25">
      <c r="A79" s="51" t="s">
        <v>2823</v>
      </c>
      <c r="B79" s="68" t="s">
        <v>816</v>
      </c>
      <c r="C79" s="133" t="s">
        <v>82</v>
      </c>
      <c r="E79" s="97"/>
      <c r="F79" s="140" t="str">
        <f>IF($C$82=0,"",IF(C79="[for completion]","",C79/$C$82))</f>
        <v/>
      </c>
      <c r="G79" s="76"/>
      <c r="H79"/>
      <c r="I79" s="68"/>
      <c r="L79" s="97"/>
      <c r="M79" s="77"/>
      <c r="N79" s="76"/>
    </row>
    <row r="80" spans="1:14" x14ac:dyDescent="0.25">
      <c r="A80" s="51" t="s">
        <v>2824</v>
      </c>
      <c r="B80" s="68" t="s">
        <v>818</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2832</v>
      </c>
      <c r="B89" s="94" t="s">
        <v>493</v>
      </c>
      <c r="C89" s="130">
        <f>SUM(C90:C116)</f>
        <v>0</v>
      </c>
      <c r="G89" s="51"/>
      <c r="H89"/>
      <c r="I89" s="57"/>
      <c r="N89" s="51"/>
    </row>
    <row r="90" spans="1:14" x14ac:dyDescent="0.25">
      <c r="A90" s="51" t="s">
        <v>2833</v>
      </c>
      <c r="B90" s="51" t="s">
        <v>495</v>
      </c>
      <c r="C90" s="130" t="s">
        <v>82</v>
      </c>
      <c r="G90" s="51"/>
      <c r="H90"/>
      <c r="N90" s="51"/>
    </row>
    <row r="91" spans="1:14" x14ac:dyDescent="0.25">
      <c r="A91" s="51" t="s">
        <v>2834</v>
      </c>
      <c r="B91" s="51" t="s">
        <v>497</v>
      </c>
      <c r="C91" s="130" t="s">
        <v>82</v>
      </c>
      <c r="G91" s="51"/>
      <c r="H91"/>
      <c r="N91" s="51"/>
    </row>
    <row r="92" spans="1:14" x14ac:dyDescent="0.25">
      <c r="A92" s="51" t="s">
        <v>2835</v>
      </c>
      <c r="B92" s="51" t="s">
        <v>499</v>
      </c>
      <c r="C92" s="130" t="s">
        <v>82</v>
      </c>
      <c r="G92" s="51"/>
      <c r="H92"/>
      <c r="N92" s="51"/>
    </row>
    <row r="93" spans="1:14" x14ac:dyDescent="0.25">
      <c r="A93" s="51" t="s">
        <v>2836</v>
      </c>
      <c r="B93" s="51" t="s">
        <v>501</v>
      </c>
      <c r="C93" s="130" t="s">
        <v>82</v>
      </c>
      <c r="G93" s="51"/>
      <c r="H93"/>
      <c r="N93" s="51"/>
    </row>
    <row r="94" spans="1:14" x14ac:dyDescent="0.25">
      <c r="A94" s="51" t="s">
        <v>2837</v>
      </c>
      <c r="B94" s="51" t="s">
        <v>503</v>
      </c>
      <c r="C94" s="130" t="s">
        <v>82</v>
      </c>
      <c r="G94" s="51"/>
      <c r="H94"/>
      <c r="N94" s="51"/>
    </row>
    <row r="95" spans="1:14" x14ac:dyDescent="0.25">
      <c r="A95" s="51" t="s">
        <v>2838</v>
      </c>
      <c r="B95" s="51" t="s">
        <v>2300</v>
      </c>
      <c r="C95" s="130" t="s">
        <v>82</v>
      </c>
      <c r="G95" s="51"/>
      <c r="H95"/>
      <c r="N95" s="51"/>
    </row>
    <row r="96" spans="1:14" x14ac:dyDescent="0.25">
      <c r="A96" s="51" t="s">
        <v>2839</v>
      </c>
      <c r="B96" s="51" t="s">
        <v>506</v>
      </c>
      <c r="C96" s="130" t="s">
        <v>82</v>
      </c>
      <c r="G96" s="51"/>
      <c r="H96"/>
      <c r="N96" s="51"/>
    </row>
    <row r="97" spans="1:14" x14ac:dyDescent="0.25">
      <c r="A97" s="51" t="s">
        <v>2840</v>
      </c>
      <c r="B97" s="51" t="s">
        <v>508</v>
      </c>
      <c r="C97" s="130" t="s">
        <v>82</v>
      </c>
      <c r="G97" s="51"/>
      <c r="H97"/>
      <c r="N97" s="51"/>
    </row>
    <row r="98" spans="1:14" x14ac:dyDescent="0.25">
      <c r="A98" s="51" t="s">
        <v>2841</v>
      </c>
      <c r="B98" s="51" t="s">
        <v>510</v>
      </c>
      <c r="C98" s="130" t="s">
        <v>82</v>
      </c>
      <c r="G98" s="51"/>
      <c r="H98"/>
      <c r="N98" s="51"/>
    </row>
    <row r="99" spans="1:14" x14ac:dyDescent="0.25">
      <c r="A99" s="51" t="s">
        <v>2842</v>
      </c>
      <c r="B99" s="51" t="s">
        <v>512</v>
      </c>
      <c r="C99" s="130" t="s">
        <v>82</v>
      </c>
      <c r="G99" s="51"/>
      <c r="H99"/>
      <c r="N99" s="51"/>
    </row>
    <row r="100" spans="1:14" x14ac:dyDescent="0.25">
      <c r="A100" s="51" t="s">
        <v>2843</v>
      </c>
      <c r="B100" s="51" t="s">
        <v>514</v>
      </c>
      <c r="C100" s="130" t="s">
        <v>82</v>
      </c>
      <c r="G100" s="51"/>
      <c r="H100"/>
      <c r="N100" s="51"/>
    </row>
    <row r="101" spans="1:14" x14ac:dyDescent="0.25">
      <c r="A101" s="51" t="s">
        <v>2844</v>
      </c>
      <c r="B101" s="51" t="s">
        <v>516</v>
      </c>
      <c r="C101" s="130" t="s">
        <v>82</v>
      </c>
      <c r="G101" s="51"/>
      <c r="H101"/>
      <c r="N101" s="51"/>
    </row>
    <row r="102" spans="1:14" x14ac:dyDescent="0.25">
      <c r="A102" s="51" t="s">
        <v>2845</v>
      </c>
      <c r="B102" s="51" t="s">
        <v>518</v>
      </c>
      <c r="C102" s="130" t="s">
        <v>82</v>
      </c>
      <c r="G102" s="51"/>
      <c r="H102"/>
      <c r="N102" s="51"/>
    </row>
    <row r="103" spans="1:14" x14ac:dyDescent="0.25">
      <c r="A103" s="51" t="s">
        <v>2846</v>
      </c>
      <c r="B103" s="51" t="s">
        <v>520</v>
      </c>
      <c r="C103" s="130" t="s">
        <v>82</v>
      </c>
      <c r="G103" s="51"/>
      <c r="H103"/>
      <c r="N103" s="51"/>
    </row>
    <row r="104" spans="1:14" x14ac:dyDescent="0.25">
      <c r="A104" s="51" t="s">
        <v>2847</v>
      </c>
      <c r="B104" s="51" t="s">
        <v>522</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525</v>
      </c>
      <c r="C106" s="130" t="s">
        <v>82</v>
      </c>
      <c r="G106" s="51"/>
      <c r="H106"/>
      <c r="N106" s="51"/>
    </row>
    <row r="107" spans="1:14" x14ac:dyDescent="0.25">
      <c r="A107" s="51" t="s">
        <v>2850</v>
      </c>
      <c r="B107" s="51" t="s">
        <v>527</v>
      </c>
      <c r="C107" s="130" t="s">
        <v>82</v>
      </c>
      <c r="G107" s="51"/>
      <c r="H107"/>
      <c r="N107" s="51"/>
    </row>
    <row r="108" spans="1:14" x14ac:dyDescent="0.25">
      <c r="A108" s="51" t="s">
        <v>2851</v>
      </c>
      <c r="B108" s="51" t="s">
        <v>529</v>
      </c>
      <c r="C108" s="130" t="s">
        <v>82</v>
      </c>
      <c r="G108" s="51"/>
      <c r="H108"/>
      <c r="N108" s="51"/>
    </row>
    <row r="109" spans="1:14" x14ac:dyDescent="0.25">
      <c r="A109" s="51" t="s">
        <v>2852</v>
      </c>
      <c r="B109" s="51" t="s">
        <v>531</v>
      </c>
      <c r="C109" s="130" t="s">
        <v>82</v>
      </c>
      <c r="G109" s="51"/>
      <c r="H109"/>
      <c r="N109" s="51"/>
    </row>
    <row r="110" spans="1:14" x14ac:dyDescent="0.25">
      <c r="A110" s="51" t="s">
        <v>2853</v>
      </c>
      <c r="B110" s="51" t="s">
        <v>533</v>
      </c>
      <c r="C110" s="130" t="s">
        <v>82</v>
      </c>
      <c r="G110" s="51"/>
      <c r="H110"/>
      <c r="N110" s="51"/>
    </row>
    <row r="111" spans="1:14" x14ac:dyDescent="0.25">
      <c r="A111" s="51" t="s">
        <v>2854</v>
      </c>
      <c r="B111" s="51" t="s">
        <v>535</v>
      </c>
      <c r="C111" s="130" t="s">
        <v>82</v>
      </c>
      <c r="G111" s="51"/>
      <c r="H111"/>
      <c r="N111" s="51"/>
    </row>
    <row r="112" spans="1:14" x14ac:dyDescent="0.25">
      <c r="A112" s="51" t="s">
        <v>2855</v>
      </c>
      <c r="B112" s="51" t="s">
        <v>537</v>
      </c>
      <c r="C112" s="130" t="s">
        <v>82</v>
      </c>
      <c r="G112" s="51"/>
      <c r="H112"/>
      <c r="N112" s="51"/>
    </row>
    <row r="113" spans="1:14" x14ac:dyDescent="0.25">
      <c r="A113" s="51" t="s">
        <v>2856</v>
      </c>
      <c r="B113" s="51" t="s">
        <v>539</v>
      </c>
      <c r="C113" s="130" t="s">
        <v>82</v>
      </c>
      <c r="G113" s="51"/>
      <c r="H113"/>
      <c r="N113" s="51"/>
    </row>
    <row r="114" spans="1:14" x14ac:dyDescent="0.25">
      <c r="A114" s="51" t="s">
        <v>2857</v>
      </c>
      <c r="B114" s="51" t="s">
        <v>541</v>
      </c>
      <c r="C114" s="130" t="s">
        <v>82</v>
      </c>
      <c r="G114" s="51"/>
      <c r="H114"/>
      <c r="N114" s="51"/>
    </row>
    <row r="115" spans="1:14" x14ac:dyDescent="0.25">
      <c r="A115" s="51" t="s">
        <v>2858</v>
      </c>
      <c r="B115" s="51" t="s">
        <v>543</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549</v>
      </c>
      <c r="C118" s="130" t="s">
        <v>82</v>
      </c>
      <c r="G118" s="51"/>
      <c r="H118"/>
      <c r="N118" s="51"/>
    </row>
    <row r="119" spans="1:14" x14ac:dyDescent="0.25">
      <c r="A119" s="51" t="s">
        <v>2862</v>
      </c>
      <c r="B119" s="51" t="s">
        <v>551</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546</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1566</v>
      </c>
      <c r="C143" s="131" t="s">
        <v>794</v>
      </c>
      <c r="D143" s="70"/>
      <c r="E143" s="72"/>
      <c r="F143" s="70"/>
      <c r="G143" s="73"/>
      <c r="H143"/>
      <c r="I143" s="95"/>
      <c r="J143" s="65"/>
      <c r="K143" s="65"/>
      <c r="L143" s="57"/>
      <c r="M143" s="65"/>
      <c r="N143" s="84"/>
    </row>
    <row r="144" spans="1:14" x14ac:dyDescent="0.25">
      <c r="A144" s="51" t="s">
        <v>2886</v>
      </c>
      <c r="B144" s="68" t="s">
        <v>574</v>
      </c>
      <c r="C144" s="130" t="s">
        <v>82</v>
      </c>
      <c r="G144" s="51"/>
      <c r="H144"/>
      <c r="I144" s="68"/>
      <c r="N144" s="51"/>
    </row>
    <row r="145" spans="1:14" x14ac:dyDescent="0.25">
      <c r="A145" s="51" t="s">
        <v>2887</v>
      </c>
      <c r="B145" s="68" t="s">
        <v>574</v>
      </c>
      <c r="C145" s="130" t="s">
        <v>82</v>
      </c>
      <c r="G145" s="51"/>
      <c r="H145"/>
      <c r="I145" s="68"/>
      <c r="N145" s="51"/>
    </row>
    <row r="146" spans="1:14" x14ac:dyDescent="0.25">
      <c r="A146" s="51" t="s">
        <v>2888</v>
      </c>
      <c r="B146" s="68" t="s">
        <v>574</v>
      </c>
      <c r="C146" s="130" t="s">
        <v>82</v>
      </c>
      <c r="G146" s="51"/>
      <c r="H146"/>
      <c r="I146" s="68"/>
      <c r="N146" s="51"/>
    </row>
    <row r="147" spans="1:14" x14ac:dyDescent="0.25">
      <c r="A147" s="51" t="s">
        <v>2889</v>
      </c>
      <c r="B147" s="68" t="s">
        <v>574</v>
      </c>
      <c r="C147" s="130" t="s">
        <v>82</v>
      </c>
      <c r="G147" s="51"/>
      <c r="H147"/>
      <c r="I147" s="68"/>
      <c r="N147" s="51"/>
    </row>
    <row r="148" spans="1:14" x14ac:dyDescent="0.25">
      <c r="A148" s="51" t="s">
        <v>2890</v>
      </c>
      <c r="B148" s="68" t="s">
        <v>574</v>
      </c>
      <c r="C148" s="130" t="s">
        <v>82</v>
      </c>
      <c r="G148" s="51"/>
      <c r="H148"/>
      <c r="I148" s="68"/>
      <c r="N148" s="51"/>
    </row>
    <row r="149" spans="1:14" x14ac:dyDescent="0.25">
      <c r="A149" s="51" t="s">
        <v>2891</v>
      </c>
      <c r="B149" s="68" t="s">
        <v>574</v>
      </c>
      <c r="C149" s="130" t="s">
        <v>82</v>
      </c>
      <c r="G149" s="51"/>
      <c r="H149"/>
      <c r="I149" s="68"/>
      <c r="N149" s="51"/>
    </row>
    <row r="150" spans="1:14" x14ac:dyDescent="0.25">
      <c r="A150" s="51" t="s">
        <v>2892</v>
      </c>
      <c r="B150" s="68" t="s">
        <v>574</v>
      </c>
      <c r="C150" s="130" t="s">
        <v>82</v>
      </c>
      <c r="G150" s="51"/>
      <c r="H150"/>
      <c r="I150" s="68"/>
      <c r="N150" s="51"/>
    </row>
    <row r="151" spans="1:14" x14ac:dyDescent="0.25">
      <c r="A151" s="51" t="s">
        <v>2893</v>
      </c>
      <c r="B151" s="68" t="s">
        <v>574</v>
      </c>
      <c r="C151" s="130" t="s">
        <v>82</v>
      </c>
      <c r="G151" s="51"/>
      <c r="H151"/>
      <c r="I151" s="68"/>
      <c r="N151" s="51"/>
    </row>
    <row r="152" spans="1:14" x14ac:dyDescent="0.25">
      <c r="A152" s="51" t="s">
        <v>2894</v>
      </c>
      <c r="B152" s="68" t="s">
        <v>574</v>
      </c>
      <c r="C152" s="130" t="s">
        <v>82</v>
      </c>
      <c r="G152" s="51"/>
      <c r="H152"/>
      <c r="I152" s="68"/>
      <c r="N152" s="51"/>
    </row>
    <row r="153" spans="1:14" x14ac:dyDescent="0.25">
      <c r="A153" s="51" t="s">
        <v>2895</v>
      </c>
      <c r="B153" s="68" t="s">
        <v>574</v>
      </c>
      <c r="C153" s="130" t="s">
        <v>82</v>
      </c>
      <c r="G153" s="51"/>
      <c r="H153"/>
      <c r="I153" s="68"/>
      <c r="N153" s="51"/>
    </row>
    <row r="154" spans="1:14" x14ac:dyDescent="0.25">
      <c r="A154" s="51" t="s">
        <v>2896</v>
      </c>
      <c r="B154" s="68" t="s">
        <v>574</v>
      </c>
      <c r="C154" s="130" t="s">
        <v>82</v>
      </c>
      <c r="G154" s="51"/>
      <c r="H154"/>
      <c r="I154" s="68"/>
      <c r="N154" s="51"/>
    </row>
    <row r="155" spans="1:14" x14ac:dyDescent="0.25">
      <c r="A155" s="51" t="s">
        <v>2897</v>
      </c>
      <c r="B155" s="68" t="s">
        <v>574</v>
      </c>
      <c r="C155" s="130" t="s">
        <v>82</v>
      </c>
      <c r="G155" s="51"/>
      <c r="H155"/>
      <c r="I155" s="68"/>
      <c r="N155" s="51"/>
    </row>
    <row r="156" spans="1:14" x14ac:dyDescent="0.25">
      <c r="A156" s="51" t="s">
        <v>2898</v>
      </c>
      <c r="B156" s="68" t="s">
        <v>574</v>
      </c>
      <c r="C156" s="130" t="s">
        <v>82</v>
      </c>
      <c r="G156" s="51"/>
      <c r="H156"/>
      <c r="I156" s="68"/>
      <c r="N156" s="51"/>
    </row>
    <row r="157" spans="1:14" x14ac:dyDescent="0.25">
      <c r="A157" s="51" t="s">
        <v>2899</v>
      </c>
      <c r="B157" s="68" t="s">
        <v>574</v>
      </c>
      <c r="C157" s="130" t="s">
        <v>82</v>
      </c>
      <c r="G157" s="51"/>
      <c r="H157"/>
      <c r="I157" s="68"/>
      <c r="N157" s="51"/>
    </row>
    <row r="158" spans="1:14" x14ac:dyDescent="0.25">
      <c r="A158" s="51" t="s">
        <v>2900</v>
      </c>
      <c r="B158" s="68" t="s">
        <v>574</v>
      </c>
      <c r="C158" s="130" t="s">
        <v>82</v>
      </c>
      <c r="G158" s="51"/>
      <c r="H158"/>
      <c r="I158" s="68"/>
      <c r="N158" s="51"/>
    </row>
    <row r="159" spans="1:14" x14ac:dyDescent="0.25">
      <c r="A159" s="51" t="s">
        <v>2901</v>
      </c>
      <c r="B159" s="68" t="s">
        <v>574</v>
      </c>
      <c r="C159" s="130" t="s">
        <v>82</v>
      </c>
      <c r="G159" s="51"/>
      <c r="H159"/>
      <c r="I159" s="68"/>
      <c r="N159" s="51"/>
    </row>
    <row r="160" spans="1:14" x14ac:dyDescent="0.25">
      <c r="A160" s="51" t="s">
        <v>2902</v>
      </c>
      <c r="B160" s="68" t="s">
        <v>574</v>
      </c>
      <c r="C160" s="130" t="s">
        <v>82</v>
      </c>
      <c r="G160" s="51"/>
      <c r="H160"/>
      <c r="I160" s="68"/>
      <c r="N160" s="51"/>
    </row>
    <row r="161" spans="1:14" x14ac:dyDescent="0.25">
      <c r="A161" s="51" t="s">
        <v>2903</v>
      </c>
      <c r="B161" s="68" t="s">
        <v>574</v>
      </c>
      <c r="C161" s="130" t="s">
        <v>82</v>
      </c>
      <c r="G161" s="51"/>
      <c r="H161"/>
      <c r="I161" s="68"/>
      <c r="N161" s="51"/>
    </row>
    <row r="162" spans="1:14" x14ac:dyDescent="0.25">
      <c r="A162" s="51" t="s">
        <v>2904</v>
      </c>
      <c r="B162" s="68" t="s">
        <v>574</v>
      </c>
      <c r="C162" s="130" t="s">
        <v>82</v>
      </c>
      <c r="G162" s="51"/>
      <c r="H162"/>
      <c r="I162" s="68"/>
      <c r="N162" s="51"/>
    </row>
    <row r="163" spans="1:14" x14ac:dyDescent="0.25">
      <c r="A163" s="51" t="s">
        <v>2905</v>
      </c>
      <c r="B163" s="68" t="s">
        <v>574</v>
      </c>
      <c r="C163" s="130" t="s">
        <v>82</v>
      </c>
      <c r="G163" s="51"/>
      <c r="H163"/>
      <c r="I163" s="68"/>
      <c r="N163" s="51"/>
    </row>
    <row r="164" spans="1:14" x14ac:dyDescent="0.25">
      <c r="A164" s="51" t="s">
        <v>2906</v>
      </c>
      <c r="B164" s="68" t="s">
        <v>574</v>
      </c>
      <c r="C164" s="130" t="s">
        <v>82</v>
      </c>
      <c r="G164" s="51"/>
      <c r="H164"/>
      <c r="I164" s="68"/>
      <c r="N164" s="51"/>
    </row>
    <row r="165" spans="1:14" x14ac:dyDescent="0.25">
      <c r="A165" s="51" t="s">
        <v>2907</v>
      </c>
      <c r="B165" s="68" t="s">
        <v>574</v>
      </c>
      <c r="C165" s="130" t="s">
        <v>82</v>
      </c>
      <c r="G165" s="51"/>
      <c r="H165"/>
      <c r="I165" s="68"/>
      <c r="N165" s="51"/>
    </row>
    <row r="166" spans="1:14" x14ac:dyDescent="0.25">
      <c r="A166" s="51" t="s">
        <v>2908</v>
      </c>
      <c r="B166" s="68" t="s">
        <v>574</v>
      </c>
      <c r="C166" s="130" t="s">
        <v>82</v>
      </c>
      <c r="G166" s="51"/>
      <c r="H166"/>
      <c r="I166" s="68"/>
      <c r="N166" s="51"/>
    </row>
    <row r="167" spans="1:14" x14ac:dyDescent="0.25">
      <c r="A167" s="51" t="s">
        <v>2909</v>
      </c>
      <c r="B167" s="68" t="s">
        <v>574</v>
      </c>
      <c r="C167" s="130" t="s">
        <v>82</v>
      </c>
      <c r="G167" s="51"/>
      <c r="H167"/>
      <c r="I167" s="68"/>
      <c r="N167" s="51"/>
    </row>
    <row r="168" spans="1:14" x14ac:dyDescent="0.25">
      <c r="A168" s="51" t="s">
        <v>2910</v>
      </c>
      <c r="B168" s="68" t="s">
        <v>574</v>
      </c>
      <c r="C168" s="51" t="s">
        <v>82</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2911</v>
      </c>
      <c r="B170" s="51" t="s">
        <v>607</v>
      </c>
      <c r="C170" s="130" t="s">
        <v>82</v>
      </c>
      <c r="D170"/>
      <c r="E170"/>
      <c r="F170"/>
      <c r="G170"/>
      <c r="H170"/>
      <c r="K170"/>
      <c r="L170"/>
      <c r="M170"/>
      <c r="N170"/>
    </row>
    <row r="171" spans="1:14" x14ac:dyDescent="0.25">
      <c r="A171" s="51" t="s">
        <v>2912</v>
      </c>
      <c r="B171" s="51" t="s">
        <v>609</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2918</v>
      </c>
      <c r="B178" s="51" t="s">
        <v>619</v>
      </c>
      <c r="C178" s="130" t="s">
        <v>82</v>
      </c>
      <c r="D178" s="97"/>
      <c r="E178" s="97"/>
      <c r="F178" s="88"/>
      <c r="G178" s="76"/>
      <c r="H178"/>
      <c r="K178" s="97"/>
      <c r="L178" s="97"/>
      <c r="M178" s="88"/>
      <c r="N178" s="76"/>
    </row>
    <row r="179" spans="1:14" x14ac:dyDescent="0.25">
      <c r="A179" s="51" t="s">
        <v>2919</v>
      </c>
      <c r="B179" s="51" t="s">
        <v>621</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921</v>
      </c>
      <c r="C187" s="70" t="s">
        <v>110</v>
      </c>
      <c r="D187" s="70"/>
      <c r="E187" s="70"/>
      <c r="F187" s="70" t="s">
        <v>794</v>
      </c>
      <c r="G187" s="73"/>
      <c r="H187"/>
      <c r="I187" s="95"/>
      <c r="J187" s="65"/>
      <c r="K187" s="65"/>
      <c r="L187" s="65"/>
      <c r="M187" s="65"/>
      <c r="N187" s="84"/>
    </row>
    <row r="188" spans="1:14" x14ac:dyDescent="0.25">
      <c r="A188" s="51" t="s">
        <v>2927</v>
      </c>
      <c r="B188" s="68" t="s">
        <v>923</v>
      </c>
      <c r="C188" s="133" t="s">
        <v>82</v>
      </c>
      <c r="D188" s="97"/>
      <c r="E188" s="97"/>
      <c r="F188" s="140" t="str">
        <f>IF($C$192=0,"",IF(C188="[for completion]","",C188/$C$192))</f>
        <v/>
      </c>
      <c r="G188" s="76"/>
      <c r="H188"/>
      <c r="I188" s="68"/>
      <c r="K188" s="97"/>
      <c r="L188" s="97"/>
      <c r="M188" s="77"/>
      <c r="N188" s="76"/>
    </row>
    <row r="189" spans="1:14" x14ac:dyDescent="0.25">
      <c r="A189" s="51" t="s">
        <v>2928</v>
      </c>
      <c r="B189" s="68" t="s">
        <v>925</v>
      </c>
      <c r="C189" s="133" t="s">
        <v>82</v>
      </c>
      <c r="D189" s="97"/>
      <c r="E189" s="97"/>
      <c r="F189" s="140" t="str">
        <f>IF($C$192=0,"",IF(C189="[for completion]","",C189/$C$192))</f>
        <v/>
      </c>
      <c r="G189" s="76"/>
      <c r="H189"/>
      <c r="I189" s="68"/>
      <c r="K189" s="97"/>
      <c r="L189" s="97"/>
      <c r="M189" s="77"/>
      <c r="N189" s="76"/>
    </row>
    <row r="190" spans="1:14" x14ac:dyDescent="0.25">
      <c r="A190" s="51" t="s">
        <v>2929</v>
      </c>
      <c r="B190" s="68" t="s">
        <v>927</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929</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932</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936</v>
      </c>
      <c r="D195" s="97"/>
      <c r="E195" s="97"/>
      <c r="F195" s="140" t="str">
        <f t="shared" si="2"/>
        <v/>
      </c>
      <c r="G195" s="76"/>
      <c r="H195"/>
      <c r="I195" s="68"/>
      <c r="K195" s="97"/>
      <c r="L195" s="97"/>
      <c r="M195" s="77"/>
      <c r="N195" s="76"/>
    </row>
    <row r="196" spans="1:14" ht="15" customHeight="1" outlineLevel="1" x14ac:dyDescent="0.25">
      <c r="A196" s="51" t="s">
        <v>2935</v>
      </c>
      <c r="B196" s="80" t="s">
        <v>938</v>
      </c>
      <c r="D196" s="97"/>
      <c r="E196" s="97"/>
      <c r="F196" s="140" t="str">
        <f t="shared" si="2"/>
        <v/>
      </c>
      <c r="G196" s="76"/>
      <c r="H196"/>
      <c r="I196" s="68"/>
      <c r="K196" s="97"/>
      <c r="L196" s="97"/>
      <c r="M196" s="77"/>
      <c r="N196" s="76"/>
    </row>
    <row r="197" spans="1:14" ht="15" customHeight="1" outlineLevel="1" x14ac:dyDescent="0.25">
      <c r="A197" s="51" t="s">
        <v>2936</v>
      </c>
      <c r="B197" s="80" t="s">
        <v>940</v>
      </c>
      <c r="D197" s="97"/>
      <c r="E197" s="97"/>
      <c r="F197" s="140" t="str">
        <f t="shared" si="2"/>
        <v/>
      </c>
      <c r="G197" s="76"/>
      <c r="H197"/>
      <c r="I197" s="68"/>
      <c r="K197" s="97"/>
      <c r="L197" s="97"/>
      <c r="M197" s="77"/>
      <c r="N197" s="76"/>
    </row>
    <row r="198" spans="1:14" ht="15" customHeight="1" outlineLevel="1" x14ac:dyDescent="0.25">
      <c r="A198" s="51" t="s">
        <v>2937</v>
      </c>
      <c r="B198" s="80" t="s">
        <v>942</v>
      </c>
      <c r="D198" s="97"/>
      <c r="E198" s="97"/>
      <c r="F198" s="140" t="str">
        <f t="shared" si="2"/>
        <v/>
      </c>
      <c r="G198" s="76"/>
      <c r="H198"/>
      <c r="I198" s="68"/>
      <c r="K198" s="97"/>
      <c r="L198" s="97"/>
      <c r="M198" s="77"/>
      <c r="N198" s="76"/>
    </row>
    <row r="199" spans="1:14" ht="15" customHeight="1" outlineLevel="1" x14ac:dyDescent="0.25">
      <c r="A199" s="51" t="s">
        <v>2938</v>
      </c>
      <c r="B199" s="80" t="s">
        <v>944</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951</v>
      </c>
      <c r="C206" s="70" t="s">
        <v>794</v>
      </c>
      <c r="D206" s="70"/>
      <c r="E206" s="70"/>
      <c r="F206" s="73"/>
      <c r="G206" s="73"/>
      <c r="H206"/>
      <c r="I206" s="95"/>
      <c r="J206" s="65"/>
      <c r="K206" s="65"/>
      <c r="L206" s="65"/>
      <c r="M206" s="84"/>
      <c r="N206" s="84"/>
    </row>
    <row r="207" spans="1:14" x14ac:dyDescent="0.25">
      <c r="A207" s="51" t="s">
        <v>2945</v>
      </c>
      <c r="B207" s="51" t="s">
        <v>646</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2950</v>
      </c>
      <c r="B213" s="51" t="s">
        <v>959</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7">
    <tabColor rgb="FF243386"/>
  </sheetPr>
  <dimension ref="A1:I515"/>
  <sheetViews>
    <sheetView zoomScale="80" zoomScaleNormal="80"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511" t="s">
        <v>1526</v>
      </c>
      <c r="B1" s="511"/>
    </row>
    <row r="2" spans="1:9" ht="31.5" x14ac:dyDescent="0.25">
      <c r="A2" s="48" t="s">
        <v>2767</v>
      </c>
      <c r="B2" s="48"/>
      <c r="C2" s="49"/>
      <c r="D2" s="49"/>
      <c r="E2" s="49"/>
      <c r="F2" s="216"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527" t="s">
        <v>2100</v>
      </c>
      <c r="F5" s="528"/>
      <c r="G5" s="158" t="s">
        <v>2099</v>
      </c>
      <c r="H5" s="156"/>
    </row>
    <row r="6" spans="1:9" x14ac:dyDescent="0.25">
      <c r="A6" s="51"/>
      <c r="B6" s="51"/>
      <c r="C6" s="51"/>
      <c r="D6" s="51"/>
      <c r="F6" s="159"/>
      <c r="G6" s="159"/>
    </row>
    <row r="7" spans="1:9" ht="18.75" customHeight="1" x14ac:dyDescent="0.25">
      <c r="A7" s="55"/>
      <c r="B7" s="513" t="s">
        <v>2127</v>
      </c>
      <c r="C7" s="514"/>
      <c r="D7" s="160"/>
      <c r="E7" s="513" t="s">
        <v>2116</v>
      </c>
      <c r="F7" s="512"/>
      <c r="G7" s="512"/>
      <c r="H7" s="514"/>
    </row>
    <row r="8" spans="1:9" ht="18.75" customHeight="1" x14ac:dyDescent="0.25">
      <c r="A8" s="51"/>
      <c r="B8" s="529" t="s">
        <v>2093</v>
      </c>
      <c r="C8" s="530"/>
      <c r="D8" s="160"/>
      <c r="E8" s="531" t="s">
        <v>82</v>
      </c>
      <c r="F8" s="532"/>
      <c r="G8" s="532"/>
      <c r="H8" s="533"/>
    </row>
    <row r="9" spans="1:9" ht="18.75" customHeight="1" x14ac:dyDescent="0.25">
      <c r="A9" s="51"/>
      <c r="B9" s="529" t="s">
        <v>2097</v>
      </c>
      <c r="C9" s="530"/>
      <c r="D9" s="161"/>
      <c r="E9" s="531"/>
      <c r="F9" s="532"/>
      <c r="G9" s="532"/>
      <c r="H9" s="533"/>
      <c r="I9" s="156"/>
    </row>
    <row r="10" spans="1:9" x14ac:dyDescent="0.25">
      <c r="A10" s="162"/>
      <c r="B10" s="534"/>
      <c r="C10" s="534"/>
      <c r="D10" s="160"/>
      <c r="E10" s="531"/>
      <c r="F10" s="532"/>
      <c r="G10" s="532"/>
      <c r="H10" s="533"/>
      <c r="I10" s="156"/>
    </row>
    <row r="11" spans="1:9" ht="15.75" thickBot="1" x14ac:dyDescent="0.3">
      <c r="A11" s="162"/>
      <c r="B11" s="535"/>
      <c r="C11" s="536"/>
      <c r="D11" s="161"/>
      <c r="E11" s="531"/>
      <c r="F11" s="532"/>
      <c r="G11" s="532"/>
      <c r="H11" s="533"/>
      <c r="I11" s="156"/>
    </row>
    <row r="12" spans="1:9" x14ac:dyDescent="0.25">
      <c r="A12" s="51"/>
      <c r="B12" s="163"/>
      <c r="C12" s="51"/>
      <c r="D12" s="51"/>
      <c r="E12" s="531"/>
      <c r="F12" s="532"/>
      <c r="G12" s="532"/>
      <c r="H12" s="533"/>
      <c r="I12" s="156"/>
    </row>
    <row r="13" spans="1:9" ht="15.75" customHeight="1" thickBot="1" x14ac:dyDescent="0.3">
      <c r="A13" s="51"/>
      <c r="B13" s="163"/>
      <c r="C13" s="51"/>
      <c r="D13" s="51"/>
      <c r="E13" s="522" t="s">
        <v>2128</v>
      </c>
      <c r="F13" s="523"/>
      <c r="G13" s="524" t="s">
        <v>2129</v>
      </c>
      <c r="H13" s="525"/>
      <c r="I13" s="156"/>
    </row>
    <row r="14" spans="1:9" x14ac:dyDescent="0.25">
      <c r="A14" s="51"/>
      <c r="B14" s="163"/>
      <c r="C14" s="51"/>
      <c r="D14" s="51"/>
      <c r="E14" s="164"/>
      <c r="F14" s="164"/>
      <c r="G14" s="51"/>
      <c r="H14" s="157"/>
    </row>
    <row r="15" spans="1:9" ht="18.75" customHeight="1" x14ac:dyDescent="0.25">
      <c r="A15" s="62"/>
      <c r="B15" s="526" t="s">
        <v>2130</v>
      </c>
      <c r="C15" s="526"/>
      <c r="D15" s="526"/>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526" t="s">
        <v>2097</v>
      </c>
      <c r="C20" s="526"/>
      <c r="D20" s="526"/>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6" t="s">
        <v>2135</v>
      </c>
      <c r="C22" s="166"/>
      <c r="D22" s="65"/>
      <c r="E22" s="65"/>
      <c r="F22" s="65"/>
      <c r="G22" s="65"/>
      <c r="H22" s="65"/>
    </row>
    <row r="23" spans="1:8" x14ac:dyDescent="0.25">
      <c r="A23" s="51" t="s">
        <v>2108</v>
      </c>
      <c r="B23" s="51" t="s">
        <v>2118</v>
      </c>
      <c r="C23" s="167" t="s">
        <v>82</v>
      </c>
      <c r="D23" s="167" t="s">
        <v>82</v>
      </c>
      <c r="E23" s="167" t="s">
        <v>82</v>
      </c>
      <c r="F23" s="167" t="s">
        <v>82</v>
      </c>
      <c r="G23" s="167" t="s">
        <v>82</v>
      </c>
      <c r="H23" s="155">
        <f>SUM(C23:G23)</f>
        <v>0</v>
      </c>
    </row>
    <row r="24" spans="1:8" x14ac:dyDescent="0.25">
      <c r="A24" s="51" t="s">
        <v>2109</v>
      </c>
      <c r="B24" s="51" t="s">
        <v>2117</v>
      </c>
      <c r="C24" s="167" t="s">
        <v>82</v>
      </c>
      <c r="D24" s="167" t="s">
        <v>82</v>
      </c>
      <c r="E24" s="167" t="s">
        <v>82</v>
      </c>
      <c r="F24" s="167" t="s">
        <v>82</v>
      </c>
      <c r="G24" s="167" t="s">
        <v>82</v>
      </c>
      <c r="H24" s="155">
        <f>SUM(C24:G24)</f>
        <v>0</v>
      </c>
    </row>
    <row r="25" spans="1:8" x14ac:dyDescent="0.25">
      <c r="A25" s="51" t="s">
        <v>2110</v>
      </c>
      <c r="B25" s="51" t="s">
        <v>1650</v>
      </c>
      <c r="C25" s="167" t="s">
        <v>82</v>
      </c>
      <c r="D25" s="167" t="s">
        <v>82</v>
      </c>
      <c r="E25" s="167" t="s">
        <v>82</v>
      </c>
      <c r="F25" s="167" t="s">
        <v>82</v>
      </c>
      <c r="G25" s="167" t="s">
        <v>82</v>
      </c>
      <c r="H25" s="155">
        <f>SUM(C25:G25)</f>
        <v>0</v>
      </c>
    </row>
    <row r="26" spans="1:8" x14ac:dyDescent="0.2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2112</v>
      </c>
      <c r="B27" s="182" t="s">
        <v>2319</v>
      </c>
      <c r="C27" s="167"/>
      <c r="D27" s="167"/>
      <c r="E27" s="167"/>
      <c r="F27" s="167"/>
      <c r="G27" s="167"/>
      <c r="H27" s="140">
        <f>IF(SUM(C27:G27)="","",SUM(C27:G27))</f>
        <v>0</v>
      </c>
    </row>
    <row r="28" spans="1:8" x14ac:dyDescent="0.25">
      <c r="A28" s="51" t="s">
        <v>2113</v>
      </c>
      <c r="B28" s="182" t="s">
        <v>2319</v>
      </c>
      <c r="C28" s="167"/>
      <c r="D28" s="167"/>
      <c r="E28" s="167"/>
      <c r="F28" s="167"/>
      <c r="G28" s="167"/>
      <c r="H28" s="155">
        <f>IF(SUM(C28:G28)="","",SUM(C28:G28))</f>
        <v>0</v>
      </c>
    </row>
    <row r="29" spans="1:8" x14ac:dyDescent="0.25">
      <c r="A29" s="51" t="s">
        <v>2114</v>
      </c>
      <c r="B29" s="182" t="s">
        <v>2319</v>
      </c>
      <c r="C29" s="167"/>
      <c r="D29" s="167"/>
      <c r="E29" s="167"/>
      <c r="F29" s="167"/>
      <c r="G29" s="167"/>
      <c r="H29" s="155">
        <f>IF(SUM(C29:G29)="","",SUM(C29:G29))</f>
        <v>0</v>
      </c>
    </row>
    <row r="30" spans="1:8" x14ac:dyDescent="0.25">
      <c r="A30" s="51" t="s">
        <v>2115</v>
      </c>
      <c r="B30" s="182" t="s">
        <v>2319</v>
      </c>
      <c r="C30" s="167"/>
      <c r="D30" s="167"/>
      <c r="E30" s="167"/>
      <c r="F30" s="167"/>
      <c r="G30" s="167"/>
      <c r="H30" s="155">
        <f>IF(SUM(C30:G30)="","",SUM(C30:G30))</f>
        <v>0</v>
      </c>
    </row>
    <row r="31" spans="1:8" x14ac:dyDescent="0.25">
      <c r="A31" s="51" t="s">
        <v>2317</v>
      </c>
      <c r="B31" s="182" t="s">
        <v>2319</v>
      </c>
      <c r="C31" s="168"/>
      <c r="D31" s="165"/>
      <c r="E31" s="165"/>
      <c r="F31" s="169"/>
      <c r="G31" s="170"/>
    </row>
    <row r="32" spans="1:8" x14ac:dyDescent="0.25">
      <c r="A32" s="51" t="s">
        <v>2318</v>
      </c>
      <c r="B32" s="182" t="s">
        <v>2319</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01" t="s">
        <v>3062</v>
      </c>
      <c r="E6" s="501"/>
      <c r="F6" s="501"/>
      <c r="G6" s="501"/>
      <c r="H6" s="501"/>
      <c r="I6" s="6"/>
      <c r="J6" s="7"/>
    </row>
    <row r="7" spans="2:10" ht="26.25" x14ac:dyDescent="0.25">
      <c r="B7" s="5"/>
      <c r="C7" s="6"/>
      <c r="D7" s="6"/>
      <c r="E7" s="6"/>
      <c r="F7" s="11" t="s">
        <v>506</v>
      </c>
      <c r="G7" s="6"/>
      <c r="H7" s="6"/>
      <c r="I7" s="6"/>
      <c r="J7" s="7"/>
    </row>
    <row r="8" spans="2:10" ht="26.25" x14ac:dyDescent="0.25">
      <c r="B8" s="5"/>
      <c r="C8" s="6"/>
      <c r="D8" s="6"/>
      <c r="E8" s="6"/>
      <c r="F8" s="11" t="s">
        <v>3163</v>
      </c>
      <c r="G8" s="6"/>
      <c r="H8" s="6"/>
      <c r="I8" s="6"/>
      <c r="J8" s="7"/>
    </row>
    <row r="9" spans="2:10" ht="21" x14ac:dyDescent="0.25">
      <c r="B9" s="5"/>
      <c r="C9" s="6"/>
      <c r="D9" s="6"/>
      <c r="E9" s="6"/>
      <c r="F9" s="12" t="s">
        <v>3628</v>
      </c>
      <c r="G9" s="6"/>
      <c r="H9" s="6"/>
      <c r="I9" s="6"/>
      <c r="J9" s="7"/>
    </row>
    <row r="10" spans="2:10" ht="21" x14ac:dyDescent="0.25">
      <c r="B10" s="5"/>
      <c r="C10" s="6"/>
      <c r="D10" s="6"/>
      <c r="E10" s="6"/>
      <c r="F10" s="12" t="s">
        <v>3164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04" t="s">
        <v>15</v>
      </c>
      <c r="E24" s="505" t="s">
        <v>16</v>
      </c>
      <c r="F24" s="505"/>
      <c r="G24" s="505"/>
      <c r="H24" s="505"/>
      <c r="I24" s="6"/>
      <c r="J24" s="7"/>
    </row>
    <row r="25" spans="2:10" x14ac:dyDescent="0.25">
      <c r="B25" s="5"/>
      <c r="C25" s="6"/>
      <c r="D25" s="6"/>
      <c r="H25" s="6"/>
      <c r="I25" s="6"/>
      <c r="J25" s="7"/>
    </row>
    <row r="26" spans="2:10" x14ac:dyDescent="0.25">
      <c r="B26" s="5"/>
      <c r="C26" s="6"/>
      <c r="D26" s="504" t="s">
        <v>17</v>
      </c>
      <c r="E26" s="505"/>
      <c r="F26" s="505"/>
      <c r="G26" s="505"/>
      <c r="H26" s="505"/>
      <c r="I26" s="6"/>
      <c r="J26" s="7"/>
    </row>
    <row r="27" spans="2:10" x14ac:dyDescent="0.25">
      <c r="B27" s="5"/>
      <c r="C27" s="6"/>
      <c r="D27" s="15"/>
      <c r="E27" s="15"/>
      <c r="F27" s="15"/>
      <c r="G27" s="15"/>
      <c r="H27" s="15"/>
      <c r="I27" s="6"/>
      <c r="J27" s="7"/>
    </row>
    <row r="28" spans="2:10" x14ac:dyDescent="0.25">
      <c r="B28" s="5"/>
      <c r="C28" s="6"/>
      <c r="D28" s="504" t="s">
        <v>18</v>
      </c>
      <c r="E28" s="505" t="s">
        <v>16</v>
      </c>
      <c r="F28" s="505"/>
      <c r="G28" s="505"/>
      <c r="H28" s="505"/>
      <c r="I28" s="6"/>
      <c r="J28" s="7"/>
    </row>
    <row r="29" spans="2:10" x14ac:dyDescent="0.25">
      <c r="B29" s="5"/>
      <c r="C29" s="6"/>
      <c r="D29" s="15"/>
      <c r="E29" s="15"/>
      <c r="F29" s="15"/>
      <c r="G29" s="15"/>
      <c r="H29" s="15"/>
      <c r="I29" s="6"/>
      <c r="J29" s="7"/>
    </row>
    <row r="30" spans="2:10" x14ac:dyDescent="0.25">
      <c r="B30" s="5"/>
      <c r="C30" s="6"/>
      <c r="D30" s="504" t="s">
        <v>19</v>
      </c>
      <c r="E30" s="505" t="s">
        <v>16</v>
      </c>
      <c r="F30" s="505"/>
      <c r="G30" s="505"/>
      <c r="H30" s="505"/>
      <c r="I30" s="6"/>
      <c r="J30" s="7"/>
    </row>
    <row r="31" spans="2:10" x14ac:dyDescent="0.25">
      <c r="B31" s="5"/>
      <c r="C31" s="6"/>
      <c r="D31" s="15"/>
      <c r="E31" s="15"/>
      <c r="F31" s="15"/>
      <c r="G31" s="15"/>
      <c r="H31" s="15"/>
      <c r="I31" s="6"/>
      <c r="J31" s="7"/>
    </row>
    <row r="32" spans="2:10" x14ac:dyDescent="0.25">
      <c r="B32" s="5"/>
      <c r="C32" s="6"/>
      <c r="D32" s="504" t="s">
        <v>20</v>
      </c>
      <c r="E32" s="505" t="s">
        <v>16</v>
      </c>
      <c r="F32" s="505"/>
      <c r="G32" s="505"/>
      <c r="H32" s="505"/>
      <c r="I32" s="6"/>
      <c r="J32" s="7"/>
    </row>
    <row r="33" spans="2:10" x14ac:dyDescent="0.25">
      <c r="B33" s="5"/>
      <c r="C33" s="6"/>
      <c r="I33" s="6"/>
      <c r="J33" s="7"/>
    </row>
    <row r="34" spans="2:10" x14ac:dyDescent="0.25">
      <c r="B34" s="5"/>
      <c r="C34" s="6"/>
      <c r="D34" s="504" t="s">
        <v>21</v>
      </c>
      <c r="E34" s="505" t="s">
        <v>16</v>
      </c>
      <c r="F34" s="505"/>
      <c r="G34" s="505"/>
      <c r="H34" s="505"/>
      <c r="I34" s="6"/>
      <c r="J34" s="7"/>
    </row>
    <row r="35" spans="2:10" x14ac:dyDescent="0.25">
      <c r="B35" s="5"/>
      <c r="C35" s="6"/>
      <c r="D35" s="6"/>
      <c r="E35" s="6"/>
      <c r="F35" s="6"/>
      <c r="G35" s="6"/>
      <c r="H35" s="6"/>
      <c r="I35" s="6"/>
      <c r="J35" s="7"/>
    </row>
    <row r="36" spans="2:10" x14ac:dyDescent="0.25">
      <c r="B36" s="5"/>
      <c r="C36" s="6"/>
      <c r="D36" s="502" t="s">
        <v>22</v>
      </c>
      <c r="E36" s="503"/>
      <c r="F36" s="503"/>
      <c r="G36" s="503"/>
      <c r="H36" s="503"/>
      <c r="I36" s="6"/>
      <c r="J36" s="7"/>
    </row>
    <row r="37" spans="2:10" x14ac:dyDescent="0.25">
      <c r="B37" s="5"/>
      <c r="C37" s="6"/>
      <c r="D37" s="6"/>
      <c r="E37" s="6"/>
      <c r="F37" s="14"/>
      <c r="G37" s="6"/>
      <c r="H37" s="6"/>
      <c r="I37" s="6"/>
      <c r="J37" s="7"/>
    </row>
    <row r="38" spans="2:10" x14ac:dyDescent="0.25">
      <c r="B38" s="5"/>
      <c r="C38" s="6"/>
      <c r="D38" s="502" t="s">
        <v>1527</v>
      </c>
      <c r="E38" s="503"/>
      <c r="F38" s="503"/>
      <c r="G38" s="503"/>
      <c r="H38" s="503"/>
      <c r="I38" s="6"/>
      <c r="J38" s="7"/>
    </row>
    <row r="39" spans="2:10" x14ac:dyDescent="0.25">
      <c r="B39" s="5"/>
      <c r="C39" s="6"/>
      <c r="I39" s="6"/>
      <c r="J39" s="7"/>
    </row>
    <row r="40" spans="2:10" x14ac:dyDescent="0.25">
      <c r="B40" s="5"/>
      <c r="C40" s="6"/>
      <c r="D40" s="502" t="s">
        <v>2768</v>
      </c>
      <c r="E40" s="503" t="s">
        <v>16</v>
      </c>
      <c r="F40" s="503"/>
      <c r="G40" s="503"/>
      <c r="H40" s="503"/>
      <c r="I40" s="6"/>
      <c r="J40" s="7"/>
    </row>
    <row r="41" spans="2:10" x14ac:dyDescent="0.25">
      <c r="B41" s="5"/>
      <c r="C41" s="6"/>
      <c r="D41" s="6"/>
      <c r="E41" s="15"/>
      <c r="F41" s="15"/>
      <c r="G41" s="15"/>
      <c r="H41" s="15"/>
      <c r="I41" s="6"/>
      <c r="J41" s="7"/>
    </row>
    <row r="42" spans="2:10" x14ac:dyDescent="0.25">
      <c r="B42" s="5"/>
      <c r="C42" s="6"/>
      <c r="D42" s="502" t="s">
        <v>2769</v>
      </c>
      <c r="E42" s="503"/>
      <c r="F42" s="503"/>
      <c r="G42" s="503"/>
      <c r="H42" s="5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3F0DE-4705-4C74-9308-11A327090F64}">
  <sheetPr codeName="Sheet20">
    <pageSetUpPr fitToPage="1"/>
  </sheetPr>
  <dimension ref="B1:D37"/>
  <sheetViews>
    <sheetView zoomScale="55" zoomScaleNormal="55" zoomScaleSheetLayoutView="90" workbookViewId="0">
      <selection activeCell="D11" sqref="D11"/>
    </sheetView>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239"/>
      <c r="C4" s="238"/>
    </row>
    <row r="5" spans="2:4" ht="191.25" customHeight="1" x14ac:dyDescent="0.25">
      <c r="B5" s="237"/>
      <c r="C5" s="537"/>
      <c r="D5" s="537"/>
    </row>
    <row r="6" spans="2:4" ht="191.25" customHeight="1" x14ac:dyDescent="0.25">
      <c r="B6" s="237"/>
      <c r="C6" s="236"/>
      <c r="D6" s="236"/>
    </row>
    <row r="7" spans="2:4" ht="124.5" customHeight="1" x14ac:dyDescent="0.25">
      <c r="C7" s="235"/>
    </row>
    <row r="8" spans="2:4" ht="27.75" customHeight="1" x14ac:dyDescent="0.25">
      <c r="B8" s="234"/>
      <c r="C8" s="233"/>
    </row>
    <row r="9" spans="2:4" ht="27.75" customHeight="1" x14ac:dyDescent="0.25">
      <c r="C9" s="233"/>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70AE-55EE-4E62-AB92-F9D93FC04BD2}">
  <sheetPr codeName="Sheet21">
    <pageSetUpPr fitToPage="1"/>
  </sheetPr>
  <dimension ref="A1:E46"/>
  <sheetViews>
    <sheetView zoomScale="85" zoomScaleNormal="85" zoomScaleSheetLayoutView="85" workbookViewId="0">
      <selection activeCell="D17" sqref="D17"/>
    </sheetView>
  </sheetViews>
  <sheetFormatPr defaultColWidth="15.85546875" defaultRowHeight="15.75" x14ac:dyDescent="0.25"/>
  <cols>
    <col min="1" max="1" width="3.42578125" style="19" customWidth="1"/>
    <col min="2" max="2" width="33.7109375" style="240" bestFit="1" customWidth="1"/>
    <col min="3" max="3" width="1.5703125" style="241" customWidth="1"/>
    <col min="4" max="4" width="71" style="240" customWidth="1"/>
    <col min="5" max="6" width="23.5703125" style="240" customWidth="1"/>
    <col min="7" max="7" width="1.85546875" style="240" customWidth="1"/>
    <col min="8" max="8" width="15.85546875" style="240"/>
    <col min="9" max="9" width="6.140625" style="240" customWidth="1"/>
    <col min="10" max="16384" width="15.85546875" style="240"/>
  </cols>
  <sheetData>
    <row r="1" spans="2:4" s="19" customFormat="1" ht="12" customHeight="1" x14ac:dyDescent="0.25">
      <c r="C1" s="249"/>
    </row>
    <row r="2" spans="2:4" s="19" customFormat="1" ht="12" customHeight="1" x14ac:dyDescent="0.25">
      <c r="C2" s="249"/>
    </row>
    <row r="3" spans="2:4" s="19" customFormat="1" ht="12" customHeight="1" x14ac:dyDescent="0.25">
      <c r="C3" s="249"/>
    </row>
    <row r="4" spans="2:4" s="19" customFormat="1" ht="15.75" customHeight="1" x14ac:dyDescent="0.25">
      <c r="C4" s="249"/>
    </row>
    <row r="5" spans="2:4" s="19" customFormat="1" ht="24" customHeight="1" x14ac:dyDescent="0.4">
      <c r="B5" s="538" t="s">
        <v>3254</v>
      </c>
      <c r="C5" s="538"/>
      <c r="D5" s="538"/>
    </row>
    <row r="6" spans="2:4" s="19" customFormat="1" ht="6" customHeight="1" x14ac:dyDescent="0.25">
      <c r="C6" s="249"/>
    </row>
    <row r="7" spans="2:4" s="19" customFormat="1" ht="15.75" customHeight="1" x14ac:dyDescent="0.25">
      <c r="B7" s="248" t="s">
        <v>3253</v>
      </c>
      <c r="C7" s="247"/>
      <c r="D7" s="246" t="s">
        <v>3252</v>
      </c>
    </row>
    <row r="8" spans="2:4" ht="11.25" customHeight="1" x14ac:dyDescent="0.25"/>
    <row r="10" spans="2:4" x14ac:dyDescent="0.25">
      <c r="B10" s="244" t="s">
        <v>3251</v>
      </c>
    </row>
    <row r="11" spans="2:4" x14ac:dyDescent="0.25">
      <c r="B11" s="241" t="s">
        <v>3250</v>
      </c>
      <c r="D11" s="241"/>
    </row>
    <row r="12" spans="2:4" x14ac:dyDescent="0.25">
      <c r="B12" s="243" t="s">
        <v>3157</v>
      </c>
      <c r="D12" s="242" t="s">
        <v>3250</v>
      </c>
    </row>
    <row r="13" spans="2:4" x14ac:dyDescent="0.25">
      <c r="B13" s="243"/>
    </row>
    <row r="14" spans="2:4" x14ac:dyDescent="0.25">
      <c r="B14" s="241" t="s">
        <v>3249</v>
      </c>
    </row>
    <row r="15" spans="2:4" x14ac:dyDescent="0.25">
      <c r="B15" s="243" t="s">
        <v>3248</v>
      </c>
      <c r="D15" s="242" t="s">
        <v>3247</v>
      </c>
    </row>
    <row r="16" spans="2:4" x14ac:dyDescent="0.25">
      <c r="B16" s="243" t="s">
        <v>3246</v>
      </c>
      <c r="D16" s="242" t="s">
        <v>3245</v>
      </c>
    </row>
    <row r="17" spans="2:4" x14ac:dyDescent="0.25">
      <c r="B17" s="243" t="s">
        <v>3244</v>
      </c>
      <c r="D17" s="242" t="s">
        <v>3243</v>
      </c>
    </row>
    <row r="18" spans="2:4" x14ac:dyDescent="0.25">
      <c r="B18" s="243" t="s">
        <v>3242</v>
      </c>
      <c r="D18" s="242" t="s">
        <v>3241</v>
      </c>
    </row>
    <row r="19" spans="2:4" x14ac:dyDescent="0.25">
      <c r="B19" s="243" t="s">
        <v>3240</v>
      </c>
      <c r="D19" s="242" t="s">
        <v>3239</v>
      </c>
    </row>
    <row r="20" spans="2:4" x14ac:dyDescent="0.25">
      <c r="B20" s="243" t="s">
        <v>3238</v>
      </c>
      <c r="D20" s="242" t="s">
        <v>3237</v>
      </c>
    </row>
    <row r="21" spans="2:4" x14ac:dyDescent="0.25">
      <c r="B21" s="243"/>
    </row>
    <row r="22" spans="2:4" x14ac:dyDescent="0.25">
      <c r="B22" s="243" t="s">
        <v>3236</v>
      </c>
      <c r="D22" s="242" t="s">
        <v>3235</v>
      </c>
    </row>
    <row r="23" spans="2:4" x14ac:dyDescent="0.25">
      <c r="B23" s="243" t="s">
        <v>3234</v>
      </c>
      <c r="D23" s="242" t="s">
        <v>3233</v>
      </c>
    </row>
    <row r="24" spans="2:4" x14ac:dyDescent="0.25">
      <c r="B24" s="243" t="s">
        <v>3232</v>
      </c>
      <c r="D24" s="242" t="s">
        <v>3231</v>
      </c>
    </row>
    <row r="25" spans="2:4" x14ac:dyDescent="0.25">
      <c r="B25" s="243" t="s">
        <v>3230</v>
      </c>
      <c r="D25" s="242" t="s">
        <v>3229</v>
      </c>
    </row>
    <row r="26" spans="2:4" x14ac:dyDescent="0.25">
      <c r="B26" s="243" t="s">
        <v>3228</v>
      </c>
      <c r="D26" s="242" t="s">
        <v>3227</v>
      </c>
    </row>
    <row r="27" spans="2:4" x14ac:dyDescent="0.25">
      <c r="B27" s="243" t="s">
        <v>3226</v>
      </c>
      <c r="D27" s="242" t="s">
        <v>3225</v>
      </c>
    </row>
    <row r="28" spans="2:4" x14ac:dyDescent="0.25">
      <c r="B28" s="243" t="s">
        <v>3224</v>
      </c>
      <c r="D28" s="242" t="s">
        <v>3223</v>
      </c>
    </row>
    <row r="29" spans="2:4" x14ac:dyDescent="0.25">
      <c r="B29" s="243" t="s">
        <v>3222</v>
      </c>
      <c r="D29" s="242" t="s">
        <v>3221</v>
      </c>
    </row>
    <row r="30" spans="2:4" x14ac:dyDescent="0.25">
      <c r="B30" s="243" t="s">
        <v>3220</v>
      </c>
      <c r="D30" s="242" t="s">
        <v>3219</v>
      </c>
    </row>
    <row r="31" spans="2:4" x14ac:dyDescent="0.25">
      <c r="B31" s="243" t="s">
        <v>3218</v>
      </c>
      <c r="D31" s="242" t="s">
        <v>3217</v>
      </c>
    </row>
    <row r="32" spans="2:4" x14ac:dyDescent="0.25">
      <c r="B32" s="243" t="s">
        <v>3216</v>
      </c>
      <c r="D32" s="242" t="s">
        <v>3215</v>
      </c>
    </row>
    <row r="33" spans="2:5" x14ac:dyDescent="0.25">
      <c r="B33" s="243" t="s">
        <v>3214</v>
      </c>
      <c r="D33" s="242" t="s">
        <v>3213</v>
      </c>
    </row>
    <row r="34" spans="2:5" x14ac:dyDescent="0.25">
      <c r="B34" s="243" t="s">
        <v>3212</v>
      </c>
      <c r="D34" s="242" t="s">
        <v>3211</v>
      </c>
    </row>
    <row r="35" spans="2:5" x14ac:dyDescent="0.25">
      <c r="B35" s="243" t="s">
        <v>3210</v>
      </c>
      <c r="D35" s="242" t="s">
        <v>3209</v>
      </c>
    </row>
    <row r="36" spans="2:5" x14ac:dyDescent="0.25">
      <c r="B36" s="243" t="s">
        <v>3208</v>
      </c>
      <c r="D36" s="242" t="s">
        <v>3207</v>
      </c>
    </row>
    <row r="37" spans="2:5" x14ac:dyDescent="0.25">
      <c r="B37" s="243" t="s">
        <v>3206</v>
      </c>
      <c r="D37" s="242" t="s">
        <v>3205</v>
      </c>
    </row>
    <row r="38" spans="2:5" x14ac:dyDescent="0.25">
      <c r="B38" s="243" t="s">
        <v>3204</v>
      </c>
      <c r="D38" s="242" t="s">
        <v>3203</v>
      </c>
    </row>
    <row r="39" spans="2:5" x14ac:dyDescent="0.25">
      <c r="B39" s="243" t="s">
        <v>3202</v>
      </c>
      <c r="D39" s="242" t="s">
        <v>3201</v>
      </c>
    </row>
    <row r="40" spans="2:5" x14ac:dyDescent="0.25">
      <c r="B40" s="243"/>
      <c r="D40" s="242"/>
    </row>
    <row r="41" spans="2:5" x14ac:dyDescent="0.25">
      <c r="B41" s="243"/>
      <c r="D41" s="245"/>
    </row>
    <row r="42" spans="2:5" x14ac:dyDescent="0.25">
      <c r="E42" s="241"/>
    </row>
    <row r="43" spans="2:5" x14ac:dyDescent="0.25">
      <c r="B43" s="244" t="s">
        <v>3200</v>
      </c>
      <c r="E43" s="241"/>
    </row>
    <row r="44" spans="2:5" x14ac:dyDescent="0.25">
      <c r="B44" s="243" t="s">
        <v>3199</v>
      </c>
      <c r="D44" s="242" t="s">
        <v>3197</v>
      </c>
      <c r="E44" s="241"/>
    </row>
    <row r="45" spans="2:5" x14ac:dyDescent="0.25">
      <c r="B45" s="243" t="s">
        <v>3198</v>
      </c>
      <c r="D45" s="242" t="s">
        <v>3197</v>
      </c>
      <c r="E45" s="241"/>
    </row>
    <row r="46" spans="2:5" x14ac:dyDescent="0.25">
      <c r="B46" s="243" t="s">
        <v>3196</v>
      </c>
      <c r="D46" s="242" t="s">
        <v>3195</v>
      </c>
    </row>
  </sheetData>
  <mergeCells count="1">
    <mergeCell ref="B5:D5"/>
  </mergeCells>
  <hyperlinks>
    <hyperlink ref="D12" location="'Tabel A - General Issuer Detail'!A1" display="General Issuer Detail" xr:uid="{BF4B0C89-4A87-4F36-B1CD-8CEF450EDF6A}"/>
    <hyperlink ref="D15" location="'G1-G4 - Cover pool inform.'!A1" display="General cover pool information " xr:uid="{884CECC5-EFF1-49FC-9E81-62D2F95E8165}"/>
    <hyperlink ref="D16" location="'G1-G4 - Cover pool inform.'!B25" display="Outstanding CBs" xr:uid="{B61C30A3-ACBA-437D-A218-5D2C8104E859}"/>
    <hyperlink ref="D19" location="'G1-G4 - Cover pool inform.'!B61" display="Legal ALM (balance principle) adherence" xr:uid="{BBF3D825-ABC7-4485-A65A-65AB8A4E52A9}"/>
    <hyperlink ref="D20" location="'G1-G4 - Cover pool inform.'!B70" display="Additional characteristics of ALM business model for issued CBs" xr:uid="{07D27964-FB99-40DA-B2F9-AEBB8C8C77A3}"/>
    <hyperlink ref="D22" location="'Table 1-3 - Lending'!B7" display="Number of loans by property category" xr:uid="{CC2AD433-5541-4BB2-B755-E14821CF024B}"/>
    <hyperlink ref="D23" location="'Table 1-3 - Lending'!B16" display="Lending by property category, DKKbn" xr:uid="{A6888653-E630-40DC-829A-5A5F42CE2471}"/>
    <hyperlink ref="D24" location="'Table 1-3 - Lending'!B23" display="Lending, by loan size, DKKbn" xr:uid="{A32D70E2-5585-4E18-A661-F6EA6FAD5EB2}"/>
    <hyperlink ref="D25" location="'Table 4 - LTV'!B7" display="Lending, by-loan to-value (LTV), current property value, DKKbn" xr:uid="{C6330467-6B0B-4148-ABC8-7122E2A1A5B3}"/>
    <hyperlink ref="D26" location="'Table 4 - LTV'!B29" display="Lending, by-loan to-value (LTV), current property value, Per cent" xr:uid="{0CE6E690-E056-4226-A2B0-D1A27041446D}"/>
    <hyperlink ref="D27" location="'Table 4 - LTV'!B51" display="Lending, by-loan to-value (LTV), current property value, DKKbn (&quot;Sidste krone&quot;)" xr:uid="{0E6D336E-9FDE-40B8-828A-3BFBDEE5677D}"/>
    <hyperlink ref="D28" location="'Table 4 - LTV'!B73" display="Lending, by-loan to-value (LTV), current property value, Per cent (&quot;Sidste krone&quot;)" xr:uid="{EC197025-0F7D-467A-A420-24892E9134AB}"/>
    <hyperlink ref="D29" location="'Table 5 - Lending by region'!B7" display="Lending by region, DKKbn" xr:uid="{43011A77-2C75-41ED-9FB5-EEE8089DF25B}"/>
    <hyperlink ref="D30" location="'Table 6-8 - Lending by loantype'!B6" display="Lending by loan type - IO Loans, DKKbn" xr:uid="{74BC1D34-42E1-49E6-978E-56C68C9AF442}"/>
    <hyperlink ref="D31" location="'Table 6-8 - Lending by loantype'!B23" display="Lending by loan type - Repayment Loans / Amortizing Loans, DKKbn" xr:uid="{7BB52943-8085-41DB-9EC3-CD3353FBB2D6}"/>
    <hyperlink ref="D32" location="'Table 6-8 - Lending by loantype'!B40" display="Lending by loan type - All loans, DKKbn" xr:uid="{27091FA7-EA71-4B3B-9E66-8B47EF1962C8}"/>
    <hyperlink ref="D34" location="'Table 9-12 - Lending'!B20" display="Lending by remaining maturity, DKKbn" xr:uid="{2DBF8AAC-1212-4A09-AAE1-C604112DB1E6}"/>
    <hyperlink ref="D35" location="'Table 9-12 - Lending'!B35" display="90 day Non-performing loans by property type, as percentage of instalments payments, %" xr:uid="{DD7D2912-91CD-4351-A6F9-4660230F052C}"/>
    <hyperlink ref="D36" location="'Table 9-12 - Lending'!B45" display="90 day Non-performing loans by property type, as percentage of lending, %" xr:uid="{C8F6DC50-6BAA-4275-B578-5722D01687FD}"/>
    <hyperlink ref="D37" location="'Table 9-12 - Lending'!B55" display="90 day Non-performing loans by property type, as percentage of lending, by continous LTV bracket, %" xr:uid="{60C40843-BBAC-4DDB-A87E-185FB5E8A0E5}"/>
    <hyperlink ref="D38" location="'Table 9-12 - Lending'!B69" display="Realised losses (DKKm)" xr:uid="{139EC241-50E1-4C5A-9203-D23EF1976ADD}"/>
    <hyperlink ref="D39" location="'Table 9-12 - Lending'!B78" display="Realised losses (%)" xr:uid="{9C845FF9-410D-4823-A3AC-B63E0DFB923D}"/>
    <hyperlink ref="D44" location="'X1 Key Concepts'!B8" display="Key Concepts Explanation" xr:uid="{DE796F12-4A4B-417F-9C46-5EA579B5DBBD}"/>
    <hyperlink ref="D46" location="'X3 - General explanation'!B7" display="General explanation" xr:uid="{3327C55B-340B-4DEA-88EC-3D1227702BE6}"/>
    <hyperlink ref="D17" location="'G1-G4 - Cover pool inform.'!A1" display="Cover assets and maturity structure" xr:uid="{B99BCE4B-6476-406D-8979-FA0D03D7DD7C}"/>
    <hyperlink ref="D45" location="'X2 Key Concepts'!A1" display="Key Concepts Explanation" xr:uid="{0D1EDE91-19E4-412C-8182-7526DEECD061}"/>
    <hyperlink ref="D18" location="'G1-G4 - Cover pool inform.'!A1" display="Interest and currency risk" xr:uid="{4B3992DE-9E74-49C2-A2FF-565887F46436}"/>
    <hyperlink ref="D33" location="'Table 9-12 - Lending'!B6" display="Lending by Seasoning, DKKbn (Seasoning defined by duration of customer relationship)" xr:uid="{36F65DFB-FE3A-4B03-B678-DDA3EA27BC2C}"/>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1A18-CBCB-4638-B81D-67B5BC567795}">
  <sheetPr codeName="Sheet22">
    <pageSetUpPr fitToPage="1"/>
  </sheetPr>
  <dimension ref="B1:F46"/>
  <sheetViews>
    <sheetView topLeftCell="A4" zoomScale="85" zoomScaleNormal="85" workbookViewId="0">
      <selection activeCell="A4" sqref="A4"/>
    </sheetView>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83" t="s">
        <v>3292</v>
      </c>
      <c r="C4" s="539"/>
      <c r="D4" s="539"/>
    </row>
    <row r="5" spans="2:6" ht="15.75" x14ac:dyDescent="0.25">
      <c r="B5" s="282" t="s">
        <v>3291</v>
      </c>
      <c r="C5" s="281"/>
      <c r="D5" s="281"/>
      <c r="E5" s="281"/>
      <c r="F5" s="281"/>
    </row>
    <row r="6" spans="2:6" ht="3.75" customHeight="1" x14ac:dyDescent="0.25">
      <c r="B6" s="270"/>
      <c r="C6" s="268"/>
      <c r="D6" s="268"/>
      <c r="E6" s="268"/>
      <c r="F6" s="268"/>
    </row>
    <row r="7" spans="2:6" ht="3" customHeight="1" x14ac:dyDescent="0.25">
      <c r="B7" s="270"/>
    </row>
    <row r="8" spans="2:6" ht="3.75" customHeight="1" x14ac:dyDescent="0.25"/>
    <row r="9" spans="2:6" x14ac:dyDescent="0.25">
      <c r="B9" s="280" t="s">
        <v>3290</v>
      </c>
      <c r="C9" s="279" t="s">
        <v>3289</v>
      </c>
      <c r="D9" s="279" t="s">
        <v>3288</v>
      </c>
      <c r="E9" s="279" t="s">
        <v>3287</v>
      </c>
      <c r="F9" s="279" t="s">
        <v>3286</v>
      </c>
    </row>
    <row r="10" spans="2:6" x14ac:dyDescent="0.25">
      <c r="B10" s="255" t="s">
        <v>3285</v>
      </c>
      <c r="C10" s="271">
        <v>437.1</v>
      </c>
      <c r="D10" s="271">
        <v>422.2</v>
      </c>
      <c r="E10" s="271">
        <v>428.5</v>
      </c>
      <c r="F10" s="271">
        <v>429.9</v>
      </c>
    </row>
    <row r="11" spans="2:6" x14ac:dyDescent="0.25">
      <c r="B11" s="255" t="s">
        <v>3284</v>
      </c>
      <c r="C11" s="271">
        <v>390.40600000000001</v>
      </c>
      <c r="D11" s="271">
        <v>385.24099999999999</v>
      </c>
      <c r="E11" s="271">
        <v>389.25200000000001</v>
      </c>
      <c r="F11" s="271">
        <v>391.18099999999998</v>
      </c>
    </row>
    <row r="12" spans="2:6" x14ac:dyDescent="0.25">
      <c r="B12" s="257" t="s">
        <v>3283</v>
      </c>
      <c r="C12" s="278">
        <v>390.40600000000001</v>
      </c>
      <c r="D12" s="278">
        <v>385.24099999999999</v>
      </c>
      <c r="E12" s="278">
        <v>389.25200000000001</v>
      </c>
      <c r="F12" s="278">
        <v>391.18099999999998</v>
      </c>
    </row>
    <row r="13" spans="2:6" x14ac:dyDescent="0.25">
      <c r="B13" s="277" t="s">
        <v>3282</v>
      </c>
      <c r="C13" s="276">
        <v>0.19600000000000001</v>
      </c>
      <c r="D13" s="276">
        <v>0.28799999999999998</v>
      </c>
      <c r="E13" s="276">
        <v>0.27700000000000002</v>
      </c>
      <c r="F13" s="276">
        <v>0.28499999999999998</v>
      </c>
    </row>
    <row r="14" spans="2:6" x14ac:dyDescent="0.25">
      <c r="B14" s="255" t="s">
        <v>3281</v>
      </c>
      <c r="C14" s="275">
        <v>0.21099999999999999</v>
      </c>
      <c r="D14" s="275">
        <v>0.31</v>
      </c>
      <c r="E14" s="275">
        <v>0.29799999999999999</v>
      </c>
      <c r="F14" s="275">
        <v>0.307</v>
      </c>
    </row>
    <row r="15" spans="2:6" x14ac:dyDescent="0.25">
      <c r="B15" s="255" t="s">
        <v>3280</v>
      </c>
      <c r="C15" s="271">
        <v>410.70800000000003</v>
      </c>
      <c r="D15" s="271">
        <v>410.11</v>
      </c>
      <c r="E15" s="271">
        <v>402.23399999999998</v>
      </c>
      <c r="F15" s="271">
        <v>398.43599999999998</v>
      </c>
    </row>
    <row r="16" spans="2:6" x14ac:dyDescent="0.25">
      <c r="B16" s="255" t="s">
        <v>3279</v>
      </c>
      <c r="C16" s="271">
        <v>6.8</v>
      </c>
      <c r="D16" s="271">
        <v>4</v>
      </c>
      <c r="E16" s="271">
        <v>3.8</v>
      </c>
      <c r="F16" s="271">
        <v>6.1</v>
      </c>
    </row>
    <row r="17" spans="2:6" x14ac:dyDescent="0.25">
      <c r="B17" s="252" t="s">
        <v>3278</v>
      </c>
      <c r="C17" s="271"/>
      <c r="D17" s="271"/>
      <c r="E17" s="271"/>
      <c r="F17" s="271"/>
    </row>
    <row r="18" spans="2:6" x14ac:dyDescent="0.25">
      <c r="B18" s="274" t="s">
        <v>3277</v>
      </c>
      <c r="C18" s="272">
        <v>119.432</v>
      </c>
      <c r="D18" s="272">
        <v>120.503</v>
      </c>
      <c r="E18" s="272">
        <v>122.01</v>
      </c>
      <c r="F18" s="272">
        <v>123.46</v>
      </c>
    </row>
    <row r="19" spans="2:6" x14ac:dyDescent="0.25">
      <c r="B19" s="273" t="s">
        <v>3276</v>
      </c>
      <c r="C19" s="272">
        <v>0.1</v>
      </c>
      <c r="D19" s="272">
        <v>0.1</v>
      </c>
      <c r="E19" s="272">
        <v>0</v>
      </c>
      <c r="F19" s="272">
        <v>0</v>
      </c>
    </row>
    <row r="20" spans="2:6" x14ac:dyDescent="0.25">
      <c r="B20" s="255" t="s">
        <v>3275</v>
      </c>
      <c r="C20" s="271">
        <v>0</v>
      </c>
      <c r="D20" s="271">
        <v>0</v>
      </c>
      <c r="E20" s="271">
        <v>0</v>
      </c>
      <c r="F20" s="271">
        <v>0</v>
      </c>
    </row>
    <row r="21" spans="2:6" ht="9.75" customHeight="1" x14ac:dyDescent="0.25">
      <c r="B21" s="270"/>
      <c r="C21" s="268"/>
      <c r="D21" s="268"/>
      <c r="E21" s="268"/>
      <c r="F21" s="268"/>
    </row>
    <row r="22" spans="2:6" ht="15.75" x14ac:dyDescent="0.25">
      <c r="B22" s="269"/>
      <c r="C22" s="268"/>
      <c r="D22" s="268"/>
      <c r="E22" s="268"/>
      <c r="F22" s="268"/>
    </row>
    <row r="23" spans="2:6" x14ac:dyDescent="0.25">
      <c r="B23" s="265" t="s">
        <v>3274</v>
      </c>
      <c r="C23" s="263"/>
      <c r="D23" s="263"/>
      <c r="E23" s="263"/>
      <c r="F23" s="263"/>
    </row>
    <row r="24" spans="2:6" x14ac:dyDescent="0.25">
      <c r="B24" s="267" t="s">
        <v>3273</v>
      </c>
      <c r="C24" s="266">
        <v>390.40600000000001</v>
      </c>
      <c r="D24" s="266">
        <v>385.24099999999999</v>
      </c>
      <c r="E24" s="266">
        <v>389.25200000000001</v>
      </c>
      <c r="F24" s="266">
        <v>391.18099999999998</v>
      </c>
    </row>
    <row r="25" spans="2:6" x14ac:dyDescent="0.25">
      <c r="B25" s="265" t="s">
        <v>3272</v>
      </c>
      <c r="C25" s="263"/>
      <c r="D25" s="263"/>
      <c r="E25" s="263"/>
      <c r="F25" s="263"/>
    </row>
    <row r="26" spans="2:6" ht="3" customHeight="1" x14ac:dyDescent="0.25">
      <c r="B26" s="264"/>
      <c r="C26" s="263"/>
      <c r="D26" s="263"/>
      <c r="E26" s="263"/>
      <c r="F26" s="263"/>
    </row>
    <row r="27" spans="2:6" x14ac:dyDescent="0.25">
      <c r="B27" s="257" t="s">
        <v>3271</v>
      </c>
      <c r="C27" s="252"/>
      <c r="D27" s="252"/>
      <c r="E27" s="252"/>
      <c r="F27" s="252"/>
    </row>
    <row r="28" spans="2:6" x14ac:dyDescent="0.25">
      <c r="B28" s="259" t="s">
        <v>3270</v>
      </c>
      <c r="C28" s="258">
        <v>0.38400000000000001</v>
      </c>
      <c r="D28" s="262">
        <v>0.51500000000000001</v>
      </c>
      <c r="E28" s="262">
        <v>0.53900000000000003</v>
      </c>
      <c r="F28" s="258">
        <v>0.34699999999999998</v>
      </c>
    </row>
    <row r="29" spans="2:6" x14ac:dyDescent="0.25">
      <c r="B29" s="259" t="s">
        <v>3269</v>
      </c>
      <c r="C29" s="258">
        <v>6.3259999999999996</v>
      </c>
      <c r="D29" s="258">
        <v>6.4660000000000002</v>
      </c>
      <c r="E29" s="258">
        <v>6.6239999999999997</v>
      </c>
      <c r="F29" s="258">
        <v>5.5640000000000001</v>
      </c>
    </row>
    <row r="30" spans="2:6" x14ac:dyDescent="0.25">
      <c r="B30" s="259" t="s">
        <v>3268</v>
      </c>
      <c r="C30" s="258">
        <v>383.69600000000003</v>
      </c>
      <c r="D30" s="258">
        <v>378.26100000000002</v>
      </c>
      <c r="E30" s="258">
        <v>382.089</v>
      </c>
      <c r="F30" s="258">
        <v>385.27</v>
      </c>
    </row>
    <row r="31" spans="2:6" x14ac:dyDescent="0.25">
      <c r="B31" s="257" t="s">
        <v>3267</v>
      </c>
      <c r="C31" s="260"/>
      <c r="D31" s="260"/>
      <c r="E31" s="260"/>
      <c r="F31" s="260"/>
    </row>
    <row r="32" spans="2:6" x14ac:dyDescent="0.25">
      <c r="B32" s="259" t="s">
        <v>3266</v>
      </c>
      <c r="C32" s="258">
        <v>388.23099999999999</v>
      </c>
      <c r="D32" s="258">
        <v>382.95499999999998</v>
      </c>
      <c r="E32" s="258">
        <v>386.81900000000002</v>
      </c>
      <c r="F32" s="258">
        <v>388.637</v>
      </c>
    </row>
    <row r="33" spans="2:6" x14ac:dyDescent="0.25">
      <c r="B33" s="259" t="s">
        <v>3265</v>
      </c>
      <c r="C33" s="258">
        <v>2.1749999999999998</v>
      </c>
      <c r="D33" s="258">
        <v>2.286</v>
      </c>
      <c r="E33" s="258">
        <v>2.4329999999999998</v>
      </c>
      <c r="F33" s="258">
        <v>2.544</v>
      </c>
    </row>
    <row r="34" spans="2:6" x14ac:dyDescent="0.25">
      <c r="B34" s="259" t="s">
        <v>3264</v>
      </c>
      <c r="C34" s="261">
        <v>0</v>
      </c>
      <c r="D34" s="261">
        <v>0</v>
      </c>
      <c r="E34" s="261">
        <v>0</v>
      </c>
      <c r="F34" s="261">
        <v>0</v>
      </c>
    </row>
    <row r="35" spans="2:6" x14ac:dyDescent="0.25">
      <c r="B35" s="259" t="s">
        <v>3263</v>
      </c>
      <c r="C35" s="261">
        <v>0</v>
      </c>
      <c r="D35" s="261">
        <v>0</v>
      </c>
      <c r="E35" s="261">
        <v>0</v>
      </c>
      <c r="F35" s="261">
        <v>0</v>
      </c>
    </row>
    <row r="36" spans="2:6" x14ac:dyDescent="0.25">
      <c r="B36" s="257" t="s">
        <v>3262</v>
      </c>
      <c r="C36" s="260"/>
      <c r="D36" s="260"/>
      <c r="E36" s="260"/>
      <c r="F36" s="260"/>
    </row>
    <row r="37" spans="2:6" ht="30" x14ac:dyDescent="0.25">
      <c r="B37" s="259" t="s">
        <v>3261</v>
      </c>
      <c r="C37" s="258">
        <v>317.29899999999998</v>
      </c>
      <c r="D37" s="258">
        <v>312.12400000000002</v>
      </c>
      <c r="E37" s="258">
        <v>314.46300000000002</v>
      </c>
      <c r="F37" s="258">
        <v>316.29000000000002</v>
      </c>
    </row>
    <row r="38" spans="2:6" ht="30" x14ac:dyDescent="0.25">
      <c r="B38" s="259" t="s">
        <v>3260</v>
      </c>
      <c r="C38" s="258">
        <v>73.007000000000005</v>
      </c>
      <c r="D38" s="258">
        <v>73.019000000000005</v>
      </c>
      <c r="E38" s="258">
        <v>74.688999999999993</v>
      </c>
      <c r="F38" s="258">
        <v>74.790000000000006</v>
      </c>
    </row>
    <row r="39" spans="2:6" x14ac:dyDescent="0.25">
      <c r="B39" s="259" t="s">
        <v>3259</v>
      </c>
      <c r="C39" s="258">
        <v>0.1</v>
      </c>
      <c r="D39" s="258">
        <v>9.8000000000000004E-2</v>
      </c>
      <c r="E39" s="258">
        <v>0.1</v>
      </c>
      <c r="F39" s="258">
        <v>0.10199999999999999</v>
      </c>
    </row>
    <row r="40" spans="2:6" x14ac:dyDescent="0.25">
      <c r="B40" s="257" t="s">
        <v>3258</v>
      </c>
      <c r="C40" s="256"/>
      <c r="D40" s="256"/>
      <c r="E40" s="256"/>
      <c r="F40" s="256"/>
    </row>
    <row r="41" spans="2:6" x14ac:dyDescent="0.25">
      <c r="B41" s="255" t="s">
        <v>3257</v>
      </c>
      <c r="C41" s="254">
        <v>0.16</v>
      </c>
      <c r="D41" s="254">
        <v>0.15</v>
      </c>
      <c r="E41" s="254">
        <v>0.13</v>
      </c>
      <c r="F41" s="253">
        <v>0.13</v>
      </c>
    </row>
    <row r="42" spans="2:6" ht="30" x14ac:dyDescent="0.25">
      <c r="B42" s="252" t="s">
        <v>3256</v>
      </c>
      <c r="C42" s="251"/>
      <c r="D42" s="251"/>
      <c r="E42" s="251"/>
      <c r="F42" s="251"/>
    </row>
    <row r="46" spans="2:6" x14ac:dyDescent="0.25">
      <c r="F46" s="250" t="s">
        <v>3255</v>
      </c>
    </row>
  </sheetData>
  <mergeCells count="1">
    <mergeCell ref="C4:D4"/>
  </mergeCells>
  <hyperlinks>
    <hyperlink ref="F46" location="Contents!A1" display="To Contents" xr:uid="{0A058A8C-7D40-4887-B500-FD8FFE5F28C2}"/>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E6EAB-B82F-4B27-87FC-41ADA4A5EB4A}">
  <sheetPr codeName="Sheet23">
    <pageSetUpPr fitToPage="1"/>
  </sheetPr>
  <dimension ref="A3:K131"/>
  <sheetViews>
    <sheetView zoomScale="85" zoomScaleNormal="85" workbookViewId="0"/>
  </sheetViews>
  <sheetFormatPr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6" width="17.5703125" style="19" bestFit="1" customWidth="1"/>
    <col min="7" max="8" width="10.7109375" style="19" customWidth="1"/>
    <col min="9" max="9" width="10.85546875" style="19" customWidth="1"/>
    <col min="10" max="10" width="4.28515625" style="19" bestFit="1" customWidth="1"/>
    <col min="11" max="11" width="17.5703125" style="19" bestFit="1" customWidth="1"/>
    <col min="12" max="12" width="8.85546875" style="19" customWidth="1"/>
    <col min="13" max="16384" width="9.140625" style="19"/>
  </cols>
  <sheetData>
    <row r="3" spans="2:10" ht="12" customHeight="1" x14ac:dyDescent="0.25"/>
    <row r="4" spans="2:10" ht="36" x14ac:dyDescent="0.25">
      <c r="B4" s="283" t="s">
        <v>3386</v>
      </c>
      <c r="C4" s="283"/>
      <c r="D4" s="283"/>
      <c r="E4" s="283"/>
      <c r="F4" s="283"/>
      <c r="G4" s="283"/>
      <c r="H4" s="283"/>
      <c r="I4" s="283"/>
    </row>
    <row r="5" spans="2:10" ht="4.5" customHeight="1" x14ac:dyDescent="0.25">
      <c r="B5" s="544"/>
      <c r="C5" s="544"/>
      <c r="D5" s="544"/>
      <c r="E5" s="544"/>
      <c r="F5" s="544"/>
      <c r="G5" s="544"/>
      <c r="H5" s="544"/>
      <c r="I5" s="544"/>
    </row>
    <row r="6" spans="2:10" ht="5.25" customHeight="1" x14ac:dyDescent="0.25">
      <c r="B6" s="329"/>
      <c r="C6" s="329"/>
      <c r="D6" s="329"/>
      <c r="E6" s="329"/>
      <c r="F6" s="329"/>
      <c r="G6" s="329"/>
      <c r="H6" s="329"/>
      <c r="I6" s="329"/>
    </row>
    <row r="7" spans="2:10" x14ac:dyDescent="0.25">
      <c r="B7" s="328" t="s">
        <v>3371</v>
      </c>
      <c r="C7" s="327"/>
      <c r="D7" s="327"/>
      <c r="E7" s="327"/>
      <c r="F7" s="327" t="s">
        <v>3289</v>
      </c>
      <c r="G7" s="327" t="s">
        <v>3288</v>
      </c>
      <c r="H7" s="327" t="s">
        <v>3287</v>
      </c>
      <c r="I7" s="327" t="s">
        <v>3286</v>
      </c>
    </row>
    <row r="8" spans="2:10" x14ac:dyDescent="0.25">
      <c r="B8" s="314" t="s">
        <v>3385</v>
      </c>
      <c r="F8" s="337">
        <f>'A. HTT General'!C38/1000</f>
        <v>450.16314</v>
      </c>
      <c r="G8" s="271">
        <v>466.77220719496995</v>
      </c>
      <c r="H8" s="271">
        <v>460.66884999999996</v>
      </c>
      <c r="I8" s="337">
        <v>459.55056000000002</v>
      </c>
    </row>
    <row r="9" spans="2:10" x14ac:dyDescent="0.25">
      <c r="B9" s="314" t="s">
        <v>3384</v>
      </c>
      <c r="F9" s="337">
        <v>21.1</v>
      </c>
      <c r="G9" s="337">
        <v>28.1</v>
      </c>
      <c r="H9" s="337">
        <v>16</v>
      </c>
      <c r="I9" s="337">
        <v>5</v>
      </c>
    </row>
    <row r="10" spans="2:10" x14ac:dyDescent="0.25">
      <c r="B10" s="314" t="s">
        <v>3383</v>
      </c>
      <c r="F10" s="337">
        <f>F8-F13</f>
        <v>30.983769999999993</v>
      </c>
      <c r="G10" s="344">
        <v>27.127552577409972</v>
      </c>
      <c r="H10" s="344">
        <v>29.549440000000004</v>
      </c>
      <c r="I10" s="343">
        <v>31.811810000000037</v>
      </c>
    </row>
    <row r="11" spans="2:10" x14ac:dyDescent="0.25">
      <c r="B11" s="314" t="s">
        <v>3382</v>
      </c>
      <c r="C11" s="314" t="s">
        <v>141</v>
      </c>
      <c r="D11" s="314"/>
      <c r="E11" s="314"/>
      <c r="F11" s="343">
        <f>F10/F13*100</f>
        <v>7.3915302654326691</v>
      </c>
      <c r="G11" s="343">
        <v>6.1703360412758359</v>
      </c>
      <c r="H11" s="343">
        <v>6.854119604589366</v>
      </c>
      <c r="I11" s="343">
        <v>7.43720553725844</v>
      </c>
    </row>
    <row r="12" spans="2:10" x14ac:dyDescent="0.25">
      <c r="B12" s="342"/>
      <c r="C12" s="341" t="s">
        <v>3381</v>
      </c>
      <c r="D12" s="341"/>
      <c r="E12" s="341"/>
      <c r="F12" s="339">
        <v>0.08</v>
      </c>
      <c r="G12" s="340">
        <v>0.08</v>
      </c>
      <c r="H12" s="340">
        <v>0.08</v>
      </c>
      <c r="I12" s="339">
        <v>0.08</v>
      </c>
    </row>
    <row r="13" spans="2:10" x14ac:dyDescent="0.25">
      <c r="B13" s="314" t="s">
        <v>3613</v>
      </c>
      <c r="F13" s="337">
        <f>'A. HTT General'!C39/1000</f>
        <v>419.17937000000001</v>
      </c>
      <c r="G13" s="337">
        <v>439.64499999999998</v>
      </c>
      <c r="H13" s="337">
        <v>431.11940999999996</v>
      </c>
      <c r="I13" s="337">
        <v>427.73874999999998</v>
      </c>
      <c r="J13" s="19" t="s">
        <v>3612</v>
      </c>
    </row>
    <row r="14" spans="2:10" x14ac:dyDescent="0.25">
      <c r="C14" s="314" t="s">
        <v>3380</v>
      </c>
      <c r="D14" s="314"/>
      <c r="E14" s="314"/>
      <c r="F14" s="338">
        <v>18.381</v>
      </c>
      <c r="G14" s="337">
        <v>25.998000000000001</v>
      </c>
      <c r="H14" s="337">
        <v>14.119</v>
      </c>
      <c r="I14" s="337">
        <v>4.4329999999999998</v>
      </c>
    </row>
    <row r="15" spans="2:10" x14ac:dyDescent="0.25">
      <c r="B15" s="314" t="s">
        <v>3379</v>
      </c>
      <c r="F15" s="337"/>
      <c r="G15" s="338"/>
      <c r="H15" s="337"/>
      <c r="I15" s="337"/>
    </row>
    <row r="16" spans="2:10" x14ac:dyDescent="0.25">
      <c r="B16" s="314" t="s">
        <v>3378</v>
      </c>
      <c r="F16" s="337">
        <v>6.8</v>
      </c>
      <c r="G16" s="337">
        <v>3.8</v>
      </c>
      <c r="H16" s="337">
        <v>3.8</v>
      </c>
      <c r="I16" s="337">
        <v>3.8</v>
      </c>
    </row>
    <row r="17" spans="1:10" x14ac:dyDescent="0.25">
      <c r="A17" s="300"/>
      <c r="B17" s="315" t="s">
        <v>3377</v>
      </c>
      <c r="C17" s="300"/>
      <c r="F17" s="337">
        <v>1.6</v>
      </c>
      <c r="G17" s="337">
        <v>1.55</v>
      </c>
      <c r="H17" s="337">
        <v>1.55</v>
      </c>
      <c r="I17" s="337">
        <v>1.6</v>
      </c>
    </row>
    <row r="18" spans="1:10" x14ac:dyDescent="0.25">
      <c r="A18" s="300"/>
      <c r="B18" s="315" t="s">
        <v>3376</v>
      </c>
      <c r="C18" s="300"/>
      <c r="D18" s="335"/>
      <c r="E18" s="335"/>
      <c r="F18" s="334"/>
      <c r="G18" s="334"/>
      <c r="H18" s="334"/>
      <c r="I18" s="334"/>
    </row>
    <row r="19" spans="1:10" x14ac:dyDescent="0.25">
      <c r="A19" s="300"/>
      <c r="B19" s="315" t="s">
        <v>3375</v>
      </c>
      <c r="C19" s="300"/>
      <c r="D19" s="335"/>
      <c r="E19" s="335"/>
      <c r="F19" s="492">
        <v>18.600000000000001</v>
      </c>
      <c r="G19" s="492">
        <v>19.3</v>
      </c>
      <c r="H19" s="492">
        <v>19.3</v>
      </c>
      <c r="I19" s="492">
        <v>19.3</v>
      </c>
    </row>
    <row r="20" spans="1:10" x14ac:dyDescent="0.25">
      <c r="A20" s="300"/>
      <c r="B20" s="315" t="s">
        <v>3374</v>
      </c>
      <c r="C20" s="300"/>
      <c r="D20" s="335"/>
      <c r="E20" s="335"/>
      <c r="F20" s="492">
        <v>20.2</v>
      </c>
      <c r="G20" s="492">
        <v>20.9</v>
      </c>
      <c r="H20" s="492">
        <v>20.9</v>
      </c>
      <c r="I20" s="492">
        <v>21.4</v>
      </c>
    </row>
    <row r="21" spans="1:10" x14ac:dyDescent="0.25">
      <c r="A21" s="300"/>
      <c r="B21" s="336"/>
      <c r="C21" s="300"/>
      <c r="D21" s="335"/>
      <c r="E21" s="335"/>
      <c r="F21" s="334"/>
      <c r="G21" s="492"/>
      <c r="H21" s="492"/>
      <c r="I21" s="492"/>
    </row>
    <row r="22" spans="1:10" x14ac:dyDescent="0.25">
      <c r="A22" s="300"/>
      <c r="B22" s="333" t="s">
        <v>3373</v>
      </c>
      <c r="C22" s="332"/>
      <c r="D22" s="331"/>
      <c r="E22" s="331"/>
      <c r="F22" s="330"/>
      <c r="G22" s="330"/>
      <c r="H22" s="330"/>
      <c r="I22" s="330"/>
    </row>
    <row r="23" spans="1:10" ht="7.5" customHeight="1" x14ac:dyDescent="0.25"/>
    <row r="24" spans="1:10" ht="18" x14ac:dyDescent="0.25">
      <c r="B24" s="283" t="s">
        <v>3372</v>
      </c>
      <c r="C24" s="283"/>
      <c r="D24" s="283"/>
      <c r="E24" s="283"/>
      <c r="F24" s="283"/>
      <c r="G24" s="283"/>
      <c r="H24" s="283"/>
      <c r="I24" s="283"/>
    </row>
    <row r="25" spans="1:10" ht="5.25" customHeight="1" x14ac:dyDescent="0.25">
      <c r="B25" s="329"/>
      <c r="C25" s="329"/>
      <c r="D25" s="329"/>
      <c r="E25" s="329"/>
      <c r="F25" s="329"/>
      <c r="G25" s="329"/>
      <c r="H25" s="329"/>
      <c r="I25" s="329"/>
    </row>
    <row r="26" spans="1:10" x14ac:dyDescent="0.25">
      <c r="B26" s="328" t="s">
        <v>3371</v>
      </c>
      <c r="C26" s="327"/>
      <c r="D26" s="327"/>
      <c r="E26" s="327"/>
      <c r="F26" s="327" t="str">
        <f>+F7</f>
        <v>Q3 2024</v>
      </c>
      <c r="G26" s="327" t="s">
        <v>3288</v>
      </c>
      <c r="H26" s="327" t="s">
        <v>3287</v>
      </c>
      <c r="I26" s="327" t="s">
        <v>3286</v>
      </c>
    </row>
    <row r="27" spans="1:10" x14ac:dyDescent="0.25">
      <c r="B27" s="314" t="s">
        <v>3615</v>
      </c>
      <c r="F27" s="315">
        <v>431.32</v>
      </c>
      <c r="G27" s="326">
        <v>439.64499999999998</v>
      </c>
      <c r="H27" s="326">
        <v>431.11900000000003</v>
      </c>
      <c r="I27" s="315">
        <v>429.44600000000003</v>
      </c>
      <c r="J27" s="19" t="s">
        <v>3614</v>
      </c>
    </row>
    <row r="28" spans="1:10" x14ac:dyDescent="0.25">
      <c r="B28" s="314" t="s">
        <v>3370</v>
      </c>
      <c r="F28" s="315">
        <v>409.76299999999998</v>
      </c>
      <c r="G28" s="326">
        <v>409.12700000000001</v>
      </c>
      <c r="H28" s="326">
        <v>401.20600000000002</v>
      </c>
      <c r="I28" s="315">
        <v>398.76100000000002</v>
      </c>
    </row>
    <row r="29" spans="1:10" x14ac:dyDescent="0.25">
      <c r="B29" s="315" t="s">
        <v>3369</v>
      </c>
      <c r="C29" s="315" t="s">
        <v>3368</v>
      </c>
      <c r="D29" s="315"/>
      <c r="E29" s="315"/>
      <c r="F29" s="325">
        <v>18.381</v>
      </c>
      <c r="G29" s="325">
        <v>25.998000000000001</v>
      </c>
      <c r="H29" s="325">
        <v>14.119</v>
      </c>
      <c r="I29" s="324">
        <v>4.4329999999999998</v>
      </c>
    </row>
    <row r="30" spans="1:10" x14ac:dyDescent="0.25">
      <c r="B30" s="300"/>
      <c r="C30" s="315" t="s">
        <v>3367</v>
      </c>
      <c r="D30" s="315"/>
      <c r="E30" s="315"/>
      <c r="F30" s="322">
        <v>46.929000000000002</v>
      </c>
      <c r="G30" s="322">
        <v>38.837000000000003</v>
      </c>
      <c r="H30" s="322">
        <v>49.969000000000001</v>
      </c>
      <c r="I30" s="322">
        <v>59.814999999999998</v>
      </c>
    </row>
    <row r="31" spans="1:10" x14ac:dyDescent="0.25">
      <c r="B31" s="300"/>
      <c r="C31" s="315" t="s">
        <v>3366</v>
      </c>
      <c r="D31" s="315"/>
      <c r="E31" s="315"/>
      <c r="F31" s="323">
        <v>17.884</v>
      </c>
      <c r="G31" s="323">
        <v>27.001999999999999</v>
      </c>
      <c r="H31" s="323">
        <v>14.983000000000001</v>
      </c>
      <c r="I31" s="323">
        <v>6.6369999999999996</v>
      </c>
    </row>
    <row r="32" spans="1:10" x14ac:dyDescent="0.25">
      <c r="B32" s="300"/>
      <c r="C32" s="315" t="s">
        <v>3365</v>
      </c>
      <c r="D32" s="315"/>
      <c r="E32" s="315"/>
      <c r="F32" s="323">
        <v>71.867999999999995</v>
      </c>
      <c r="G32" s="323">
        <v>63.826000000000001</v>
      </c>
      <c r="H32" s="323">
        <v>81.754000000000005</v>
      </c>
      <c r="I32" s="323">
        <v>75.093000000000004</v>
      </c>
    </row>
    <row r="33" spans="2:9" x14ac:dyDescent="0.25">
      <c r="B33" s="300"/>
      <c r="C33" s="315" t="s">
        <v>3364</v>
      </c>
      <c r="D33" s="315"/>
      <c r="E33" s="315"/>
      <c r="F33" s="323">
        <v>64.759</v>
      </c>
      <c r="G33" s="323">
        <v>73.771000000000001</v>
      </c>
      <c r="H33" s="323">
        <v>76.731999999999999</v>
      </c>
      <c r="I33" s="323">
        <v>75.700999999999993</v>
      </c>
    </row>
    <row r="34" spans="2:9" x14ac:dyDescent="0.25">
      <c r="B34" s="300"/>
      <c r="C34" s="315" t="s">
        <v>3363</v>
      </c>
      <c r="D34" s="315"/>
      <c r="E34" s="315"/>
      <c r="F34" s="323">
        <v>26.763000000000002</v>
      </c>
      <c r="G34" s="323">
        <v>26.669</v>
      </c>
      <c r="H34" s="323">
        <v>12.471</v>
      </c>
      <c r="I34" s="323">
        <v>22.494</v>
      </c>
    </row>
    <row r="35" spans="2:9" x14ac:dyDescent="0.25">
      <c r="B35" s="300"/>
      <c r="C35" s="315" t="s">
        <v>3362</v>
      </c>
      <c r="D35" s="315"/>
      <c r="E35" s="315"/>
      <c r="F35" s="323">
        <v>11.085000000000001</v>
      </c>
      <c r="G35" s="323">
        <v>9.5009999999999994</v>
      </c>
      <c r="H35" s="323">
        <v>5.7779999999999996</v>
      </c>
      <c r="I35" s="323">
        <v>8.0609999999999999</v>
      </c>
    </row>
    <row r="36" spans="2:9" x14ac:dyDescent="0.25">
      <c r="B36" s="300"/>
      <c r="C36" s="315" t="s">
        <v>3361</v>
      </c>
      <c r="D36" s="315"/>
      <c r="E36" s="315"/>
      <c r="F36" s="322">
        <v>2.4700000000000002</v>
      </c>
      <c r="G36" s="322">
        <v>2.2770000000000001</v>
      </c>
      <c r="H36" s="322">
        <v>2.4249999999999998</v>
      </c>
      <c r="I36" s="322">
        <v>2.569</v>
      </c>
    </row>
    <row r="37" spans="2:9" x14ac:dyDescent="0.25">
      <c r="B37" s="300"/>
      <c r="C37" s="315" t="s">
        <v>3360</v>
      </c>
      <c r="D37" s="315"/>
      <c r="E37" s="315"/>
      <c r="F37" s="322">
        <v>23.861999999999998</v>
      </c>
      <c r="G37" s="322">
        <v>23.768000000000001</v>
      </c>
      <c r="H37" s="322">
        <v>24.89</v>
      </c>
      <c r="I37" s="322">
        <v>25.843</v>
      </c>
    </row>
    <row r="38" spans="2:9" x14ac:dyDescent="0.25">
      <c r="B38" s="300"/>
      <c r="C38" s="315" t="s">
        <v>3359</v>
      </c>
      <c r="D38" s="315"/>
      <c r="E38" s="315"/>
      <c r="F38" s="322">
        <v>147.31899999999999</v>
      </c>
      <c r="G38" s="322">
        <v>147.995</v>
      </c>
      <c r="H38" s="322">
        <v>147.99799999999999</v>
      </c>
      <c r="I38" s="322">
        <v>148.79900000000001</v>
      </c>
    </row>
    <row r="39" spans="2:9" x14ac:dyDescent="0.25">
      <c r="B39" s="315" t="s">
        <v>3358</v>
      </c>
      <c r="C39" s="315" t="s">
        <v>3357</v>
      </c>
      <c r="D39" s="315"/>
      <c r="E39" s="315"/>
      <c r="F39" s="320">
        <v>0.35396</v>
      </c>
      <c r="G39" s="320">
        <v>0.31786999999999999</v>
      </c>
      <c r="H39" s="320">
        <v>0.34573999999999999</v>
      </c>
      <c r="I39" s="320">
        <v>0.34032000000000001</v>
      </c>
    </row>
    <row r="40" spans="2:9" x14ac:dyDescent="0.25">
      <c r="B40" s="300"/>
      <c r="C40" s="315" t="s">
        <v>3356</v>
      </c>
      <c r="D40" s="315"/>
      <c r="E40" s="315"/>
      <c r="F40" s="320">
        <v>0.64603999999999995</v>
      </c>
      <c r="G40" s="320">
        <v>0.68213000000000001</v>
      </c>
      <c r="H40" s="320">
        <v>0.65425999999999995</v>
      </c>
      <c r="I40" s="320">
        <v>0.65968000000000004</v>
      </c>
    </row>
    <row r="41" spans="2:9" x14ac:dyDescent="0.25">
      <c r="B41" s="300"/>
      <c r="C41" s="315" t="s">
        <v>3355</v>
      </c>
      <c r="D41" s="315"/>
      <c r="E41" s="315"/>
      <c r="F41" s="321">
        <v>0</v>
      </c>
      <c r="G41" s="321">
        <v>0</v>
      </c>
      <c r="H41" s="321">
        <v>0</v>
      </c>
      <c r="I41" s="321">
        <v>0</v>
      </c>
    </row>
    <row r="42" spans="2:9" x14ac:dyDescent="0.25">
      <c r="B42" s="315" t="s">
        <v>3354</v>
      </c>
      <c r="C42" s="315" t="s">
        <v>3353</v>
      </c>
      <c r="D42" s="315"/>
      <c r="E42" s="315"/>
      <c r="F42" s="320">
        <v>0.75638000000000005</v>
      </c>
      <c r="G42" s="320">
        <v>0.71326000000000001</v>
      </c>
      <c r="H42" s="320">
        <v>0.75192000000000003</v>
      </c>
      <c r="I42" s="320">
        <v>0.75253000000000003</v>
      </c>
    </row>
    <row r="43" spans="2:9" x14ac:dyDescent="0.25">
      <c r="B43" s="300"/>
      <c r="C43" s="315" t="s">
        <v>3352</v>
      </c>
      <c r="D43" s="315"/>
      <c r="E43" s="315"/>
      <c r="F43" s="320">
        <v>0.24252000000000001</v>
      </c>
      <c r="G43" s="320">
        <v>0.28561999999999999</v>
      </c>
      <c r="H43" s="320">
        <v>0.24690000000000001</v>
      </c>
      <c r="I43" s="320">
        <v>0.24625</v>
      </c>
    </row>
    <row r="44" spans="2:9" x14ac:dyDescent="0.25">
      <c r="B44" s="300"/>
      <c r="C44" s="315" t="s">
        <v>3351</v>
      </c>
      <c r="D44" s="315"/>
      <c r="E44" s="315"/>
      <c r="F44" s="319">
        <v>1.1000000000000001E-3</v>
      </c>
      <c r="G44" s="319">
        <v>1.1100000000000001E-3</v>
      </c>
      <c r="H44" s="319">
        <v>1.1800000000000001E-3</v>
      </c>
      <c r="I44" s="319">
        <v>1.2199999999999999E-3</v>
      </c>
    </row>
    <row r="45" spans="2:9" x14ac:dyDescent="0.25">
      <c r="B45" s="315" t="s">
        <v>3350</v>
      </c>
      <c r="C45" s="315" t="s">
        <v>219</v>
      </c>
      <c r="D45" s="315"/>
      <c r="E45" s="315"/>
      <c r="F45" s="318">
        <v>428.94499999999999</v>
      </c>
      <c r="G45" s="318">
        <v>437.30700000000002</v>
      </c>
      <c r="H45" s="318">
        <v>428.62799999999999</v>
      </c>
      <c r="I45" s="318">
        <v>425.92200000000003</v>
      </c>
    </row>
    <row r="46" spans="2:9" x14ac:dyDescent="0.25">
      <c r="B46" s="300"/>
      <c r="C46" s="315" t="s">
        <v>206</v>
      </c>
      <c r="D46" s="315"/>
      <c r="E46" s="315"/>
      <c r="F46" s="318">
        <v>2.375</v>
      </c>
      <c r="G46" s="318">
        <v>2.3380000000000001</v>
      </c>
      <c r="H46" s="318">
        <v>2.4910000000000001</v>
      </c>
      <c r="I46" s="318">
        <v>3.524</v>
      </c>
    </row>
    <row r="47" spans="2:9" x14ac:dyDescent="0.25">
      <c r="B47" s="300"/>
      <c r="C47" s="315" t="s">
        <v>225</v>
      </c>
      <c r="D47" s="315"/>
      <c r="E47" s="315"/>
      <c r="F47" s="317">
        <v>0</v>
      </c>
      <c r="G47" s="317">
        <v>0</v>
      </c>
      <c r="H47" s="317">
        <v>0</v>
      </c>
      <c r="I47" s="317">
        <v>0</v>
      </c>
    </row>
    <row r="48" spans="2:9" x14ac:dyDescent="0.25">
      <c r="B48" s="300"/>
      <c r="C48" s="315" t="s">
        <v>1560</v>
      </c>
      <c r="D48" s="315"/>
      <c r="E48" s="315"/>
      <c r="F48" s="317">
        <v>0</v>
      </c>
      <c r="G48" s="317">
        <v>0</v>
      </c>
      <c r="H48" s="317">
        <v>0</v>
      </c>
      <c r="I48" s="317">
        <v>0</v>
      </c>
    </row>
    <row r="49" spans="2:11" x14ac:dyDescent="0.25">
      <c r="B49" s="300"/>
      <c r="C49" s="315" t="s">
        <v>210</v>
      </c>
      <c r="D49" s="315"/>
      <c r="E49" s="315"/>
      <c r="F49" s="317">
        <v>0</v>
      </c>
      <c r="G49" s="317">
        <v>0</v>
      </c>
      <c r="H49" s="317">
        <v>0</v>
      </c>
      <c r="I49" s="317">
        <v>0</v>
      </c>
    </row>
    <row r="50" spans="2:11" x14ac:dyDescent="0.25">
      <c r="B50" s="300"/>
      <c r="C50" s="315" t="s">
        <v>1562</v>
      </c>
      <c r="D50" s="315"/>
      <c r="E50" s="315"/>
      <c r="F50" s="317">
        <v>0</v>
      </c>
      <c r="G50" s="317">
        <v>0</v>
      </c>
      <c r="H50" s="317">
        <v>0</v>
      </c>
      <c r="I50" s="317">
        <v>0</v>
      </c>
    </row>
    <row r="51" spans="2:11" x14ac:dyDescent="0.25">
      <c r="B51" s="300"/>
      <c r="C51" s="315" t="s">
        <v>139</v>
      </c>
      <c r="D51" s="315"/>
      <c r="E51" s="315"/>
      <c r="F51" s="317">
        <v>0</v>
      </c>
      <c r="G51" s="317">
        <v>0</v>
      </c>
      <c r="H51" s="317">
        <v>0</v>
      </c>
      <c r="I51" s="317">
        <v>0</v>
      </c>
    </row>
    <row r="52" spans="2:11" x14ac:dyDescent="0.25">
      <c r="B52" s="315" t="s">
        <v>3349</v>
      </c>
      <c r="C52" s="300"/>
      <c r="D52" s="300"/>
      <c r="E52" s="300"/>
      <c r="F52" s="316" t="s">
        <v>3162</v>
      </c>
      <c r="G52" s="316" t="s">
        <v>3162</v>
      </c>
      <c r="H52" s="316" t="s">
        <v>3162</v>
      </c>
      <c r="I52" s="316" t="s">
        <v>3162</v>
      </c>
    </row>
    <row r="53" spans="2:11" x14ac:dyDescent="0.25">
      <c r="B53" s="315" t="s">
        <v>3348</v>
      </c>
      <c r="C53" s="300"/>
      <c r="D53" s="300"/>
      <c r="E53" s="300"/>
      <c r="F53" s="316" t="s">
        <v>3162</v>
      </c>
      <c r="G53" s="316" t="s">
        <v>3162</v>
      </c>
      <c r="H53" s="316" t="s">
        <v>3162</v>
      </c>
      <c r="I53" s="316" t="s">
        <v>3162</v>
      </c>
    </row>
    <row r="54" spans="2:11" x14ac:dyDescent="0.25">
      <c r="B54" s="315" t="s">
        <v>3347</v>
      </c>
      <c r="C54" s="300"/>
      <c r="D54" s="300"/>
      <c r="E54" s="300"/>
      <c r="F54" s="316" t="s">
        <v>3162</v>
      </c>
      <c r="G54" s="316" t="s">
        <v>3162</v>
      </c>
      <c r="H54" s="316" t="s">
        <v>3162</v>
      </c>
      <c r="I54" s="316" t="s">
        <v>3162</v>
      </c>
    </row>
    <row r="55" spans="2:11" x14ac:dyDescent="0.25">
      <c r="B55" s="315" t="s">
        <v>3346</v>
      </c>
      <c r="C55" s="315" t="s">
        <v>3345</v>
      </c>
      <c r="D55" s="315"/>
      <c r="E55" s="315"/>
      <c r="F55" s="312"/>
      <c r="G55" s="312"/>
      <c r="H55" s="312"/>
      <c r="I55" s="312"/>
    </row>
    <row r="56" spans="2:11" x14ac:dyDescent="0.25">
      <c r="B56" s="300"/>
      <c r="C56" s="315" t="s">
        <v>3344</v>
      </c>
      <c r="D56" s="315"/>
      <c r="E56" s="315"/>
      <c r="F56" s="312" t="s">
        <v>3336</v>
      </c>
      <c r="G56" s="312" t="s">
        <v>3336</v>
      </c>
      <c r="H56" s="312" t="s">
        <v>3336</v>
      </c>
      <c r="I56" s="312" t="s">
        <v>3336</v>
      </c>
    </row>
    <row r="57" spans="2:11" x14ac:dyDescent="0.25">
      <c r="C57" s="314" t="s">
        <v>3343</v>
      </c>
      <c r="D57" s="314"/>
      <c r="E57" s="314"/>
      <c r="F57" s="312"/>
      <c r="G57" s="313"/>
      <c r="H57" s="313"/>
      <c r="I57" s="312"/>
    </row>
    <row r="58" spans="2:11" x14ac:dyDescent="0.25">
      <c r="C58" s="314"/>
      <c r="D58" s="314"/>
      <c r="E58" s="314"/>
      <c r="F58" s="312"/>
      <c r="G58" s="313"/>
      <c r="H58" s="313"/>
      <c r="I58" s="312"/>
    </row>
    <row r="59" spans="2:11" ht="27" customHeight="1" x14ac:dyDescent="0.25">
      <c r="B59" s="546" t="s">
        <v>3342</v>
      </c>
      <c r="C59" s="546"/>
      <c r="D59" s="546"/>
      <c r="E59" s="314"/>
      <c r="F59" s="312"/>
      <c r="G59" s="313"/>
      <c r="H59" s="313"/>
      <c r="I59" s="312"/>
      <c r="J59" s="232"/>
    </row>
    <row r="60" spans="2:11" ht="17.25" customHeight="1" x14ac:dyDescent="0.25">
      <c r="B60" s="289"/>
      <c r="C60" s="289"/>
      <c r="D60" s="289"/>
      <c r="E60" s="289"/>
      <c r="F60" s="289"/>
      <c r="G60" s="289"/>
      <c r="H60" s="289"/>
      <c r="I60" s="289"/>
      <c r="J60" s="289"/>
      <c r="K60" s="289"/>
    </row>
    <row r="61" spans="2:11" x14ac:dyDescent="0.25">
      <c r="B61" s="249" t="s">
        <v>3341</v>
      </c>
      <c r="K61" s="232"/>
    </row>
    <row r="62" spans="2:11" x14ac:dyDescent="0.25">
      <c r="B62" s="310" t="s">
        <v>3340</v>
      </c>
      <c r="C62" s="309" t="s">
        <v>3336</v>
      </c>
      <c r="D62" s="309" t="s">
        <v>3335</v>
      </c>
      <c r="E62" s="309" t="s">
        <v>3334</v>
      </c>
      <c r="F62" s="309" t="s">
        <v>3333</v>
      </c>
      <c r="G62" s="309" t="s">
        <v>3332</v>
      </c>
      <c r="H62" s="309" t="s">
        <v>3331</v>
      </c>
      <c r="I62" s="309" t="s">
        <v>3330</v>
      </c>
      <c r="J62" s="309" t="s">
        <v>3329</v>
      </c>
      <c r="K62" s="309" t="s">
        <v>3328</v>
      </c>
    </row>
    <row r="63" spans="2:11" x14ac:dyDescent="0.25">
      <c r="B63" s="309" t="s">
        <v>3339</v>
      </c>
      <c r="C63" s="308">
        <v>0</v>
      </c>
      <c r="D63" s="308">
        <v>0</v>
      </c>
      <c r="E63" s="308">
        <v>0</v>
      </c>
      <c r="F63" s="308">
        <v>0</v>
      </c>
      <c r="G63" s="308">
        <v>0</v>
      </c>
      <c r="H63" s="308">
        <v>0</v>
      </c>
      <c r="I63" s="308">
        <v>0</v>
      </c>
      <c r="J63" s="308">
        <v>0</v>
      </c>
      <c r="K63" s="308">
        <v>0</v>
      </c>
    </row>
    <row r="64" spans="2:11" x14ac:dyDescent="0.25">
      <c r="B64" s="309" t="s">
        <v>3325</v>
      </c>
      <c r="C64" s="308">
        <v>0</v>
      </c>
      <c r="D64" s="308">
        <v>0</v>
      </c>
      <c r="E64" s="308">
        <v>0</v>
      </c>
      <c r="F64" s="308">
        <v>0</v>
      </c>
      <c r="G64" s="308">
        <v>0</v>
      </c>
      <c r="H64" s="308">
        <v>0</v>
      </c>
      <c r="I64" s="308">
        <v>0</v>
      </c>
      <c r="J64" s="308">
        <v>0</v>
      </c>
      <c r="K64" s="308">
        <v>0</v>
      </c>
    </row>
    <row r="65" spans="2:11" x14ac:dyDescent="0.25">
      <c r="B65" s="309" t="s">
        <v>3324</v>
      </c>
      <c r="C65" s="308">
        <v>0</v>
      </c>
      <c r="D65" s="308">
        <v>0</v>
      </c>
      <c r="E65" s="308">
        <v>0</v>
      </c>
      <c r="F65" s="308">
        <v>0</v>
      </c>
      <c r="G65" s="308">
        <v>0</v>
      </c>
      <c r="H65" s="308">
        <v>0</v>
      </c>
      <c r="I65" s="308">
        <v>0</v>
      </c>
      <c r="J65" s="308">
        <v>0</v>
      </c>
      <c r="K65" s="308">
        <v>0</v>
      </c>
    </row>
    <row r="66" spans="2:11" x14ac:dyDescent="0.25">
      <c r="B66" s="309" t="s">
        <v>3315</v>
      </c>
      <c r="C66" s="308">
        <v>12276070404.640001</v>
      </c>
      <c r="D66" s="308">
        <v>0</v>
      </c>
      <c r="E66" s="308">
        <v>0</v>
      </c>
      <c r="F66" s="308">
        <v>0</v>
      </c>
      <c r="G66" s="308">
        <v>0</v>
      </c>
      <c r="H66" s="308">
        <v>0</v>
      </c>
      <c r="I66" s="308">
        <v>0</v>
      </c>
      <c r="J66" s="308">
        <v>0</v>
      </c>
      <c r="K66" s="308">
        <v>42405992620.470001</v>
      </c>
    </row>
    <row r="67" spans="2:11" x14ac:dyDescent="0.25">
      <c r="B67" s="309" t="s">
        <v>141</v>
      </c>
      <c r="C67" s="308">
        <f t="shared" ref="C67:I67" si="0">SUM(C64:C66)</f>
        <v>12276070404.640001</v>
      </c>
      <c r="D67" s="308">
        <f t="shared" si="0"/>
        <v>0</v>
      </c>
      <c r="E67" s="308">
        <f t="shared" si="0"/>
        <v>0</v>
      </c>
      <c r="F67" s="308">
        <f t="shared" si="0"/>
        <v>0</v>
      </c>
      <c r="G67" s="308">
        <f t="shared" si="0"/>
        <v>0</v>
      </c>
      <c r="H67" s="308">
        <f t="shared" si="0"/>
        <v>0</v>
      </c>
      <c r="I67" s="308">
        <f t="shared" si="0"/>
        <v>0</v>
      </c>
      <c r="J67" s="308"/>
      <c r="K67" s="308">
        <f>SUM(K64:K66)</f>
        <v>42405992620.470001</v>
      </c>
    </row>
    <row r="68" spans="2:11" x14ac:dyDescent="0.25">
      <c r="C68" s="311"/>
    </row>
    <row r="69" spans="2:11" x14ac:dyDescent="0.25">
      <c r="B69" s="249" t="s">
        <v>3338</v>
      </c>
    </row>
    <row r="70" spans="2:11" x14ac:dyDescent="0.25">
      <c r="B70" s="310" t="s">
        <v>3337</v>
      </c>
      <c r="C70" s="309" t="s">
        <v>3336</v>
      </c>
      <c r="D70" s="309" t="s">
        <v>3335</v>
      </c>
      <c r="E70" s="309" t="s">
        <v>3334</v>
      </c>
      <c r="F70" s="309" t="s">
        <v>3333</v>
      </c>
      <c r="G70" s="309" t="s">
        <v>3332</v>
      </c>
      <c r="H70" s="309" t="s">
        <v>3331</v>
      </c>
      <c r="I70" s="309" t="s">
        <v>3330</v>
      </c>
      <c r="J70" s="309" t="s">
        <v>3329</v>
      </c>
      <c r="K70" s="309" t="s">
        <v>3328</v>
      </c>
    </row>
    <row r="71" spans="2:11" x14ac:dyDescent="0.25">
      <c r="B71" s="309" t="s">
        <v>3323</v>
      </c>
      <c r="C71" s="308">
        <v>0</v>
      </c>
      <c r="D71" s="308">
        <v>0</v>
      </c>
      <c r="E71" s="308">
        <v>0</v>
      </c>
      <c r="F71" s="308">
        <v>0</v>
      </c>
      <c r="G71" s="308">
        <v>0</v>
      </c>
      <c r="H71" s="308">
        <v>0</v>
      </c>
      <c r="I71" s="308">
        <v>0</v>
      </c>
      <c r="J71" s="308">
        <v>0</v>
      </c>
      <c r="K71" s="308">
        <v>0</v>
      </c>
    </row>
    <row r="72" spans="2:11" x14ac:dyDescent="0.25">
      <c r="B72" s="309" t="s">
        <v>3322</v>
      </c>
      <c r="C72" s="308">
        <v>0</v>
      </c>
      <c r="D72" s="308">
        <v>0</v>
      </c>
      <c r="E72" s="308">
        <v>0</v>
      </c>
      <c r="F72" s="308">
        <v>0</v>
      </c>
      <c r="G72" s="308">
        <v>0</v>
      </c>
      <c r="H72" s="308">
        <v>0</v>
      </c>
      <c r="I72" s="308">
        <v>0</v>
      </c>
      <c r="J72" s="308">
        <v>0</v>
      </c>
      <c r="K72" s="308">
        <v>0</v>
      </c>
    </row>
    <row r="73" spans="2:11" x14ac:dyDescent="0.25">
      <c r="B73" s="309" t="s">
        <v>2668</v>
      </c>
      <c r="C73" s="308">
        <v>12276070404.640001</v>
      </c>
      <c r="D73" s="308">
        <v>0</v>
      </c>
      <c r="E73" s="308">
        <v>0</v>
      </c>
      <c r="F73" s="308">
        <v>0</v>
      </c>
      <c r="G73" s="308">
        <v>0</v>
      </c>
      <c r="H73" s="308">
        <v>0</v>
      </c>
      <c r="I73" s="308">
        <v>0</v>
      </c>
      <c r="J73" s="308">
        <v>0</v>
      </c>
      <c r="K73" s="308">
        <v>1978803394.2100058</v>
      </c>
    </row>
    <row r="74" spans="2:11" x14ac:dyDescent="0.25">
      <c r="B74" s="303" t="s">
        <v>2669</v>
      </c>
      <c r="C74" s="308">
        <v>0</v>
      </c>
      <c r="D74" s="308">
        <v>0</v>
      </c>
      <c r="E74" s="308">
        <v>0</v>
      </c>
      <c r="F74" s="308">
        <v>0</v>
      </c>
      <c r="G74" s="308">
        <v>0</v>
      </c>
      <c r="H74" s="308">
        <v>0</v>
      </c>
      <c r="I74" s="308">
        <v>0</v>
      </c>
      <c r="J74" s="308">
        <v>0</v>
      </c>
      <c r="K74" s="308">
        <v>40427189226.259995</v>
      </c>
    </row>
    <row r="75" spans="2:11" x14ac:dyDescent="0.25">
      <c r="B75" s="309" t="s">
        <v>141</v>
      </c>
      <c r="C75" s="308">
        <f t="shared" ref="C75:I75" si="1">SUM(C71:C74)</f>
        <v>12276070404.640001</v>
      </c>
      <c r="D75" s="308">
        <f t="shared" si="1"/>
        <v>0</v>
      </c>
      <c r="E75" s="308">
        <f t="shared" si="1"/>
        <v>0</v>
      </c>
      <c r="F75" s="308">
        <f t="shared" si="1"/>
        <v>0</v>
      </c>
      <c r="G75" s="308">
        <f t="shared" si="1"/>
        <v>0</v>
      </c>
      <c r="H75" s="308">
        <f t="shared" si="1"/>
        <v>0</v>
      </c>
      <c r="I75" s="308">
        <f t="shared" si="1"/>
        <v>0</v>
      </c>
      <c r="J75" s="308"/>
      <c r="K75" s="308">
        <f>SUM(K71:K74)</f>
        <v>42405992620.470001</v>
      </c>
    </row>
    <row r="76" spans="2:11" x14ac:dyDescent="0.25">
      <c r="C76" s="306"/>
    </row>
    <row r="77" spans="2:11" x14ac:dyDescent="0.25">
      <c r="B77" s="249" t="s">
        <v>3327</v>
      </c>
    </row>
    <row r="78" spans="2:11" x14ac:dyDescent="0.25">
      <c r="B78" s="310" t="s">
        <v>3326</v>
      </c>
      <c r="C78" s="309" t="s">
        <v>3325</v>
      </c>
      <c r="D78" s="309" t="s">
        <v>3324</v>
      </c>
      <c r="E78" s="309" t="s">
        <v>3315</v>
      </c>
      <c r="F78" s="309" t="s">
        <v>141</v>
      </c>
    </row>
    <row r="79" spans="2:11" x14ac:dyDescent="0.25">
      <c r="B79" s="309" t="s">
        <v>3323</v>
      </c>
      <c r="C79" s="308">
        <v>0</v>
      </c>
      <c r="D79" s="308">
        <v>0</v>
      </c>
      <c r="E79" s="308">
        <v>0</v>
      </c>
      <c r="F79" s="308">
        <f>SUM(C79:E79)</f>
        <v>0</v>
      </c>
    </row>
    <row r="80" spans="2:11" x14ac:dyDescent="0.25">
      <c r="B80" s="309" t="s">
        <v>3322</v>
      </c>
      <c r="C80" s="308">
        <v>0</v>
      </c>
      <c r="D80" s="308">
        <v>0</v>
      </c>
      <c r="E80" s="308">
        <v>0</v>
      </c>
      <c r="F80" s="308">
        <f>SUM(C80:E80)</f>
        <v>0</v>
      </c>
    </row>
    <row r="81" spans="2:11" x14ac:dyDescent="0.25">
      <c r="B81" s="309" t="s">
        <v>2668</v>
      </c>
      <c r="C81" s="308">
        <v>0</v>
      </c>
      <c r="D81" s="308">
        <v>0</v>
      </c>
      <c r="E81" s="308">
        <v>14254873798.850006</v>
      </c>
      <c r="F81" s="308">
        <f>SUM(C81:E81)</f>
        <v>14254873798.850006</v>
      </c>
    </row>
    <row r="82" spans="2:11" ht="15" customHeight="1" x14ac:dyDescent="0.25">
      <c r="B82" s="303" t="s">
        <v>2669</v>
      </c>
      <c r="C82" s="308">
        <v>0</v>
      </c>
      <c r="D82" s="308">
        <v>0</v>
      </c>
      <c r="E82" s="308">
        <v>40427189226.259995</v>
      </c>
      <c r="F82" s="308">
        <f>SUM(C82:E82)</f>
        <v>40427189226.259995</v>
      </c>
    </row>
    <row r="83" spans="2:11" x14ac:dyDescent="0.25">
      <c r="B83" s="309" t="s">
        <v>141</v>
      </c>
      <c r="C83" s="308">
        <f>SUM(C79:C82)</f>
        <v>0</v>
      </c>
      <c r="D83" s="308">
        <f>SUM(D79:D82)</f>
        <v>0</v>
      </c>
      <c r="E83" s="308">
        <f>SUM(E79:E82)</f>
        <v>54682063025.110001</v>
      </c>
      <c r="F83" s="308">
        <f>SUM(F79:F82)</f>
        <v>54682063025.110001</v>
      </c>
    </row>
    <row r="84" spans="2:11" x14ac:dyDescent="0.25">
      <c r="C84" s="306"/>
    </row>
    <row r="85" spans="2:11" s="291" customFormat="1" x14ac:dyDescent="0.25">
      <c r="B85" s="249" t="s">
        <v>3321</v>
      </c>
      <c r="C85" s="19"/>
      <c r="D85" s="19"/>
      <c r="E85" s="19"/>
      <c r="F85" s="19"/>
      <c r="G85" s="19"/>
      <c r="H85" s="19"/>
      <c r="I85" s="19"/>
      <c r="J85" s="19"/>
      <c r="K85" s="19"/>
    </row>
    <row r="86" spans="2:11" x14ac:dyDescent="0.25">
      <c r="B86" s="547" t="s">
        <v>3320</v>
      </c>
      <c r="C86" s="548"/>
      <c r="D86" s="548"/>
      <c r="E86" s="549"/>
      <c r="F86" s="308"/>
    </row>
    <row r="87" spans="2:11" x14ac:dyDescent="0.25">
      <c r="B87" s="307"/>
      <c r="C87" s="307"/>
      <c r="D87" s="307"/>
      <c r="E87" s="307"/>
      <c r="F87" s="306"/>
    </row>
    <row r="88" spans="2:11" x14ac:dyDescent="0.25">
      <c r="B88" s="300"/>
      <c r="C88" s="300"/>
      <c r="D88" s="300"/>
    </row>
    <row r="89" spans="2:11" x14ac:dyDescent="0.25">
      <c r="B89" s="305" t="s">
        <v>3319</v>
      </c>
      <c r="C89" s="304"/>
      <c r="D89" s="300"/>
    </row>
    <row r="90" spans="2:11" x14ac:dyDescent="0.25">
      <c r="B90" s="303" t="s">
        <v>3317</v>
      </c>
      <c r="C90" s="302"/>
      <c r="D90" s="300"/>
    </row>
    <row r="91" spans="2:11" x14ac:dyDescent="0.25">
      <c r="B91" s="303" t="s">
        <v>3316</v>
      </c>
      <c r="C91" s="302"/>
      <c r="D91" s="300"/>
    </row>
    <row r="92" spans="2:11" x14ac:dyDescent="0.25">
      <c r="B92" s="303" t="s">
        <v>3315</v>
      </c>
      <c r="C92" s="302"/>
      <c r="D92" s="300"/>
    </row>
    <row r="93" spans="2:11" x14ac:dyDescent="0.25">
      <c r="B93" s="303" t="s">
        <v>141</v>
      </c>
      <c r="C93" s="302"/>
      <c r="D93" s="300"/>
    </row>
    <row r="94" spans="2:11" x14ac:dyDescent="0.25">
      <c r="B94" s="300"/>
      <c r="C94" s="300"/>
      <c r="D94" s="300"/>
    </row>
    <row r="95" spans="2:11" x14ac:dyDescent="0.25">
      <c r="B95" s="305" t="s">
        <v>3318</v>
      </c>
      <c r="C95" s="304"/>
      <c r="D95" s="300"/>
    </row>
    <row r="96" spans="2:11" x14ac:dyDescent="0.25">
      <c r="B96" s="303" t="s">
        <v>3317</v>
      </c>
      <c r="C96" s="302"/>
      <c r="D96" s="300"/>
    </row>
    <row r="97" spans="2:6" x14ac:dyDescent="0.25">
      <c r="B97" s="303" t="s">
        <v>3316</v>
      </c>
      <c r="C97" s="302"/>
      <c r="D97" s="300"/>
    </row>
    <row r="98" spans="2:6" x14ac:dyDescent="0.25">
      <c r="B98" s="303" t="s">
        <v>3315</v>
      </c>
      <c r="C98" s="302"/>
      <c r="D98" s="300"/>
    </row>
    <row r="99" spans="2:6" x14ac:dyDescent="0.25">
      <c r="B99" s="303" t="s">
        <v>141</v>
      </c>
      <c r="C99" s="302"/>
      <c r="D99" s="300"/>
    </row>
    <row r="100" spans="2:6" x14ac:dyDescent="0.25">
      <c r="B100" s="300"/>
      <c r="C100" s="301"/>
      <c r="D100" s="300"/>
    </row>
    <row r="101" spans="2:6" x14ac:dyDescent="0.25">
      <c r="B101" s="300"/>
      <c r="C101" s="301"/>
      <c r="D101" s="300"/>
    </row>
    <row r="102" spans="2:6" x14ac:dyDescent="0.25">
      <c r="B102" s="300"/>
      <c r="C102" s="301"/>
      <c r="D102" s="300"/>
    </row>
    <row r="103" spans="2:6" ht="18" x14ac:dyDescent="0.25">
      <c r="B103" s="541" t="s">
        <v>3314</v>
      </c>
      <c r="C103" s="541"/>
      <c r="D103" s="541"/>
      <c r="E103" s="541"/>
      <c r="F103" s="541"/>
    </row>
    <row r="104" spans="2:6" ht="18" x14ac:dyDescent="0.25">
      <c r="B104" s="289"/>
      <c r="C104" s="299"/>
      <c r="D104" s="298"/>
      <c r="E104" s="298"/>
      <c r="F104" s="298"/>
    </row>
    <row r="105" spans="2:6" x14ac:dyDescent="0.25">
      <c r="B105" s="297" t="s">
        <v>3313</v>
      </c>
      <c r="C105" s="295" t="str">
        <f>TEXT(ROUND('Table 1-3 - Lending'!M18,1),"#,0")  &amp; " bn.DKK."</f>
        <v>389,5 bn.DKK.</v>
      </c>
    </row>
    <row r="106" spans="2:6" x14ac:dyDescent="0.25">
      <c r="B106" s="296" t="s">
        <v>3312</v>
      </c>
      <c r="C106" s="295" t="str">
        <f>"100%"</f>
        <v>100%</v>
      </c>
      <c r="D106" s="232"/>
    </row>
    <row r="107" spans="2:6" x14ac:dyDescent="0.25">
      <c r="B107" s="296" t="s">
        <v>3311</v>
      </c>
      <c r="C107" s="295" t="s">
        <v>3308</v>
      </c>
    </row>
    <row r="108" spans="2:6" x14ac:dyDescent="0.25">
      <c r="B108" s="296" t="s">
        <v>3310</v>
      </c>
      <c r="C108" s="295" t="s">
        <v>3308</v>
      </c>
    </row>
    <row r="109" spans="2:6" x14ac:dyDescent="0.25">
      <c r="B109" s="296" t="s">
        <v>3309</v>
      </c>
      <c r="C109" s="295" t="s">
        <v>3308</v>
      </c>
    </row>
    <row r="110" spans="2:6" x14ac:dyDescent="0.25">
      <c r="B110" s="296" t="s">
        <v>3307</v>
      </c>
      <c r="C110" s="295" t="s">
        <v>3304</v>
      </c>
    </row>
    <row r="111" spans="2:6" x14ac:dyDescent="0.25">
      <c r="B111" s="296" t="s">
        <v>3306</v>
      </c>
      <c r="C111" s="295" t="s">
        <v>3304</v>
      </c>
    </row>
    <row r="112" spans="2:6" x14ac:dyDescent="0.25">
      <c r="B112" s="296" t="s">
        <v>3305</v>
      </c>
      <c r="C112" s="295" t="s">
        <v>3304</v>
      </c>
    </row>
    <row r="113" spans="2:6" x14ac:dyDescent="0.25">
      <c r="B113" s="294"/>
      <c r="C113" s="1"/>
    </row>
    <row r="115" spans="2:6" ht="18" x14ac:dyDescent="0.25">
      <c r="B115" s="541" t="s">
        <v>3303</v>
      </c>
      <c r="C115" s="541"/>
      <c r="D115" s="541"/>
      <c r="E115" s="541"/>
      <c r="F115" s="541"/>
    </row>
    <row r="116" spans="2:6" ht="18" x14ac:dyDescent="0.25">
      <c r="B116" s="289"/>
      <c r="C116" s="545" t="s">
        <v>3298</v>
      </c>
      <c r="D116" s="545"/>
      <c r="E116" s="545"/>
      <c r="F116" s="545"/>
    </row>
    <row r="117" spans="2:6" x14ac:dyDescent="0.25">
      <c r="B117" s="286" t="s">
        <v>3302</v>
      </c>
      <c r="C117" s="542" t="s">
        <v>3159</v>
      </c>
      <c r="D117" s="542"/>
      <c r="E117" s="542"/>
      <c r="F117" s="542"/>
    </row>
    <row r="118" spans="2:6" x14ac:dyDescent="0.25">
      <c r="B118" s="286"/>
      <c r="C118" s="293"/>
      <c r="D118" s="293"/>
      <c r="E118" s="293"/>
      <c r="F118" s="293"/>
    </row>
    <row r="119" spans="2:6" x14ac:dyDescent="0.25">
      <c r="B119" s="285" t="s">
        <v>3301</v>
      </c>
      <c r="C119" s="543" t="s">
        <v>3162</v>
      </c>
      <c r="D119" s="543"/>
      <c r="E119" s="543"/>
      <c r="F119" s="543"/>
    </row>
    <row r="120" spans="2:6" x14ac:dyDescent="0.25">
      <c r="B120" s="292" t="s">
        <v>3300</v>
      </c>
      <c r="C120" s="291"/>
      <c r="D120" s="291"/>
      <c r="E120" s="291"/>
      <c r="F120" s="291"/>
    </row>
    <row r="121" spans="2:6" x14ac:dyDescent="0.25">
      <c r="B121" s="286"/>
    </row>
    <row r="122" spans="2:6" x14ac:dyDescent="0.25">
      <c r="B122" s="286"/>
    </row>
    <row r="123" spans="2:6" ht="15.75" x14ac:dyDescent="0.25">
      <c r="B123" s="290"/>
    </row>
    <row r="124" spans="2:6" ht="18" x14ac:dyDescent="0.25">
      <c r="B124" s="541" t="s">
        <v>3299</v>
      </c>
      <c r="C124" s="541"/>
      <c r="D124" s="541"/>
      <c r="E124" s="541"/>
      <c r="F124" s="541"/>
    </row>
    <row r="125" spans="2:6" ht="18" x14ac:dyDescent="0.25">
      <c r="B125" s="289"/>
      <c r="C125" s="545" t="s">
        <v>3298</v>
      </c>
      <c r="D125" s="545"/>
      <c r="E125" s="545"/>
      <c r="F125" s="545"/>
    </row>
    <row r="126" spans="2:6" x14ac:dyDescent="0.25">
      <c r="B126" s="288"/>
      <c r="C126" s="540" t="s">
        <v>3162</v>
      </c>
      <c r="D126" s="540"/>
      <c r="E126" s="540" t="s">
        <v>3159</v>
      </c>
      <c r="F126" s="540"/>
    </row>
    <row r="127" spans="2:6" ht="30" x14ac:dyDescent="0.25">
      <c r="B127" s="287" t="s">
        <v>3297</v>
      </c>
      <c r="C127" s="542" t="s">
        <v>3294</v>
      </c>
      <c r="D127" s="542"/>
      <c r="E127" s="542"/>
      <c r="F127" s="542"/>
    </row>
    <row r="128" spans="2:6" x14ac:dyDescent="0.25">
      <c r="B128" s="286" t="s">
        <v>3296</v>
      </c>
      <c r="C128" s="542" t="s">
        <v>3294</v>
      </c>
      <c r="D128" s="542"/>
      <c r="E128" s="542"/>
      <c r="F128" s="542"/>
    </row>
    <row r="129" spans="2:9" x14ac:dyDescent="0.25">
      <c r="B129" s="285" t="s">
        <v>3295</v>
      </c>
      <c r="C129" s="543"/>
      <c r="D129" s="543"/>
      <c r="E129" s="543" t="s">
        <v>3294</v>
      </c>
      <c r="F129" s="543"/>
    </row>
    <row r="130" spans="2:9" x14ac:dyDescent="0.25">
      <c r="B130" s="284" t="s">
        <v>3293</v>
      </c>
    </row>
    <row r="131" spans="2:9" x14ac:dyDescent="0.25">
      <c r="I131" s="250" t="s">
        <v>3255</v>
      </c>
    </row>
  </sheetData>
  <mergeCells count="18">
    <mergeCell ref="B5:I5"/>
    <mergeCell ref="C125:F125"/>
    <mergeCell ref="C116:F116"/>
    <mergeCell ref="C117:F117"/>
    <mergeCell ref="C119:F119"/>
    <mergeCell ref="B59:D59"/>
    <mergeCell ref="B86:E86"/>
    <mergeCell ref="C127:D127"/>
    <mergeCell ref="C128:D128"/>
    <mergeCell ref="C129:D129"/>
    <mergeCell ref="E127:F127"/>
    <mergeCell ref="E128:F128"/>
    <mergeCell ref="E129:F129"/>
    <mergeCell ref="C126:D126"/>
    <mergeCell ref="E126:F126"/>
    <mergeCell ref="B115:F115"/>
    <mergeCell ref="B124:F124"/>
    <mergeCell ref="B103:F103"/>
  </mergeCells>
  <hyperlinks>
    <hyperlink ref="I131" location="Contents!A1" display="To Frontpage" xr:uid="{FFE91804-AA22-4977-B436-6B3E55B91A33}"/>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7131-E42F-4F6C-B060-EEAF75F7AE0B}">
  <sheetPr codeName="Sheet24">
    <pageSetUpPr fitToPage="1"/>
  </sheetPr>
  <dimension ref="A4:N30"/>
  <sheetViews>
    <sheetView zoomScale="85" zoomScaleNormal="85" workbookViewId="0"/>
  </sheetViews>
  <sheetFormatPr defaultRowHeight="15" x14ac:dyDescent="0.25"/>
  <cols>
    <col min="1" max="1" width="4.7109375" style="19" customWidth="1"/>
    <col min="2" max="2" width="7.7109375" style="19" customWidth="1"/>
    <col min="3" max="13" width="15.7109375" style="19" customWidth="1"/>
    <col min="14" max="16384" width="9.140625" style="19"/>
  </cols>
  <sheetData>
    <row r="4" spans="1:13" ht="18" x14ac:dyDescent="0.25">
      <c r="B4" s="239"/>
      <c r="K4" s="370"/>
      <c r="L4" s="369"/>
    </row>
    <row r="5" spans="1:13" x14ac:dyDescent="0.25">
      <c r="B5" s="368" t="s">
        <v>3400</v>
      </c>
    </row>
    <row r="7" spans="1:13" ht="15.75" x14ac:dyDescent="0.25">
      <c r="B7" s="367" t="s">
        <v>3399</v>
      </c>
    </row>
    <row r="8" spans="1:13" ht="3.75" customHeight="1" x14ac:dyDescent="0.25">
      <c r="B8" s="367"/>
    </row>
    <row r="9" spans="1:13" x14ac:dyDescent="0.25">
      <c r="B9" s="366" t="s">
        <v>3235</v>
      </c>
      <c r="C9" s="359"/>
      <c r="D9" s="359"/>
      <c r="E9" s="359"/>
      <c r="F9" s="359"/>
      <c r="G9" s="359"/>
      <c r="H9" s="359"/>
      <c r="I9" s="359"/>
      <c r="J9" s="359"/>
      <c r="K9" s="359"/>
      <c r="L9" s="359"/>
      <c r="M9" s="359"/>
    </row>
    <row r="10" spans="1:13" ht="45" x14ac:dyDescent="0.25">
      <c r="A10" s="300"/>
      <c r="B10" s="332"/>
      <c r="C10" s="357" t="s">
        <v>3397</v>
      </c>
      <c r="D10" s="356" t="s">
        <v>3396</v>
      </c>
      <c r="E10" s="356" t="s">
        <v>3395</v>
      </c>
      <c r="F10" s="356" t="s">
        <v>3394</v>
      </c>
      <c r="G10" s="356" t="s">
        <v>3393</v>
      </c>
      <c r="H10" s="356" t="s">
        <v>3392</v>
      </c>
      <c r="I10" s="356" t="s">
        <v>3391</v>
      </c>
      <c r="J10" s="356" t="s">
        <v>776</v>
      </c>
      <c r="K10" s="356" t="s">
        <v>3390</v>
      </c>
      <c r="L10" s="356" t="s">
        <v>139</v>
      </c>
      <c r="M10" s="355" t="s">
        <v>141</v>
      </c>
    </row>
    <row r="11" spans="1:13" x14ac:dyDescent="0.25">
      <c r="A11" s="300"/>
      <c r="B11" s="354" t="s">
        <v>141</v>
      </c>
      <c r="C11" s="365">
        <v>188269</v>
      </c>
      <c r="D11" s="364">
        <v>18347</v>
      </c>
      <c r="E11" s="364">
        <v>95</v>
      </c>
      <c r="F11" s="364">
        <v>2951</v>
      </c>
      <c r="G11" s="364">
        <v>6987</v>
      </c>
      <c r="H11" s="364">
        <v>336</v>
      </c>
      <c r="I11" s="364">
        <v>3496</v>
      </c>
      <c r="J11" s="364">
        <v>10673</v>
      </c>
      <c r="K11" s="364">
        <v>206</v>
      </c>
      <c r="L11" s="364">
        <v>200</v>
      </c>
      <c r="M11" s="363">
        <f>SUM(C11:L11)</f>
        <v>231560</v>
      </c>
    </row>
    <row r="12" spans="1:13" x14ac:dyDescent="0.25">
      <c r="A12" s="300"/>
      <c r="B12" s="350" t="s">
        <v>3387</v>
      </c>
      <c r="C12" s="349">
        <f t="shared" ref="C12:M12" si="0">C11/$M$11</f>
        <v>0.81304629469683887</v>
      </c>
      <c r="D12" s="349">
        <f t="shared" si="0"/>
        <v>7.9232164449818621E-2</v>
      </c>
      <c r="E12" s="349">
        <f t="shared" si="0"/>
        <v>4.1026083952323372E-4</v>
      </c>
      <c r="F12" s="349">
        <f t="shared" si="0"/>
        <v>1.2743997236137502E-2</v>
      </c>
      <c r="G12" s="349">
        <f t="shared" si="0"/>
        <v>3.0173605113145621E-2</v>
      </c>
      <c r="H12" s="349">
        <f t="shared" si="0"/>
        <v>1.4510278113663846E-3</v>
      </c>
      <c r="I12" s="349">
        <f t="shared" si="0"/>
        <v>1.5097598894455002E-2</v>
      </c>
      <c r="J12" s="349">
        <f t="shared" si="0"/>
        <v>4.6091725686647086E-2</v>
      </c>
      <c r="K12" s="349">
        <f t="shared" si="0"/>
        <v>8.8961824149248574E-4</v>
      </c>
      <c r="L12" s="349">
        <f t="shared" si="0"/>
        <v>8.6370703057522889E-4</v>
      </c>
      <c r="M12" s="349">
        <f t="shared" si="0"/>
        <v>1</v>
      </c>
    </row>
    <row r="13" spans="1:13" x14ac:dyDescent="0.25">
      <c r="A13" s="300"/>
      <c r="B13" s="300"/>
      <c r="C13" s="300"/>
    </row>
    <row r="14" spans="1:13" ht="15.75" x14ac:dyDescent="0.25">
      <c r="A14" s="300"/>
      <c r="B14" s="362" t="s">
        <v>3398</v>
      </c>
      <c r="C14" s="300"/>
    </row>
    <row r="15" spans="1:13" ht="3.75" customHeight="1" x14ac:dyDescent="0.25">
      <c r="A15" s="300"/>
      <c r="B15" s="362"/>
      <c r="C15" s="300"/>
    </row>
    <row r="16" spans="1:13" x14ac:dyDescent="0.25">
      <c r="A16" s="300"/>
      <c r="B16" s="361" t="s">
        <v>3233</v>
      </c>
      <c r="C16" s="360"/>
      <c r="D16" s="359"/>
      <c r="E16" s="359"/>
      <c r="F16" s="359"/>
      <c r="G16" s="359"/>
      <c r="H16" s="359"/>
      <c r="I16" s="359"/>
      <c r="J16" s="359"/>
      <c r="K16" s="359"/>
      <c r="L16" s="359"/>
      <c r="M16" s="359"/>
    </row>
    <row r="17" spans="1:14" ht="45" x14ac:dyDescent="0.25">
      <c r="A17" s="300"/>
      <c r="B17" s="332"/>
      <c r="C17" s="357" t="s">
        <v>3397</v>
      </c>
      <c r="D17" s="356" t="s">
        <v>3396</v>
      </c>
      <c r="E17" s="356" t="s">
        <v>3395</v>
      </c>
      <c r="F17" s="356" t="s">
        <v>3394</v>
      </c>
      <c r="G17" s="356" t="s">
        <v>3393</v>
      </c>
      <c r="H17" s="356" t="s">
        <v>3392</v>
      </c>
      <c r="I17" s="356" t="s">
        <v>3391</v>
      </c>
      <c r="J17" s="356" t="s">
        <v>776</v>
      </c>
      <c r="K17" s="356" t="s">
        <v>3390</v>
      </c>
      <c r="L17" s="356" t="s">
        <v>139</v>
      </c>
      <c r="M17" s="355" t="s">
        <v>141</v>
      </c>
    </row>
    <row r="18" spans="1:14" x14ac:dyDescent="0.25">
      <c r="A18" s="300"/>
      <c r="B18" s="354" t="s">
        <v>141</v>
      </c>
      <c r="C18" s="353">
        <v>254.90600000000001</v>
      </c>
      <c r="D18" s="352">
        <v>15.243</v>
      </c>
      <c r="E18" s="352">
        <v>9.9000000000000005E-2</v>
      </c>
      <c r="F18" s="352">
        <v>19.132999999999999</v>
      </c>
      <c r="G18" s="352">
        <v>27.183</v>
      </c>
      <c r="H18" s="352">
        <v>2.4740000000000002</v>
      </c>
      <c r="I18" s="352">
        <v>29.050999999999998</v>
      </c>
      <c r="J18" s="352">
        <v>31.609000000000002</v>
      </c>
      <c r="K18" s="352">
        <v>1.286</v>
      </c>
      <c r="L18" s="352">
        <v>8.5269999999999992</v>
      </c>
      <c r="M18" s="351">
        <f>SUM(C18:L18)</f>
        <v>389.51099999999991</v>
      </c>
    </row>
    <row r="19" spans="1:14" x14ac:dyDescent="0.25">
      <c r="A19" s="300"/>
      <c r="B19" s="350" t="s">
        <v>3387</v>
      </c>
      <c r="C19" s="349">
        <f t="shared" ref="C19:M19" si="1">C18/$M$18</f>
        <v>0.65442567732361878</v>
      </c>
      <c r="D19" s="349">
        <f t="shared" si="1"/>
        <v>3.9133683002533955E-2</v>
      </c>
      <c r="E19" s="349">
        <f t="shared" si="1"/>
        <v>2.5416483745003356E-4</v>
      </c>
      <c r="F19" s="349">
        <f t="shared" si="1"/>
        <v>4.9120563989206986E-2</v>
      </c>
      <c r="G19" s="349">
        <f t="shared" si="1"/>
        <v>6.9787502791962247E-2</v>
      </c>
      <c r="H19" s="349">
        <f t="shared" si="1"/>
        <v>6.3515536146604348E-3</v>
      </c>
      <c r="I19" s="349">
        <f t="shared" si="1"/>
        <v>7.4583259522837619E-2</v>
      </c>
      <c r="J19" s="349">
        <f t="shared" si="1"/>
        <v>8.1150468151092031E-2</v>
      </c>
      <c r="K19" s="349">
        <f t="shared" si="1"/>
        <v>3.3015755652600321E-3</v>
      </c>
      <c r="L19" s="349">
        <f t="shared" si="1"/>
        <v>2.1891551201378142E-2</v>
      </c>
      <c r="M19" s="349">
        <f t="shared" si="1"/>
        <v>1</v>
      </c>
    </row>
    <row r="20" spans="1:14" x14ac:dyDescent="0.25">
      <c r="A20" s="300"/>
      <c r="B20" s="300"/>
      <c r="C20" s="300"/>
    </row>
    <row r="21" spans="1:14" ht="15.75" x14ac:dyDescent="0.25">
      <c r="A21" s="300"/>
      <c r="B21" s="362" t="s">
        <v>3389</v>
      </c>
      <c r="C21" s="300"/>
    </row>
    <row r="22" spans="1:14" ht="3.75" customHeight="1" x14ac:dyDescent="0.25">
      <c r="A22" s="300"/>
      <c r="B22" s="362"/>
      <c r="C22" s="300"/>
    </row>
    <row r="23" spans="1:14" x14ac:dyDescent="0.25">
      <c r="A23" s="300"/>
      <c r="B23" s="361" t="s">
        <v>3231</v>
      </c>
      <c r="C23" s="360"/>
      <c r="D23" s="359"/>
      <c r="E23" s="359"/>
      <c r="F23" s="359"/>
      <c r="G23" s="359"/>
      <c r="H23" s="359"/>
      <c r="I23" s="359"/>
      <c r="J23" s="359"/>
      <c r="K23" s="359"/>
      <c r="L23" s="359"/>
      <c r="M23" s="359"/>
    </row>
    <row r="24" spans="1:14" x14ac:dyDescent="0.25">
      <c r="A24" s="300"/>
      <c r="B24" s="300"/>
      <c r="C24" s="358"/>
    </row>
    <row r="25" spans="1:14" x14ac:dyDescent="0.25">
      <c r="A25" s="300"/>
      <c r="B25" s="332"/>
      <c r="C25" s="357" t="s">
        <v>3121</v>
      </c>
      <c r="D25" s="356" t="s">
        <v>3122</v>
      </c>
      <c r="E25" s="356" t="s">
        <v>3123</v>
      </c>
      <c r="F25" s="356" t="s">
        <v>3124</v>
      </c>
      <c r="G25" s="356" t="s">
        <v>3388</v>
      </c>
      <c r="H25" s="356" t="s">
        <v>3125</v>
      </c>
      <c r="I25" s="355" t="s">
        <v>141</v>
      </c>
    </row>
    <row r="26" spans="1:14" x14ac:dyDescent="0.25">
      <c r="A26" s="300"/>
      <c r="B26" s="354" t="s">
        <v>141</v>
      </c>
      <c r="C26" s="353">
        <v>165.542</v>
      </c>
      <c r="D26" s="352">
        <v>120.05500000000001</v>
      </c>
      <c r="E26" s="352">
        <v>52.984999999999999</v>
      </c>
      <c r="F26" s="352">
        <v>16.643000000000001</v>
      </c>
      <c r="G26" s="352">
        <v>10.821999999999999</v>
      </c>
      <c r="H26" s="352">
        <v>23.462</v>
      </c>
      <c r="I26" s="351">
        <f>SUM(C26:H26)</f>
        <v>389.50900000000001</v>
      </c>
    </row>
    <row r="27" spans="1:14" x14ac:dyDescent="0.25">
      <c r="A27" s="300"/>
      <c r="B27" s="350" t="s">
        <v>3387</v>
      </c>
      <c r="C27" s="349">
        <f t="shared" ref="C27:I27" si="2">C26/$I$26</f>
        <v>0.4250017329509716</v>
      </c>
      <c r="D27" s="349">
        <f t="shared" si="2"/>
        <v>0.30822137614278489</v>
      </c>
      <c r="E27" s="349">
        <f t="shared" si="2"/>
        <v>0.13603023293428393</v>
      </c>
      <c r="F27" s="349">
        <f t="shared" si="2"/>
        <v>4.272815262291757E-2</v>
      </c>
      <c r="G27" s="349">
        <f t="shared" si="2"/>
        <v>2.7783696910726064E-2</v>
      </c>
      <c r="H27" s="349">
        <f t="shared" si="2"/>
        <v>6.0234808438315926E-2</v>
      </c>
      <c r="I27" s="349">
        <f t="shared" si="2"/>
        <v>1</v>
      </c>
    </row>
    <row r="28" spans="1:14" x14ac:dyDescent="0.25">
      <c r="A28" s="300"/>
      <c r="B28" s="348"/>
      <c r="C28" s="347"/>
      <c r="D28" s="346"/>
      <c r="E28" s="346"/>
      <c r="F28" s="346"/>
      <c r="G28" s="346"/>
      <c r="H28" s="346"/>
      <c r="I28" s="345"/>
    </row>
    <row r="29" spans="1:14" x14ac:dyDescent="0.25">
      <c r="A29" s="300"/>
      <c r="B29" s="300"/>
      <c r="C29" s="300"/>
    </row>
    <row r="30" spans="1:14" x14ac:dyDescent="0.25">
      <c r="N30" s="250" t="s">
        <v>3255</v>
      </c>
    </row>
  </sheetData>
  <hyperlinks>
    <hyperlink ref="N30" location="Contents!A1" display="To Frontpage" xr:uid="{9E157263-BE20-479C-A323-854C88ADD8A8}"/>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1D74-5114-42E3-B1AD-A1A4654E1EF6}">
  <sheetPr codeName="Sheet25">
    <pageSetUpPr fitToPage="1"/>
  </sheetPr>
  <dimension ref="B5:O92"/>
  <sheetViews>
    <sheetView zoomScale="85" zoomScaleNormal="85" workbookViewId="0"/>
  </sheetViews>
  <sheetFormatPr defaultRowHeight="15" x14ac:dyDescent="0.25"/>
  <cols>
    <col min="1" max="1" width="4.7109375" style="19" customWidth="1"/>
    <col min="2" max="2" width="31" style="19" customWidth="1"/>
    <col min="3" max="12" width="15.7109375" style="19" customWidth="1"/>
    <col min="13" max="13" width="3.42578125" style="19" customWidth="1"/>
    <col min="14" max="16384" width="9.140625" style="19"/>
  </cols>
  <sheetData>
    <row r="5" spans="2:14" ht="15.75" x14ac:dyDescent="0.25">
      <c r="B5" s="367" t="s">
        <v>3420</v>
      </c>
    </row>
    <row r="6" spans="2:14" ht="3.75" customHeight="1" x14ac:dyDescent="0.25">
      <c r="B6" s="367"/>
    </row>
    <row r="7" spans="2:14" x14ac:dyDescent="0.25">
      <c r="B7" s="393" t="s">
        <v>3229</v>
      </c>
      <c r="C7" s="393"/>
      <c r="D7" s="388"/>
      <c r="E7" s="392"/>
      <c r="F7" s="392"/>
      <c r="G7" s="392"/>
      <c r="H7" s="392"/>
      <c r="I7" s="392"/>
      <c r="J7" s="392"/>
      <c r="K7" s="387"/>
      <c r="L7" s="387"/>
      <c r="M7" s="300"/>
      <c r="N7" s="305"/>
    </row>
    <row r="8" spans="2:14" x14ac:dyDescent="0.25">
      <c r="B8" s="342"/>
      <c r="C8" s="550" t="s">
        <v>3414</v>
      </c>
      <c r="D8" s="550"/>
      <c r="E8" s="550"/>
      <c r="F8" s="550"/>
      <c r="G8" s="550"/>
      <c r="H8" s="550"/>
      <c r="I8" s="550"/>
      <c r="J8" s="550"/>
      <c r="K8" s="550"/>
      <c r="L8" s="550"/>
      <c r="M8" s="300"/>
      <c r="N8" s="300"/>
    </row>
    <row r="9" spans="2:14" x14ac:dyDescent="0.25">
      <c r="B9" s="342"/>
      <c r="C9" s="386" t="s">
        <v>3413</v>
      </c>
      <c r="D9" s="386" t="s">
        <v>3412</v>
      </c>
      <c r="E9" s="386" t="s">
        <v>3411</v>
      </c>
      <c r="F9" s="386" t="s">
        <v>3410</v>
      </c>
      <c r="G9" s="386" t="s">
        <v>3409</v>
      </c>
      <c r="H9" s="386" t="s">
        <v>3408</v>
      </c>
      <c r="I9" s="386" t="s">
        <v>3407</v>
      </c>
      <c r="J9" s="386" t="s">
        <v>3406</v>
      </c>
      <c r="K9" s="386" t="s">
        <v>3405</v>
      </c>
      <c r="L9" s="386" t="s">
        <v>3404</v>
      </c>
      <c r="M9" s="300"/>
      <c r="N9" s="391"/>
    </row>
    <row r="10" spans="2:14" x14ac:dyDescent="0.25">
      <c r="C10" s="390"/>
      <c r="D10" s="390"/>
      <c r="E10" s="390"/>
      <c r="F10" s="390"/>
      <c r="G10" s="390"/>
      <c r="H10" s="390"/>
      <c r="I10" s="390"/>
      <c r="J10" s="390"/>
      <c r="K10" s="390"/>
      <c r="L10" s="390"/>
      <c r="M10" s="300"/>
      <c r="N10" s="300"/>
    </row>
    <row r="11" spans="2:14" x14ac:dyDescent="0.25">
      <c r="B11" s="385" t="s">
        <v>3397</v>
      </c>
      <c r="C11" s="384">
        <v>101.83499999999999</v>
      </c>
      <c r="D11" s="384">
        <v>88.503</v>
      </c>
      <c r="E11" s="384">
        <v>49.953000000000003</v>
      </c>
      <c r="F11" s="384">
        <v>9.6630000000000003</v>
      </c>
      <c r="G11" s="384">
        <v>4.2329999999999997</v>
      </c>
      <c r="H11" s="384">
        <v>0.47399999999999998</v>
      </c>
      <c r="I11" s="384">
        <v>0.111</v>
      </c>
      <c r="J11" s="384">
        <v>4.5999999999999999E-2</v>
      </c>
      <c r="K11" s="384">
        <v>2.4E-2</v>
      </c>
      <c r="L11" s="384">
        <v>6.3E-2</v>
      </c>
      <c r="M11" s="300"/>
      <c r="N11" s="377"/>
    </row>
    <row r="12" spans="2:14" x14ac:dyDescent="0.25">
      <c r="B12" s="385" t="s">
        <v>3396</v>
      </c>
      <c r="C12" s="384">
        <v>7.6740000000000004</v>
      </c>
      <c r="D12" s="384">
        <v>5.4029999999999996</v>
      </c>
      <c r="E12" s="384">
        <v>1.899</v>
      </c>
      <c r="F12" s="384">
        <v>0.215</v>
      </c>
      <c r="G12" s="384">
        <v>4.7E-2</v>
      </c>
      <c r="H12" s="384">
        <v>1E-3</v>
      </c>
      <c r="I12" s="384">
        <v>1E-3</v>
      </c>
      <c r="J12" s="384">
        <v>1E-3</v>
      </c>
      <c r="K12" s="384">
        <v>0</v>
      </c>
      <c r="L12" s="384">
        <v>2E-3</v>
      </c>
      <c r="M12" s="300"/>
      <c r="N12" s="377"/>
    </row>
    <row r="13" spans="2:14" x14ac:dyDescent="0.25">
      <c r="B13" s="385" t="s">
        <v>3395</v>
      </c>
      <c r="C13" s="384">
        <v>4.1000000000000002E-2</v>
      </c>
      <c r="D13" s="384">
        <v>4.1000000000000002E-2</v>
      </c>
      <c r="E13" s="384">
        <v>1.6E-2</v>
      </c>
      <c r="F13" s="384">
        <v>1E-3</v>
      </c>
      <c r="G13" s="384">
        <v>0</v>
      </c>
      <c r="H13" s="384">
        <v>0</v>
      </c>
      <c r="I13" s="384">
        <v>0</v>
      </c>
      <c r="J13" s="384">
        <v>0</v>
      </c>
      <c r="K13" s="384">
        <v>0</v>
      </c>
      <c r="L13" s="384">
        <v>0</v>
      </c>
      <c r="M13" s="300"/>
      <c r="N13" s="377"/>
    </row>
    <row r="14" spans="2:14" x14ac:dyDescent="0.25">
      <c r="B14" s="385" t="s">
        <v>3394</v>
      </c>
      <c r="C14" s="384">
        <v>10.866</v>
      </c>
      <c r="D14" s="384">
        <v>5.0960000000000001</v>
      </c>
      <c r="E14" s="384">
        <v>2.5099999999999998</v>
      </c>
      <c r="F14" s="384">
        <v>0.48</v>
      </c>
      <c r="G14" s="384">
        <v>0.158</v>
      </c>
      <c r="H14" s="384">
        <v>1.6E-2</v>
      </c>
      <c r="I14" s="384">
        <v>6.0000000000000001E-3</v>
      </c>
      <c r="J14" s="384">
        <v>1E-3</v>
      </c>
      <c r="K14" s="384">
        <v>0</v>
      </c>
      <c r="L14" s="384">
        <v>0</v>
      </c>
      <c r="M14" s="300"/>
      <c r="N14" s="377"/>
    </row>
    <row r="15" spans="2:14" x14ac:dyDescent="0.25">
      <c r="B15" s="385" t="s">
        <v>3393</v>
      </c>
      <c r="C15" s="384">
        <v>10.339</v>
      </c>
      <c r="D15" s="384">
        <v>9.1219999999999999</v>
      </c>
      <c r="E15" s="384">
        <v>6.0579999999999998</v>
      </c>
      <c r="F15" s="384">
        <v>1.3049999999999999</v>
      </c>
      <c r="G15" s="384">
        <v>0.307</v>
      </c>
      <c r="H15" s="384">
        <v>2.1999999999999999E-2</v>
      </c>
      <c r="I15" s="384">
        <v>1.6E-2</v>
      </c>
      <c r="J15" s="384">
        <v>6.0000000000000001E-3</v>
      </c>
      <c r="K15" s="384">
        <v>3.0000000000000001E-3</v>
      </c>
      <c r="L15" s="384">
        <v>5.0000000000000001E-3</v>
      </c>
      <c r="M15" s="300"/>
      <c r="N15" s="377"/>
    </row>
    <row r="16" spans="2:14" ht="30" x14ac:dyDescent="0.25">
      <c r="B16" s="385" t="s">
        <v>3392</v>
      </c>
      <c r="C16" s="384">
        <v>1.1439999999999999</v>
      </c>
      <c r="D16" s="384">
        <v>0.90500000000000003</v>
      </c>
      <c r="E16" s="384">
        <v>0.41799999999999998</v>
      </c>
      <c r="F16" s="384">
        <v>6.0000000000000001E-3</v>
      </c>
      <c r="G16" s="384">
        <v>0</v>
      </c>
      <c r="H16" s="384">
        <v>0</v>
      </c>
      <c r="I16" s="384">
        <v>0</v>
      </c>
      <c r="J16" s="384">
        <v>0</v>
      </c>
      <c r="K16" s="384">
        <v>0</v>
      </c>
      <c r="L16" s="384">
        <v>0</v>
      </c>
      <c r="M16" s="300"/>
      <c r="N16" s="377"/>
    </row>
    <row r="17" spans="2:14" x14ac:dyDescent="0.25">
      <c r="B17" s="385" t="s">
        <v>3391</v>
      </c>
      <c r="C17" s="384">
        <v>13.215999999999999</v>
      </c>
      <c r="D17" s="384">
        <v>9.8170000000000002</v>
      </c>
      <c r="E17" s="384">
        <v>5.1459999999999999</v>
      </c>
      <c r="F17" s="384">
        <v>0.71</v>
      </c>
      <c r="G17" s="384">
        <v>0.14699999999999999</v>
      </c>
      <c r="H17" s="384">
        <v>4.0000000000000001E-3</v>
      </c>
      <c r="I17" s="384">
        <v>3.0000000000000001E-3</v>
      </c>
      <c r="J17" s="384">
        <v>2E-3</v>
      </c>
      <c r="K17" s="384">
        <v>1E-3</v>
      </c>
      <c r="L17" s="384">
        <v>4.0000000000000001E-3</v>
      </c>
      <c r="M17" s="300"/>
      <c r="N17" s="377"/>
    </row>
    <row r="18" spans="2:14" x14ac:dyDescent="0.25">
      <c r="B18" s="385" t="s">
        <v>3402</v>
      </c>
      <c r="C18" s="384">
        <v>12.359</v>
      </c>
      <c r="D18" s="384">
        <v>11.382999999999999</v>
      </c>
      <c r="E18" s="384">
        <v>7.1260000000000003</v>
      </c>
      <c r="F18" s="384">
        <v>0.625</v>
      </c>
      <c r="G18" s="384">
        <v>7.9000000000000001E-2</v>
      </c>
      <c r="H18" s="384">
        <v>1.6E-2</v>
      </c>
      <c r="I18" s="384">
        <v>7.0000000000000001E-3</v>
      </c>
      <c r="J18" s="384">
        <v>6.0000000000000001E-3</v>
      </c>
      <c r="K18" s="384">
        <v>3.0000000000000001E-3</v>
      </c>
      <c r="L18" s="384">
        <v>6.0000000000000001E-3</v>
      </c>
      <c r="M18" s="300"/>
      <c r="N18" s="377"/>
    </row>
    <row r="19" spans="2:14" ht="30" x14ac:dyDescent="0.25">
      <c r="B19" s="385" t="s">
        <v>3401</v>
      </c>
      <c r="C19" s="384">
        <v>0.66700000000000004</v>
      </c>
      <c r="D19" s="384">
        <v>0.42299999999999999</v>
      </c>
      <c r="E19" s="384">
        <v>0.159</v>
      </c>
      <c r="F19" s="384">
        <v>3.4000000000000002E-2</v>
      </c>
      <c r="G19" s="384">
        <v>4.0000000000000001E-3</v>
      </c>
      <c r="H19" s="384">
        <v>0</v>
      </c>
      <c r="I19" s="384">
        <v>0</v>
      </c>
      <c r="J19" s="384">
        <v>0</v>
      </c>
      <c r="K19" s="384">
        <v>0</v>
      </c>
      <c r="L19" s="384">
        <v>0</v>
      </c>
      <c r="M19" s="300"/>
      <c r="N19" s="377"/>
    </row>
    <row r="20" spans="2:14" x14ac:dyDescent="0.25">
      <c r="B20" s="385" t="s">
        <v>139</v>
      </c>
      <c r="C20" s="384">
        <v>4.2039999999999997</v>
      </c>
      <c r="D20" s="384">
        <v>2.6920000000000002</v>
      </c>
      <c r="E20" s="384">
        <v>1.619</v>
      </c>
      <c r="F20" s="384">
        <v>1.0999999999999999E-2</v>
      </c>
      <c r="G20" s="384">
        <v>1E-3</v>
      </c>
      <c r="H20" s="384">
        <v>0</v>
      </c>
      <c r="I20" s="384">
        <v>0</v>
      </c>
      <c r="J20" s="384">
        <v>0</v>
      </c>
      <c r="K20" s="384">
        <v>0</v>
      </c>
      <c r="L20" s="384">
        <v>0</v>
      </c>
      <c r="M20" s="300"/>
      <c r="N20" s="377"/>
    </row>
    <row r="21" spans="2:14" x14ac:dyDescent="0.25">
      <c r="C21" s="384"/>
      <c r="D21" s="384"/>
      <c r="E21" s="384"/>
      <c r="F21" s="384"/>
      <c r="G21" s="384"/>
      <c r="H21" s="384"/>
      <c r="I21" s="384"/>
      <c r="J21" s="384"/>
      <c r="K21" s="384"/>
      <c r="L21" s="384"/>
      <c r="M21" s="300"/>
      <c r="N21" s="300"/>
    </row>
    <row r="22" spans="2:14" x14ac:dyDescent="0.25">
      <c r="B22" s="383" t="s">
        <v>141</v>
      </c>
      <c r="C22" s="382">
        <v>162.345</v>
      </c>
      <c r="D22" s="382">
        <v>133.38499999999999</v>
      </c>
      <c r="E22" s="382">
        <v>74.903000000000006</v>
      </c>
      <c r="F22" s="382">
        <v>13.048999999999999</v>
      </c>
      <c r="G22" s="382">
        <v>4.976</v>
      </c>
      <c r="H22" s="382">
        <v>0.53300000000000003</v>
      </c>
      <c r="I22" s="382">
        <v>0.14399999999999999</v>
      </c>
      <c r="J22" s="382">
        <v>6.0999999999999999E-2</v>
      </c>
      <c r="K22" s="382">
        <v>3.2000000000000001E-2</v>
      </c>
      <c r="L22" s="382">
        <v>8.1000000000000003E-2</v>
      </c>
      <c r="M22" s="300"/>
      <c r="N22" s="389"/>
    </row>
    <row r="23" spans="2:14" x14ac:dyDescent="0.25">
      <c r="M23" s="300"/>
      <c r="N23" s="300"/>
    </row>
    <row r="24" spans="2:14" x14ac:dyDescent="0.25">
      <c r="M24" s="300"/>
      <c r="N24" s="300"/>
    </row>
    <row r="25" spans="2:14" x14ac:dyDescent="0.25">
      <c r="M25" s="300"/>
      <c r="N25" s="300"/>
    </row>
    <row r="26" spans="2:14" x14ac:dyDescent="0.25">
      <c r="M26" s="300"/>
      <c r="N26" s="300"/>
    </row>
    <row r="27" spans="2:14" ht="15.75" x14ac:dyDescent="0.25">
      <c r="B27" s="367" t="s">
        <v>3419</v>
      </c>
      <c r="M27" s="300"/>
      <c r="N27" s="300"/>
    </row>
    <row r="28" spans="2:14" ht="3.75" customHeight="1" x14ac:dyDescent="0.25">
      <c r="B28" s="367"/>
      <c r="M28" s="300"/>
      <c r="N28" s="300"/>
    </row>
    <row r="29" spans="2:14" x14ac:dyDescent="0.25">
      <c r="B29" s="381" t="s">
        <v>3418</v>
      </c>
      <c r="C29" s="388"/>
      <c r="D29" s="387"/>
      <c r="E29" s="387"/>
      <c r="F29" s="387"/>
      <c r="G29" s="387"/>
      <c r="H29" s="387"/>
      <c r="I29" s="387"/>
      <c r="J29" s="387"/>
      <c r="K29" s="387"/>
      <c r="L29" s="387"/>
      <c r="M29" s="300"/>
      <c r="N29" s="300"/>
    </row>
    <row r="30" spans="2:14" x14ac:dyDescent="0.25">
      <c r="B30" s="342"/>
      <c r="C30" s="550" t="s">
        <v>3414</v>
      </c>
      <c r="D30" s="550"/>
      <c r="E30" s="550"/>
      <c r="F30" s="550"/>
      <c r="G30" s="550"/>
      <c r="H30" s="550"/>
      <c r="I30" s="550"/>
      <c r="J30" s="550"/>
      <c r="K30" s="550"/>
      <c r="L30" s="550"/>
      <c r="M30" s="300"/>
      <c r="N30" s="300"/>
    </row>
    <row r="31" spans="2:14" x14ac:dyDescent="0.25">
      <c r="B31" s="342"/>
      <c r="C31" s="386" t="s">
        <v>3413</v>
      </c>
      <c r="D31" s="386" t="s">
        <v>3412</v>
      </c>
      <c r="E31" s="386" t="s">
        <v>3411</v>
      </c>
      <c r="F31" s="386" t="s">
        <v>3410</v>
      </c>
      <c r="G31" s="386" t="s">
        <v>3409</v>
      </c>
      <c r="H31" s="386" t="s">
        <v>3408</v>
      </c>
      <c r="I31" s="386" t="s">
        <v>3407</v>
      </c>
      <c r="J31" s="386" t="s">
        <v>3406</v>
      </c>
      <c r="K31" s="386" t="s">
        <v>3405</v>
      </c>
      <c r="L31" s="386" t="s">
        <v>3404</v>
      </c>
      <c r="M31" s="300"/>
      <c r="N31" s="391"/>
    </row>
    <row r="32" spans="2:14" x14ac:dyDescent="0.25">
      <c r="C32" s="390"/>
      <c r="D32" s="390"/>
      <c r="E32" s="390"/>
      <c r="F32" s="390"/>
      <c r="G32" s="390"/>
      <c r="H32" s="390"/>
      <c r="I32" s="390"/>
      <c r="J32" s="390"/>
      <c r="K32" s="390"/>
      <c r="L32" s="390"/>
      <c r="M32" s="300"/>
      <c r="N32" s="300"/>
    </row>
    <row r="33" spans="2:14" x14ac:dyDescent="0.25">
      <c r="B33" s="385" t="s">
        <v>3397</v>
      </c>
      <c r="C33" s="375">
        <v>0.39950000000000002</v>
      </c>
      <c r="D33" s="375">
        <v>0.34720000000000001</v>
      </c>
      <c r="E33" s="375">
        <v>0.19597000000000001</v>
      </c>
      <c r="F33" s="375">
        <v>3.7909999999999999E-2</v>
      </c>
      <c r="G33" s="375">
        <v>1.661E-2</v>
      </c>
      <c r="H33" s="375">
        <v>1.8600000000000001E-3</v>
      </c>
      <c r="I33" s="375">
        <v>4.4000000000000002E-4</v>
      </c>
      <c r="J33" s="375">
        <v>1.8000000000000001E-4</v>
      </c>
      <c r="K33" s="375">
        <v>1E-4</v>
      </c>
      <c r="L33" s="375">
        <v>2.5000000000000001E-4</v>
      </c>
      <c r="M33" s="300"/>
      <c r="N33" s="377"/>
    </row>
    <row r="34" spans="2:14" x14ac:dyDescent="0.25">
      <c r="B34" s="385" t="s">
        <v>3396</v>
      </c>
      <c r="C34" s="375">
        <v>0.50344999999999995</v>
      </c>
      <c r="D34" s="375">
        <v>0.35443999999999998</v>
      </c>
      <c r="E34" s="375">
        <v>0.12456</v>
      </c>
      <c r="F34" s="375">
        <v>1.4109999999999999E-2</v>
      </c>
      <c r="G34" s="375">
        <v>3.1099999999999999E-3</v>
      </c>
      <c r="H34" s="375">
        <v>6.0000000000000002E-5</v>
      </c>
      <c r="I34" s="375">
        <v>4.0000000000000003E-5</v>
      </c>
      <c r="J34" s="375">
        <v>4.0000000000000003E-5</v>
      </c>
      <c r="K34" s="375">
        <v>3.0000000000000001E-5</v>
      </c>
      <c r="L34" s="375">
        <v>1.6000000000000001E-4</v>
      </c>
      <c r="M34" s="300"/>
      <c r="N34" s="377"/>
    </row>
    <row r="35" spans="2:14" x14ac:dyDescent="0.25">
      <c r="B35" s="385" t="s">
        <v>3395</v>
      </c>
      <c r="C35" s="375">
        <v>0.41060000000000002</v>
      </c>
      <c r="D35" s="375">
        <v>0.41414000000000001</v>
      </c>
      <c r="E35" s="375">
        <v>0.15776000000000001</v>
      </c>
      <c r="F35" s="375">
        <v>1.46E-2</v>
      </c>
      <c r="G35" s="375">
        <v>2.9099999999999998E-3</v>
      </c>
      <c r="H35" s="375">
        <v>0</v>
      </c>
      <c r="I35" s="375">
        <v>0</v>
      </c>
      <c r="J35" s="375">
        <v>0</v>
      </c>
      <c r="K35" s="375">
        <v>0</v>
      </c>
      <c r="L35" s="375">
        <v>0</v>
      </c>
      <c r="M35" s="300"/>
      <c r="N35" s="377"/>
    </row>
    <row r="36" spans="2:14" x14ac:dyDescent="0.25">
      <c r="B36" s="385" t="s">
        <v>3394</v>
      </c>
      <c r="C36" s="375">
        <v>0.56793000000000005</v>
      </c>
      <c r="D36" s="375">
        <v>0.26634000000000002</v>
      </c>
      <c r="E36" s="375">
        <v>0.13119</v>
      </c>
      <c r="F36" s="375">
        <v>2.5100000000000001E-2</v>
      </c>
      <c r="G36" s="375">
        <v>8.2400000000000008E-3</v>
      </c>
      <c r="H36" s="375">
        <v>8.1999999999999998E-4</v>
      </c>
      <c r="I36" s="375">
        <v>3.4000000000000002E-4</v>
      </c>
      <c r="J36" s="375">
        <v>6.0000000000000002E-5</v>
      </c>
      <c r="K36" s="375">
        <v>0</v>
      </c>
      <c r="L36" s="375">
        <v>0</v>
      </c>
      <c r="M36" s="300"/>
      <c r="N36" s="377"/>
    </row>
    <row r="37" spans="2:14" x14ac:dyDescent="0.25">
      <c r="B37" s="385" t="s">
        <v>3393</v>
      </c>
      <c r="C37" s="375">
        <v>0.38034000000000001</v>
      </c>
      <c r="D37" s="375">
        <v>0.33559</v>
      </c>
      <c r="E37" s="375">
        <v>0.22287999999999999</v>
      </c>
      <c r="F37" s="375">
        <v>4.8000000000000001E-2</v>
      </c>
      <c r="G37" s="375">
        <v>1.1299999999999999E-2</v>
      </c>
      <c r="H37" s="375">
        <v>8.0000000000000004E-4</v>
      </c>
      <c r="I37" s="375">
        <v>5.6999999999999998E-4</v>
      </c>
      <c r="J37" s="375">
        <v>2.0000000000000001E-4</v>
      </c>
      <c r="K37" s="375">
        <v>1.1E-4</v>
      </c>
      <c r="L37" s="375">
        <v>1.9000000000000001E-4</v>
      </c>
      <c r="M37" s="300"/>
      <c r="N37" s="377"/>
    </row>
    <row r="38" spans="2:14" ht="30" x14ac:dyDescent="0.25">
      <c r="B38" s="385" t="s">
        <v>3392</v>
      </c>
      <c r="C38" s="375">
        <v>0.46264</v>
      </c>
      <c r="D38" s="375">
        <v>0.36599999999999999</v>
      </c>
      <c r="E38" s="375">
        <v>0.16903000000000001</v>
      </c>
      <c r="F38" s="375">
        <v>2.3400000000000001E-3</v>
      </c>
      <c r="G38" s="375">
        <v>0</v>
      </c>
      <c r="H38" s="375">
        <v>0</v>
      </c>
      <c r="I38" s="375">
        <v>0</v>
      </c>
      <c r="J38" s="375">
        <v>0</v>
      </c>
      <c r="K38" s="375">
        <v>0</v>
      </c>
      <c r="L38" s="375">
        <v>0</v>
      </c>
      <c r="M38" s="300"/>
      <c r="N38" s="377"/>
    </row>
    <row r="39" spans="2:14" x14ac:dyDescent="0.25">
      <c r="B39" s="385" t="s">
        <v>3391</v>
      </c>
      <c r="C39" s="375">
        <v>0.45493</v>
      </c>
      <c r="D39" s="375">
        <v>0.33792</v>
      </c>
      <c r="E39" s="375">
        <v>0.17715</v>
      </c>
      <c r="F39" s="375">
        <v>2.443E-2</v>
      </c>
      <c r="G39" s="375">
        <v>5.0699999999999999E-3</v>
      </c>
      <c r="H39" s="375">
        <v>1.3999999999999999E-4</v>
      </c>
      <c r="I39" s="375">
        <v>1.1E-4</v>
      </c>
      <c r="J39" s="375">
        <v>6.9999999999999994E-5</v>
      </c>
      <c r="K39" s="375">
        <v>5.0000000000000002E-5</v>
      </c>
      <c r="L39" s="375">
        <v>1.4999999999999999E-4</v>
      </c>
      <c r="M39" s="300"/>
      <c r="N39" s="377"/>
    </row>
    <row r="40" spans="2:14" x14ac:dyDescent="0.25">
      <c r="B40" s="385" t="s">
        <v>3402</v>
      </c>
      <c r="C40" s="375">
        <v>0.39100000000000001</v>
      </c>
      <c r="D40" s="375">
        <v>0.36012</v>
      </c>
      <c r="E40" s="375">
        <v>0.22542999999999999</v>
      </c>
      <c r="F40" s="375">
        <v>1.976E-2</v>
      </c>
      <c r="G40" s="375">
        <v>2.5000000000000001E-3</v>
      </c>
      <c r="H40" s="375">
        <v>5.1000000000000004E-4</v>
      </c>
      <c r="I40" s="375">
        <v>2.2000000000000001E-4</v>
      </c>
      <c r="J40" s="375">
        <v>1.9000000000000001E-4</v>
      </c>
      <c r="K40" s="375">
        <v>8.0000000000000007E-5</v>
      </c>
      <c r="L40" s="375">
        <v>2.0000000000000001E-4</v>
      </c>
      <c r="M40" s="300"/>
      <c r="N40" s="377"/>
    </row>
    <row r="41" spans="2:14" ht="30" x14ac:dyDescent="0.25">
      <c r="B41" s="385" t="s">
        <v>3401</v>
      </c>
      <c r="C41" s="375">
        <v>0.51876999999999995</v>
      </c>
      <c r="D41" s="375">
        <v>0.32846999999999998</v>
      </c>
      <c r="E41" s="375">
        <v>0.12334000000000001</v>
      </c>
      <c r="F41" s="375">
        <v>2.613E-2</v>
      </c>
      <c r="G41" s="375">
        <v>3.0699999999999998E-3</v>
      </c>
      <c r="H41" s="375">
        <v>8.0000000000000007E-5</v>
      </c>
      <c r="I41" s="375">
        <v>4.0000000000000003E-5</v>
      </c>
      <c r="J41" s="375">
        <v>4.0000000000000003E-5</v>
      </c>
      <c r="K41" s="375">
        <v>4.0000000000000003E-5</v>
      </c>
      <c r="L41" s="375">
        <v>3.0000000000000001E-5</v>
      </c>
      <c r="M41" s="300"/>
      <c r="N41" s="377"/>
    </row>
    <row r="42" spans="2:14" x14ac:dyDescent="0.25">
      <c r="B42" s="385" t="s">
        <v>139</v>
      </c>
      <c r="C42" s="375">
        <v>0.49301</v>
      </c>
      <c r="D42" s="375">
        <v>0.31573000000000001</v>
      </c>
      <c r="E42" s="375">
        <v>0.18987000000000001</v>
      </c>
      <c r="F42" s="375">
        <v>1.2700000000000001E-3</v>
      </c>
      <c r="G42" s="375">
        <v>9.0000000000000006E-5</v>
      </c>
      <c r="H42" s="375">
        <v>0</v>
      </c>
      <c r="I42" s="375">
        <v>0</v>
      </c>
      <c r="J42" s="375">
        <v>0</v>
      </c>
      <c r="K42" s="375">
        <v>0</v>
      </c>
      <c r="L42" s="375">
        <v>3.0000000000000001E-5</v>
      </c>
      <c r="M42" s="300"/>
      <c r="N42" s="377"/>
    </row>
    <row r="43" spans="2:14" x14ac:dyDescent="0.25">
      <c r="C43" s="373"/>
      <c r="D43" s="373"/>
      <c r="E43" s="373"/>
      <c r="F43" s="373"/>
      <c r="G43" s="373"/>
      <c r="H43" s="373"/>
      <c r="I43" s="373"/>
      <c r="J43" s="373"/>
      <c r="K43" s="373"/>
      <c r="L43" s="373"/>
      <c r="M43" s="300"/>
      <c r="N43" s="300"/>
    </row>
    <row r="44" spans="2:14" x14ac:dyDescent="0.25">
      <c r="B44" s="383" t="s">
        <v>141</v>
      </c>
      <c r="C44" s="372">
        <v>0.41678999999999999</v>
      </c>
      <c r="D44" s="372">
        <v>0.34244000000000002</v>
      </c>
      <c r="E44" s="372">
        <v>0.1923</v>
      </c>
      <c r="F44" s="372">
        <v>3.3500000000000002E-2</v>
      </c>
      <c r="G44" s="372">
        <v>1.278E-2</v>
      </c>
      <c r="H44" s="372">
        <v>1.3699999999999999E-3</v>
      </c>
      <c r="I44" s="372">
        <v>3.6999999999999999E-4</v>
      </c>
      <c r="J44" s="372">
        <v>1.6000000000000001E-4</v>
      </c>
      <c r="K44" s="372">
        <v>8.0000000000000007E-5</v>
      </c>
      <c r="L44" s="372">
        <v>2.1000000000000001E-4</v>
      </c>
      <c r="M44" s="300"/>
      <c r="N44" s="389"/>
    </row>
    <row r="45" spans="2:14" x14ac:dyDescent="0.25">
      <c r="M45" s="300"/>
      <c r="N45" s="300"/>
    </row>
    <row r="46" spans="2:14" x14ac:dyDescent="0.25">
      <c r="M46" s="300"/>
      <c r="N46" s="300"/>
    </row>
    <row r="47" spans="2:14" x14ac:dyDescent="0.25">
      <c r="M47" s="300"/>
      <c r="N47" s="300"/>
    </row>
    <row r="49" spans="2:15" ht="15.75" x14ac:dyDescent="0.25">
      <c r="B49" s="367" t="s">
        <v>3417</v>
      </c>
    </row>
    <row r="50" spans="2:15" ht="3.75" customHeight="1" x14ac:dyDescent="0.25">
      <c r="B50" s="367"/>
    </row>
    <row r="51" spans="2:15" x14ac:dyDescent="0.25">
      <c r="B51" s="381" t="s">
        <v>3225</v>
      </c>
      <c r="C51" s="388"/>
      <c r="D51" s="388"/>
      <c r="E51" s="387"/>
      <c r="F51" s="387"/>
      <c r="G51" s="387"/>
      <c r="H51" s="387"/>
      <c r="I51" s="387"/>
      <c r="J51" s="387"/>
      <c r="K51" s="387"/>
      <c r="L51" s="387"/>
      <c r="M51" s="387"/>
      <c r="N51" s="387"/>
    </row>
    <row r="52" spans="2:15" x14ac:dyDescent="0.25">
      <c r="B52" s="342"/>
      <c r="C52" s="550" t="s">
        <v>3414</v>
      </c>
      <c r="D52" s="550"/>
      <c r="E52" s="550"/>
      <c r="F52" s="550"/>
      <c r="G52" s="550"/>
      <c r="H52" s="550"/>
      <c r="I52" s="550"/>
      <c r="J52" s="550"/>
      <c r="K52" s="550"/>
      <c r="L52" s="550"/>
      <c r="N52" s="342"/>
    </row>
    <row r="53" spans="2:15" x14ac:dyDescent="0.25">
      <c r="B53" s="342"/>
      <c r="C53" s="386" t="s">
        <v>3413</v>
      </c>
      <c r="D53" s="386" t="s">
        <v>3412</v>
      </c>
      <c r="E53" s="386" t="s">
        <v>3411</v>
      </c>
      <c r="F53" s="386" t="s">
        <v>3410</v>
      </c>
      <c r="G53" s="386" t="s">
        <v>3409</v>
      </c>
      <c r="H53" s="386" t="s">
        <v>3408</v>
      </c>
      <c r="I53" s="386" t="s">
        <v>3407</v>
      </c>
      <c r="J53" s="386" t="s">
        <v>3406</v>
      </c>
      <c r="K53" s="386" t="s">
        <v>3405</v>
      </c>
      <c r="L53" s="386" t="s">
        <v>3404</v>
      </c>
      <c r="N53" s="386" t="s">
        <v>3403</v>
      </c>
    </row>
    <row r="54" spans="2:15" x14ac:dyDescent="0.25">
      <c r="C54" s="377"/>
      <c r="D54" s="377"/>
      <c r="E54" s="377"/>
      <c r="F54" s="377"/>
      <c r="G54" s="377"/>
      <c r="H54" s="377"/>
      <c r="I54" s="377"/>
      <c r="J54" s="377"/>
      <c r="K54" s="377"/>
      <c r="L54" s="377"/>
      <c r="M54" s="300"/>
      <c r="N54" s="300"/>
      <c r="O54" s="300"/>
    </row>
    <row r="55" spans="2:15" x14ac:dyDescent="0.25">
      <c r="B55" s="385" t="s">
        <v>3397</v>
      </c>
      <c r="C55" s="384">
        <v>9.7279999999999998</v>
      </c>
      <c r="D55" s="384">
        <v>49.604999999999997</v>
      </c>
      <c r="E55" s="384">
        <v>109.908</v>
      </c>
      <c r="F55" s="384">
        <v>39.348999999999997</v>
      </c>
      <c r="G55" s="384">
        <v>32.067999999999998</v>
      </c>
      <c r="H55" s="384">
        <v>11.026999999999999</v>
      </c>
      <c r="I55" s="384">
        <v>2.1179999999999999</v>
      </c>
      <c r="J55" s="384">
        <v>0.498</v>
      </c>
      <c r="K55" s="384">
        <v>0.25700000000000001</v>
      </c>
      <c r="L55" s="384">
        <v>0.35</v>
      </c>
      <c r="M55" s="300"/>
      <c r="N55" s="374">
        <v>0.52600000000000002</v>
      </c>
      <c r="O55" s="300"/>
    </row>
    <row r="56" spans="2:15" x14ac:dyDescent="0.25">
      <c r="B56" s="385" t="s">
        <v>3396</v>
      </c>
      <c r="C56" s="384">
        <v>0.98199999999999998</v>
      </c>
      <c r="D56" s="384">
        <v>5.66</v>
      </c>
      <c r="E56" s="384">
        <v>6.6159999999999997</v>
      </c>
      <c r="F56" s="384">
        <v>1.2490000000000001</v>
      </c>
      <c r="G56" s="384">
        <v>0.71699999999999997</v>
      </c>
      <c r="H56" s="384">
        <v>8.0000000000000002E-3</v>
      </c>
      <c r="I56" s="384">
        <v>2E-3</v>
      </c>
      <c r="J56" s="384">
        <v>3.0000000000000001E-3</v>
      </c>
      <c r="K56" s="384">
        <v>1E-3</v>
      </c>
      <c r="L56" s="384">
        <v>6.0000000000000001E-3</v>
      </c>
      <c r="M56" s="300"/>
      <c r="N56" s="374">
        <v>0.42899999999999999</v>
      </c>
      <c r="O56" s="300"/>
    </row>
    <row r="57" spans="2:15" x14ac:dyDescent="0.25">
      <c r="B57" s="385" t="s">
        <v>3395</v>
      </c>
      <c r="C57" s="384">
        <v>2.9000000000000001E-2</v>
      </c>
      <c r="D57" s="384">
        <v>0.04</v>
      </c>
      <c r="E57" s="384">
        <v>1.9E-2</v>
      </c>
      <c r="F57" s="384">
        <v>1.0999999999999999E-2</v>
      </c>
      <c r="G57" s="384">
        <v>0</v>
      </c>
      <c r="H57" s="384">
        <v>0</v>
      </c>
      <c r="I57" s="384">
        <v>0</v>
      </c>
      <c r="J57" s="384">
        <v>0</v>
      </c>
      <c r="K57" s="384">
        <v>0</v>
      </c>
      <c r="L57" s="384">
        <v>0</v>
      </c>
      <c r="M57" s="300"/>
      <c r="N57" s="374">
        <v>0.32100000000000001</v>
      </c>
      <c r="O57" s="300"/>
    </row>
    <row r="58" spans="2:15" x14ac:dyDescent="0.25">
      <c r="B58" s="385" t="s">
        <v>3394</v>
      </c>
      <c r="C58" s="384">
        <v>5.8019999999999996</v>
      </c>
      <c r="D58" s="384">
        <v>5.7</v>
      </c>
      <c r="E58" s="384">
        <v>5.09</v>
      </c>
      <c r="F58" s="384">
        <v>1.65</v>
      </c>
      <c r="G58" s="384">
        <v>0.72599999999999998</v>
      </c>
      <c r="H58" s="384">
        <v>5.1999999999999998E-2</v>
      </c>
      <c r="I58" s="384">
        <v>9.5000000000000001E-2</v>
      </c>
      <c r="J58" s="384">
        <v>1.7999999999999999E-2</v>
      </c>
      <c r="K58" s="384">
        <v>0</v>
      </c>
      <c r="L58" s="384">
        <v>0</v>
      </c>
      <c r="M58" s="300"/>
      <c r="N58" s="374">
        <v>0.34799999999999998</v>
      </c>
      <c r="O58" s="300"/>
    </row>
    <row r="59" spans="2:15" x14ac:dyDescent="0.25">
      <c r="B59" s="385" t="s">
        <v>3393</v>
      </c>
      <c r="C59" s="384">
        <v>1.619</v>
      </c>
      <c r="D59" s="384">
        <v>6.1280000000000001</v>
      </c>
      <c r="E59" s="384">
        <v>10.612</v>
      </c>
      <c r="F59" s="384">
        <v>5.4379999999999997</v>
      </c>
      <c r="G59" s="384">
        <v>3.0259999999999998</v>
      </c>
      <c r="H59" s="384">
        <v>0.20399999999999999</v>
      </c>
      <c r="I59" s="384">
        <v>2.9000000000000001E-2</v>
      </c>
      <c r="J59" s="384">
        <v>5.8000000000000003E-2</v>
      </c>
      <c r="K59" s="384">
        <v>1.2999999999999999E-2</v>
      </c>
      <c r="L59" s="384">
        <v>5.7000000000000002E-2</v>
      </c>
      <c r="M59" s="300"/>
      <c r="N59" s="374">
        <v>0.498</v>
      </c>
      <c r="O59" s="300"/>
    </row>
    <row r="60" spans="2:15" ht="30" x14ac:dyDescent="0.25">
      <c r="B60" s="385" t="s">
        <v>3392</v>
      </c>
      <c r="C60" s="384">
        <v>0.23699999999999999</v>
      </c>
      <c r="D60" s="384">
        <v>0.75600000000000001</v>
      </c>
      <c r="E60" s="384">
        <v>1.448</v>
      </c>
      <c r="F60" s="384">
        <v>3.3000000000000002E-2</v>
      </c>
      <c r="G60" s="384">
        <v>0</v>
      </c>
      <c r="H60" s="384">
        <v>0</v>
      </c>
      <c r="I60" s="384">
        <v>0</v>
      </c>
      <c r="J60" s="384">
        <v>0</v>
      </c>
      <c r="K60" s="384">
        <v>0</v>
      </c>
      <c r="L60" s="384">
        <v>0</v>
      </c>
      <c r="M60" s="300"/>
      <c r="N60" s="374">
        <v>0.41</v>
      </c>
      <c r="O60" s="300"/>
    </row>
    <row r="61" spans="2:15" x14ac:dyDescent="0.25">
      <c r="B61" s="385" t="s">
        <v>3391</v>
      </c>
      <c r="C61" s="384">
        <v>3.7690000000000001</v>
      </c>
      <c r="D61" s="384">
        <v>9.1189999999999998</v>
      </c>
      <c r="E61" s="384">
        <v>10.494</v>
      </c>
      <c r="F61" s="384">
        <v>4.9569999999999999</v>
      </c>
      <c r="G61" s="384">
        <v>0.64400000000000002</v>
      </c>
      <c r="H61" s="384">
        <v>3.0000000000000001E-3</v>
      </c>
      <c r="I61" s="384">
        <v>2.7E-2</v>
      </c>
      <c r="J61" s="384">
        <v>6.0000000000000001E-3</v>
      </c>
      <c r="K61" s="384">
        <v>2E-3</v>
      </c>
      <c r="L61" s="384">
        <v>0.03</v>
      </c>
      <c r="M61" s="300"/>
      <c r="N61" s="374">
        <v>0.42199999999999999</v>
      </c>
      <c r="O61" s="300"/>
    </row>
    <row r="62" spans="2:15" x14ac:dyDescent="0.25">
      <c r="B62" s="385" t="s">
        <v>3402</v>
      </c>
      <c r="C62" s="384">
        <v>3.202</v>
      </c>
      <c r="D62" s="384">
        <v>9.5109999999999992</v>
      </c>
      <c r="E62" s="384">
        <v>15.236000000000001</v>
      </c>
      <c r="F62" s="384">
        <v>3.0329999999999999</v>
      </c>
      <c r="G62" s="384">
        <v>0.44700000000000001</v>
      </c>
      <c r="H62" s="384">
        <v>0.06</v>
      </c>
      <c r="I62" s="384">
        <v>6.0999999999999999E-2</v>
      </c>
      <c r="J62" s="384">
        <v>1.0999999999999999E-2</v>
      </c>
      <c r="K62" s="384">
        <v>2.4E-2</v>
      </c>
      <c r="L62" s="384">
        <v>2.4E-2</v>
      </c>
      <c r="M62" s="300"/>
      <c r="N62" s="374">
        <v>0.42499999999999999</v>
      </c>
      <c r="O62" s="300"/>
    </row>
    <row r="63" spans="2:15" ht="30" x14ac:dyDescent="0.25">
      <c r="B63" s="385" t="s">
        <v>3401</v>
      </c>
      <c r="C63" s="384">
        <v>0.24299999999999999</v>
      </c>
      <c r="D63" s="384">
        <v>0.371</v>
      </c>
      <c r="E63" s="384">
        <v>0.40600000000000003</v>
      </c>
      <c r="F63" s="384">
        <v>0.253</v>
      </c>
      <c r="G63" s="384">
        <v>1.2E-2</v>
      </c>
      <c r="H63" s="384">
        <v>1E-3</v>
      </c>
      <c r="I63" s="384">
        <v>0</v>
      </c>
      <c r="J63" s="384">
        <v>0</v>
      </c>
      <c r="K63" s="384">
        <v>0</v>
      </c>
      <c r="L63" s="384">
        <v>1E-3</v>
      </c>
      <c r="M63" s="300"/>
      <c r="N63" s="374">
        <v>0.38</v>
      </c>
      <c r="O63" s="300"/>
    </row>
    <row r="64" spans="2:15" x14ac:dyDescent="0.25">
      <c r="B64" s="385" t="s">
        <v>139</v>
      </c>
      <c r="C64" s="384">
        <v>2.6349999999999998</v>
      </c>
      <c r="D64" s="384">
        <v>3.4470000000000001</v>
      </c>
      <c r="E64" s="384">
        <v>2.3639999999999999</v>
      </c>
      <c r="F64" s="384">
        <v>8.9999999999999993E-3</v>
      </c>
      <c r="G64" s="384">
        <v>7.1999999999999995E-2</v>
      </c>
      <c r="H64" s="384">
        <v>0</v>
      </c>
      <c r="I64" s="384">
        <v>0</v>
      </c>
      <c r="J64" s="384">
        <v>0</v>
      </c>
      <c r="K64" s="384">
        <v>0</v>
      </c>
      <c r="L64" s="384">
        <v>0</v>
      </c>
      <c r="M64" s="300"/>
      <c r="N64" s="374">
        <v>0.29199999999999998</v>
      </c>
      <c r="O64" s="300"/>
    </row>
    <row r="65" spans="2:15" x14ac:dyDescent="0.25">
      <c r="C65" s="384"/>
      <c r="D65" s="384"/>
      <c r="E65" s="384"/>
      <c r="F65" s="384"/>
      <c r="G65" s="384"/>
      <c r="H65" s="384"/>
      <c r="I65" s="384"/>
      <c r="J65" s="384"/>
      <c r="K65" s="384"/>
      <c r="L65" s="384"/>
      <c r="M65" s="300"/>
      <c r="N65" s="300"/>
      <c r="O65" s="300"/>
    </row>
    <row r="66" spans="2:15" x14ac:dyDescent="0.25">
      <c r="B66" s="383" t="s">
        <v>141</v>
      </c>
      <c r="C66" s="382">
        <v>28.245999999999999</v>
      </c>
      <c r="D66" s="382">
        <v>90.334000000000003</v>
      </c>
      <c r="E66" s="382">
        <v>162.19200000000001</v>
      </c>
      <c r="F66" s="382">
        <v>55.982999999999997</v>
      </c>
      <c r="G66" s="382">
        <v>37.710999999999999</v>
      </c>
      <c r="H66" s="382">
        <v>11.355</v>
      </c>
      <c r="I66" s="382">
        <v>2.331</v>
      </c>
      <c r="J66" s="382">
        <v>0.59299999999999997</v>
      </c>
      <c r="K66" s="382">
        <v>0.29599999999999999</v>
      </c>
      <c r="L66" s="382">
        <v>0.46800000000000003</v>
      </c>
      <c r="M66" s="300"/>
      <c r="N66" s="371">
        <v>0.48899999999999999</v>
      </c>
      <c r="O66" s="300"/>
    </row>
    <row r="67" spans="2:15" x14ac:dyDescent="0.25">
      <c r="C67" s="300"/>
      <c r="D67" s="300"/>
      <c r="E67" s="300"/>
      <c r="F67" s="300"/>
      <c r="G67" s="300"/>
      <c r="H67" s="300"/>
      <c r="I67" s="300"/>
      <c r="J67" s="300"/>
      <c r="K67" s="300"/>
      <c r="L67" s="300"/>
      <c r="M67" s="300"/>
      <c r="N67" s="300"/>
      <c r="O67" s="300"/>
    </row>
    <row r="71" spans="2:15" ht="15.75" x14ac:dyDescent="0.25">
      <c r="B71" s="367" t="s">
        <v>3416</v>
      </c>
    </row>
    <row r="72" spans="2:15" ht="3.75" customHeight="1" x14ac:dyDescent="0.25">
      <c r="B72" s="367"/>
    </row>
    <row r="73" spans="2:15" x14ac:dyDescent="0.25">
      <c r="B73" s="381" t="s">
        <v>3415</v>
      </c>
      <c r="C73" s="380"/>
      <c r="D73" s="380"/>
      <c r="E73" s="379"/>
      <c r="F73" s="379"/>
      <c r="G73" s="379"/>
      <c r="H73" s="379"/>
      <c r="I73" s="379"/>
      <c r="J73" s="379"/>
      <c r="K73" s="379"/>
      <c r="L73" s="379"/>
      <c r="M73" s="300"/>
      <c r="N73" s="379"/>
    </row>
    <row r="74" spans="2:15" x14ac:dyDescent="0.25">
      <c r="B74" s="332"/>
      <c r="C74" s="551" t="s">
        <v>3414</v>
      </c>
      <c r="D74" s="551"/>
      <c r="E74" s="551"/>
      <c r="F74" s="551"/>
      <c r="G74" s="551"/>
      <c r="H74" s="551"/>
      <c r="I74" s="551"/>
      <c r="J74" s="551"/>
      <c r="K74" s="551"/>
      <c r="L74" s="551"/>
      <c r="M74" s="300"/>
      <c r="N74" s="332"/>
    </row>
    <row r="75" spans="2:15" x14ac:dyDescent="0.25">
      <c r="B75" s="332"/>
      <c r="C75" s="378" t="s">
        <v>3413</v>
      </c>
      <c r="D75" s="378" t="s">
        <v>3412</v>
      </c>
      <c r="E75" s="378" t="s">
        <v>3411</v>
      </c>
      <c r="F75" s="378" t="s">
        <v>3410</v>
      </c>
      <c r="G75" s="378" t="s">
        <v>3409</v>
      </c>
      <c r="H75" s="378" t="s">
        <v>3408</v>
      </c>
      <c r="I75" s="378" t="s">
        <v>3407</v>
      </c>
      <c r="J75" s="378" t="s">
        <v>3406</v>
      </c>
      <c r="K75" s="378" t="s">
        <v>3405</v>
      </c>
      <c r="L75" s="378" t="s">
        <v>3404</v>
      </c>
      <c r="M75" s="300"/>
      <c r="N75" s="378" t="s">
        <v>3403</v>
      </c>
    </row>
    <row r="76" spans="2:15" x14ac:dyDescent="0.25">
      <c r="B76" s="300"/>
      <c r="C76" s="377"/>
      <c r="D76" s="377"/>
      <c r="E76" s="377"/>
      <c r="F76" s="377"/>
      <c r="G76" s="377"/>
      <c r="H76" s="377"/>
      <c r="I76" s="377"/>
      <c r="J76" s="377"/>
      <c r="K76" s="377"/>
      <c r="L76" s="377"/>
      <c r="M76" s="300"/>
      <c r="N76" s="300"/>
    </row>
    <row r="77" spans="2:15" x14ac:dyDescent="0.25">
      <c r="B77" s="376" t="s">
        <v>3397</v>
      </c>
      <c r="C77" s="375">
        <v>3.8159999999999999E-2</v>
      </c>
      <c r="D77" s="375">
        <v>0.1946</v>
      </c>
      <c r="E77" s="375">
        <v>0.43117</v>
      </c>
      <c r="F77" s="375">
        <v>0.15437000000000001</v>
      </c>
      <c r="G77" s="375">
        <v>0.1258</v>
      </c>
      <c r="H77" s="375">
        <v>4.326E-2</v>
      </c>
      <c r="I77" s="375">
        <v>8.3099999999999997E-3</v>
      </c>
      <c r="J77" s="375">
        <v>1.9499999999999999E-3</v>
      </c>
      <c r="K77" s="375">
        <v>1.01E-3</v>
      </c>
      <c r="L77" s="375">
        <v>1.3699999999999999E-3</v>
      </c>
      <c r="M77" s="300"/>
      <c r="N77" s="374">
        <v>0.52600000000000002</v>
      </c>
    </row>
    <row r="78" spans="2:15" x14ac:dyDescent="0.25">
      <c r="B78" s="376" t="s">
        <v>3396</v>
      </c>
      <c r="C78" s="375">
        <v>6.4449999999999993E-2</v>
      </c>
      <c r="D78" s="375">
        <v>0.37130000000000002</v>
      </c>
      <c r="E78" s="375">
        <v>0.43406</v>
      </c>
      <c r="F78" s="375">
        <v>8.1920000000000007E-2</v>
      </c>
      <c r="G78" s="375">
        <v>4.7010000000000003E-2</v>
      </c>
      <c r="H78" s="375">
        <v>5.1000000000000004E-4</v>
      </c>
      <c r="I78" s="375">
        <v>1E-4</v>
      </c>
      <c r="J78" s="375">
        <v>1.8000000000000001E-4</v>
      </c>
      <c r="K78" s="375">
        <v>5.0000000000000002E-5</v>
      </c>
      <c r="L78" s="375">
        <v>4.0999999999999999E-4</v>
      </c>
      <c r="M78" s="300"/>
      <c r="N78" s="374">
        <v>0.42899999999999999</v>
      </c>
    </row>
    <row r="79" spans="2:15" x14ac:dyDescent="0.25">
      <c r="B79" s="376" t="s">
        <v>3395</v>
      </c>
      <c r="C79" s="375">
        <v>0.29354000000000002</v>
      </c>
      <c r="D79" s="375">
        <v>0.40161999999999998</v>
      </c>
      <c r="E79" s="375">
        <v>0.19214999999999999</v>
      </c>
      <c r="F79" s="375">
        <v>0.10917</v>
      </c>
      <c r="G79" s="375">
        <v>3.5200000000000001E-3</v>
      </c>
      <c r="H79" s="375">
        <v>0</v>
      </c>
      <c r="I79" s="375">
        <v>0</v>
      </c>
      <c r="J79" s="375">
        <v>0</v>
      </c>
      <c r="K79" s="375">
        <v>0</v>
      </c>
      <c r="L79" s="375">
        <v>0</v>
      </c>
      <c r="M79" s="300"/>
      <c r="N79" s="374">
        <v>0.32100000000000001</v>
      </c>
    </row>
    <row r="80" spans="2:15" x14ac:dyDescent="0.25">
      <c r="B80" s="376" t="s">
        <v>3394</v>
      </c>
      <c r="C80" s="375">
        <v>0.30324000000000001</v>
      </c>
      <c r="D80" s="375">
        <v>0.29792000000000002</v>
      </c>
      <c r="E80" s="375">
        <v>0.26604</v>
      </c>
      <c r="F80" s="375">
        <v>8.6260000000000003E-2</v>
      </c>
      <c r="G80" s="375">
        <v>3.7929999999999998E-2</v>
      </c>
      <c r="H80" s="375">
        <v>2.7299999999999998E-3</v>
      </c>
      <c r="I80" s="375">
        <v>4.9399999999999999E-3</v>
      </c>
      <c r="J80" s="375">
        <v>9.3000000000000005E-4</v>
      </c>
      <c r="K80" s="375">
        <v>0</v>
      </c>
      <c r="L80" s="375">
        <v>0</v>
      </c>
      <c r="M80" s="300"/>
      <c r="N80" s="374">
        <v>0.34799999999999998</v>
      </c>
    </row>
    <row r="81" spans="2:14" x14ac:dyDescent="0.25">
      <c r="B81" s="376" t="s">
        <v>3393</v>
      </c>
      <c r="C81" s="375">
        <v>5.9549999999999999E-2</v>
      </c>
      <c r="D81" s="375">
        <v>0.22542000000000001</v>
      </c>
      <c r="E81" s="375">
        <v>0.39039000000000001</v>
      </c>
      <c r="F81" s="375">
        <v>0.20005999999999999</v>
      </c>
      <c r="G81" s="375">
        <v>0.11131000000000001</v>
      </c>
      <c r="H81" s="375">
        <v>7.5100000000000002E-3</v>
      </c>
      <c r="I81" s="375">
        <v>1.08E-3</v>
      </c>
      <c r="J81" s="375">
        <v>2.1299999999999999E-3</v>
      </c>
      <c r="K81" s="375">
        <v>4.8000000000000001E-4</v>
      </c>
      <c r="L81" s="375">
        <v>2.0799999999999998E-3</v>
      </c>
      <c r="M81" s="300"/>
      <c r="N81" s="374">
        <v>0.498</v>
      </c>
    </row>
    <row r="82" spans="2:14" ht="30" x14ac:dyDescent="0.25">
      <c r="B82" s="376" t="s">
        <v>3392</v>
      </c>
      <c r="C82" s="375">
        <v>9.5689999999999997E-2</v>
      </c>
      <c r="D82" s="375">
        <v>0.30546000000000001</v>
      </c>
      <c r="E82" s="375">
        <v>0.58538999999999997</v>
      </c>
      <c r="F82" s="375">
        <v>1.346E-2</v>
      </c>
      <c r="G82" s="375">
        <v>0</v>
      </c>
      <c r="H82" s="375">
        <v>0</v>
      </c>
      <c r="I82" s="375">
        <v>0</v>
      </c>
      <c r="J82" s="375">
        <v>0</v>
      </c>
      <c r="K82" s="375">
        <v>0</v>
      </c>
      <c r="L82" s="375">
        <v>0</v>
      </c>
      <c r="M82" s="300"/>
      <c r="N82" s="374">
        <v>0.41</v>
      </c>
    </row>
    <row r="83" spans="2:14" x14ac:dyDescent="0.25">
      <c r="B83" s="376" t="s">
        <v>3391</v>
      </c>
      <c r="C83" s="375">
        <v>0.12975</v>
      </c>
      <c r="D83" s="375">
        <v>0.31389</v>
      </c>
      <c r="E83" s="375">
        <v>0.36121999999999999</v>
      </c>
      <c r="F83" s="375">
        <v>0.17063</v>
      </c>
      <c r="G83" s="375">
        <v>2.2179999999999998E-2</v>
      </c>
      <c r="H83" s="375">
        <v>1E-4</v>
      </c>
      <c r="I83" s="375">
        <v>9.3000000000000005E-4</v>
      </c>
      <c r="J83" s="375">
        <v>2.0000000000000001E-4</v>
      </c>
      <c r="K83" s="375">
        <v>8.0000000000000007E-5</v>
      </c>
      <c r="L83" s="375">
        <v>1.0300000000000001E-3</v>
      </c>
      <c r="M83" s="300"/>
      <c r="N83" s="374">
        <v>0.42199999999999999</v>
      </c>
    </row>
    <row r="84" spans="2:14" x14ac:dyDescent="0.25">
      <c r="B84" s="376" t="s">
        <v>3402</v>
      </c>
      <c r="C84" s="375">
        <v>0.10129000000000001</v>
      </c>
      <c r="D84" s="375">
        <v>0.30088999999999999</v>
      </c>
      <c r="E84" s="375">
        <v>0.48199999999999998</v>
      </c>
      <c r="F84" s="375">
        <v>9.5960000000000004E-2</v>
      </c>
      <c r="G84" s="375">
        <v>1.4149999999999999E-2</v>
      </c>
      <c r="H84" s="375">
        <v>1.91E-3</v>
      </c>
      <c r="I84" s="375">
        <v>1.9300000000000001E-3</v>
      </c>
      <c r="J84" s="375">
        <v>3.4000000000000002E-4</v>
      </c>
      <c r="K84" s="375">
        <v>7.3999999999999999E-4</v>
      </c>
      <c r="L84" s="375">
        <v>7.6999999999999996E-4</v>
      </c>
      <c r="M84" s="300"/>
      <c r="N84" s="374">
        <v>0.42499999999999999</v>
      </c>
    </row>
    <row r="85" spans="2:14" ht="30" x14ac:dyDescent="0.25">
      <c r="B85" s="376" t="s">
        <v>3401</v>
      </c>
      <c r="C85" s="375">
        <v>0.18861</v>
      </c>
      <c r="D85" s="375">
        <v>0.2883</v>
      </c>
      <c r="E85" s="375">
        <v>0.31530000000000002</v>
      </c>
      <c r="F85" s="375">
        <v>0.19696</v>
      </c>
      <c r="G85" s="375">
        <v>9.3200000000000002E-3</v>
      </c>
      <c r="H85" s="375">
        <v>6.8000000000000005E-4</v>
      </c>
      <c r="I85" s="375">
        <v>0</v>
      </c>
      <c r="J85" s="375">
        <v>0</v>
      </c>
      <c r="K85" s="375">
        <v>0</v>
      </c>
      <c r="L85" s="375">
        <v>8.3000000000000001E-4</v>
      </c>
      <c r="M85" s="300"/>
      <c r="N85" s="374">
        <v>0.38</v>
      </c>
    </row>
    <row r="86" spans="2:14" x14ac:dyDescent="0.25">
      <c r="B86" s="376" t="s">
        <v>139</v>
      </c>
      <c r="C86" s="375">
        <v>0.30907000000000001</v>
      </c>
      <c r="D86" s="375">
        <v>0.40422000000000002</v>
      </c>
      <c r="E86" s="375">
        <v>0.27717999999999998</v>
      </c>
      <c r="F86" s="375">
        <v>1.1000000000000001E-3</v>
      </c>
      <c r="G86" s="375">
        <v>8.3899999999999999E-3</v>
      </c>
      <c r="H86" s="375">
        <v>0</v>
      </c>
      <c r="I86" s="375">
        <v>0</v>
      </c>
      <c r="J86" s="375">
        <v>0</v>
      </c>
      <c r="K86" s="375">
        <v>0</v>
      </c>
      <c r="L86" s="375">
        <v>5.0000000000000002E-5</v>
      </c>
      <c r="M86" s="300"/>
      <c r="N86" s="374">
        <v>0.29199999999999998</v>
      </c>
    </row>
    <row r="87" spans="2:14" x14ac:dyDescent="0.25">
      <c r="B87" s="300"/>
      <c r="C87" s="373"/>
      <c r="D87" s="373"/>
      <c r="E87" s="373"/>
      <c r="F87" s="373"/>
      <c r="G87" s="373"/>
      <c r="H87" s="373"/>
      <c r="I87" s="373"/>
      <c r="J87" s="373"/>
      <c r="K87" s="373"/>
      <c r="L87" s="373"/>
      <c r="M87" s="300"/>
      <c r="N87" s="300"/>
    </row>
    <row r="88" spans="2:14" x14ac:dyDescent="0.25">
      <c r="B88" s="354" t="s">
        <v>141</v>
      </c>
      <c r="C88" s="372">
        <v>7.2520000000000001E-2</v>
      </c>
      <c r="D88" s="372">
        <v>0.23191999999999999</v>
      </c>
      <c r="E88" s="372">
        <v>0.41639999999999999</v>
      </c>
      <c r="F88" s="372">
        <v>0.14373</v>
      </c>
      <c r="G88" s="372">
        <v>9.6820000000000003E-2</v>
      </c>
      <c r="H88" s="372">
        <v>2.9149999999999999E-2</v>
      </c>
      <c r="I88" s="372">
        <v>5.9899999999999997E-3</v>
      </c>
      <c r="J88" s="372">
        <v>1.5200000000000001E-3</v>
      </c>
      <c r="K88" s="372">
        <v>7.6000000000000004E-4</v>
      </c>
      <c r="L88" s="372">
        <v>1.1999999999999999E-3</v>
      </c>
      <c r="M88" s="300"/>
      <c r="N88" s="371">
        <v>0.48899999999999999</v>
      </c>
    </row>
    <row r="92" spans="2:14" x14ac:dyDescent="0.25">
      <c r="N92" s="250" t="s">
        <v>3255</v>
      </c>
    </row>
  </sheetData>
  <mergeCells count="4">
    <mergeCell ref="C8:L8"/>
    <mergeCell ref="C30:L30"/>
    <mergeCell ref="C52:L52"/>
    <mergeCell ref="C74:L74"/>
  </mergeCells>
  <hyperlinks>
    <hyperlink ref="N92" location="Contents!A1" display="To Frontpage" xr:uid="{0207700F-0653-40CD-816C-E78239621096}"/>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1A85-5C08-4849-BF90-3F72975C26D7}">
  <sheetPr codeName="Sheet26">
    <pageSetUpPr fitToPage="1"/>
  </sheetPr>
  <dimension ref="B5:I26"/>
  <sheetViews>
    <sheetView zoomScale="85" zoomScaleNormal="85" workbookViewId="0"/>
  </sheetViews>
  <sheetFormatPr defaultRowHeight="15" x14ac:dyDescent="0.25"/>
  <cols>
    <col min="1" max="1" width="4.7109375" style="19" customWidth="1"/>
    <col min="2" max="2" width="30.28515625" style="19" customWidth="1"/>
    <col min="3" max="3" width="30.85546875" style="19" customWidth="1"/>
    <col min="4" max="8" width="27.42578125" style="19" customWidth="1"/>
    <col min="9" max="9" width="25.7109375" style="19" customWidth="1"/>
    <col min="10" max="16384" width="9.140625" style="19"/>
  </cols>
  <sheetData>
    <row r="5" spans="2:9" ht="15.75" x14ac:dyDescent="0.25">
      <c r="B5" s="397" t="s">
        <v>3422</v>
      </c>
    </row>
    <row r="6" spans="2:9" ht="3.75" customHeight="1" x14ac:dyDescent="0.25">
      <c r="B6" s="367"/>
    </row>
    <row r="7" spans="2:9" x14ac:dyDescent="0.25">
      <c r="B7" s="393" t="s">
        <v>3221</v>
      </c>
      <c r="C7" s="393"/>
      <c r="D7" s="396"/>
      <c r="E7" s="396"/>
      <c r="F7" s="396"/>
      <c r="G7" s="396"/>
      <c r="H7" s="396"/>
      <c r="I7" s="396"/>
    </row>
    <row r="8" spans="2:9" x14ac:dyDescent="0.25">
      <c r="B8" s="342"/>
      <c r="C8" s="342"/>
      <c r="D8" s="342"/>
      <c r="E8" s="342"/>
      <c r="F8" s="342"/>
      <c r="G8" s="342"/>
      <c r="H8" s="342"/>
      <c r="I8" s="342"/>
    </row>
    <row r="9" spans="2:9" ht="30" x14ac:dyDescent="0.25">
      <c r="B9" s="342"/>
      <c r="C9" s="386" t="s">
        <v>3115</v>
      </c>
      <c r="D9" s="386" t="s">
        <v>3116</v>
      </c>
      <c r="E9" s="386" t="s">
        <v>3117</v>
      </c>
      <c r="F9" s="386" t="s">
        <v>3118</v>
      </c>
      <c r="G9" s="386" t="s">
        <v>3119</v>
      </c>
      <c r="H9" s="386" t="s">
        <v>3421</v>
      </c>
      <c r="I9" s="386" t="s">
        <v>141</v>
      </c>
    </row>
    <row r="11" spans="2:9" x14ac:dyDescent="0.25">
      <c r="B11" s="385" t="s">
        <v>3397</v>
      </c>
      <c r="C11" s="395">
        <v>122.89</v>
      </c>
      <c r="D11" s="395">
        <v>44.067999999999998</v>
      </c>
      <c r="E11" s="395">
        <v>7.07</v>
      </c>
      <c r="F11" s="395">
        <v>50.411000000000001</v>
      </c>
      <c r="G11" s="395">
        <v>30.466999999999999</v>
      </c>
      <c r="H11" s="395">
        <v>0</v>
      </c>
      <c r="I11" s="395">
        <f t="shared" ref="I11:I20" si="0">SUM(C11:H11)</f>
        <v>254.90600000000001</v>
      </c>
    </row>
    <row r="12" spans="2:9" x14ac:dyDescent="0.25">
      <c r="B12" s="385" t="s">
        <v>3396</v>
      </c>
      <c r="C12" s="395">
        <v>5.12</v>
      </c>
      <c r="D12" s="395">
        <v>4.1319999999999997</v>
      </c>
      <c r="E12" s="395">
        <v>1.3149999999999999</v>
      </c>
      <c r="F12" s="395">
        <v>2.7759999999999998</v>
      </c>
      <c r="G12" s="395">
        <v>1.899</v>
      </c>
      <c r="H12" s="395">
        <v>0</v>
      </c>
      <c r="I12" s="395">
        <f t="shared" si="0"/>
        <v>15.241999999999997</v>
      </c>
    </row>
    <row r="13" spans="2:9" x14ac:dyDescent="0.25">
      <c r="B13" s="385" t="s">
        <v>3395</v>
      </c>
      <c r="C13" s="395">
        <v>6.7000000000000004E-2</v>
      </c>
      <c r="D13" s="395">
        <v>3.0000000000000001E-3</v>
      </c>
      <c r="E13" s="395">
        <v>3.0000000000000001E-3</v>
      </c>
      <c r="F13" s="395">
        <v>1.0999999999999999E-2</v>
      </c>
      <c r="G13" s="395">
        <v>1.4E-2</v>
      </c>
      <c r="H13" s="395">
        <v>0</v>
      </c>
      <c r="I13" s="395">
        <f t="shared" si="0"/>
        <v>9.8000000000000004E-2</v>
      </c>
    </row>
    <row r="14" spans="2:9" x14ac:dyDescent="0.25">
      <c r="B14" s="385" t="s">
        <v>3394</v>
      </c>
      <c r="C14" s="395">
        <v>11.991</v>
      </c>
      <c r="D14" s="395">
        <v>1.77</v>
      </c>
      <c r="E14" s="395">
        <v>0.47099999999999997</v>
      </c>
      <c r="F14" s="395">
        <v>3.3740000000000001</v>
      </c>
      <c r="G14" s="395">
        <v>1.5269999999999999</v>
      </c>
      <c r="H14" s="395">
        <v>0</v>
      </c>
      <c r="I14" s="395">
        <f t="shared" si="0"/>
        <v>19.132999999999999</v>
      </c>
    </row>
    <row r="15" spans="2:9" x14ac:dyDescent="0.25">
      <c r="B15" s="385" t="s">
        <v>3393</v>
      </c>
      <c r="C15" s="395">
        <v>14.763</v>
      </c>
      <c r="D15" s="395">
        <v>2.7919999999999998</v>
      </c>
      <c r="E15" s="395">
        <v>0.72799999999999998</v>
      </c>
      <c r="F15" s="395">
        <v>5.7060000000000004</v>
      </c>
      <c r="G15" s="395">
        <v>3.194</v>
      </c>
      <c r="H15" s="395">
        <v>0</v>
      </c>
      <c r="I15" s="395">
        <f t="shared" si="0"/>
        <v>27.183</v>
      </c>
    </row>
    <row r="16" spans="2:9" ht="30" x14ac:dyDescent="0.25">
      <c r="B16" s="385" t="s">
        <v>3392</v>
      </c>
      <c r="C16" s="395">
        <v>0.17199999999999999</v>
      </c>
      <c r="D16" s="395">
        <v>0.27</v>
      </c>
      <c r="E16" s="395">
        <v>0.28699999999999998</v>
      </c>
      <c r="F16" s="395">
        <v>1.135</v>
      </c>
      <c r="G16" s="395">
        <v>0.61</v>
      </c>
      <c r="H16" s="395">
        <v>0</v>
      </c>
      <c r="I16" s="395">
        <f t="shared" si="0"/>
        <v>2.4739999999999998</v>
      </c>
    </row>
    <row r="17" spans="2:9" x14ac:dyDescent="0.25">
      <c r="B17" s="385" t="s">
        <v>3391</v>
      </c>
      <c r="C17" s="395">
        <v>17.843</v>
      </c>
      <c r="D17" s="395">
        <v>1.736</v>
      </c>
      <c r="E17" s="395">
        <v>1.448</v>
      </c>
      <c r="F17" s="395">
        <v>4.899</v>
      </c>
      <c r="G17" s="395">
        <v>3.125</v>
      </c>
      <c r="H17" s="395">
        <v>0</v>
      </c>
      <c r="I17" s="395">
        <f t="shared" si="0"/>
        <v>29.051000000000002</v>
      </c>
    </row>
    <row r="18" spans="2:9" x14ac:dyDescent="0.25">
      <c r="B18" s="385" t="s">
        <v>3402</v>
      </c>
      <c r="C18" s="395">
        <v>2.6259999999999999</v>
      </c>
      <c r="D18" s="395">
        <v>9.1630000000000003</v>
      </c>
      <c r="E18" s="395">
        <v>2.1859999999999999</v>
      </c>
      <c r="F18" s="395">
        <v>9.7289999999999992</v>
      </c>
      <c r="G18" s="395">
        <v>7.9050000000000002</v>
      </c>
      <c r="H18" s="395">
        <v>0</v>
      </c>
      <c r="I18" s="395">
        <f t="shared" si="0"/>
        <v>31.609000000000002</v>
      </c>
    </row>
    <row r="19" spans="2:9" ht="30" x14ac:dyDescent="0.25">
      <c r="B19" s="385" t="s">
        <v>3401</v>
      </c>
      <c r="C19" s="395">
        <v>0.58699999999999997</v>
      </c>
      <c r="D19" s="395">
        <v>0.13700000000000001</v>
      </c>
      <c r="E19" s="395">
        <v>6.5000000000000002E-2</v>
      </c>
      <c r="F19" s="395">
        <v>0.28000000000000003</v>
      </c>
      <c r="G19" s="395">
        <v>0.217</v>
      </c>
      <c r="H19" s="395">
        <v>0</v>
      </c>
      <c r="I19" s="395">
        <f t="shared" si="0"/>
        <v>1.286</v>
      </c>
    </row>
    <row r="20" spans="2:9" x14ac:dyDescent="0.25">
      <c r="B20" s="385" t="s">
        <v>139</v>
      </c>
      <c r="C20" s="395">
        <v>2.5510000000000002</v>
      </c>
      <c r="D20" s="395">
        <v>1.506</v>
      </c>
      <c r="E20" s="395">
        <v>0.254</v>
      </c>
      <c r="F20" s="395">
        <v>3.1360000000000001</v>
      </c>
      <c r="G20" s="395">
        <v>1.079</v>
      </c>
      <c r="H20" s="395">
        <v>0</v>
      </c>
      <c r="I20" s="395">
        <f t="shared" si="0"/>
        <v>8.5259999999999998</v>
      </c>
    </row>
    <row r="21" spans="2:9" x14ac:dyDescent="0.25">
      <c r="C21" s="395"/>
      <c r="D21" s="395"/>
      <c r="E21" s="395"/>
      <c r="F21" s="395"/>
      <c r="G21" s="395"/>
      <c r="H21" s="395"/>
      <c r="I21" s="395"/>
    </row>
    <row r="22" spans="2:9" x14ac:dyDescent="0.25">
      <c r="B22" s="394" t="s">
        <v>141</v>
      </c>
      <c r="C22" s="351">
        <f t="shared" ref="C22:I22" si="1">SUM(C11:C20)</f>
        <v>178.60999999999996</v>
      </c>
      <c r="D22" s="351">
        <f t="shared" si="1"/>
        <v>65.576999999999998</v>
      </c>
      <c r="E22" s="351">
        <f t="shared" si="1"/>
        <v>13.827</v>
      </c>
      <c r="F22" s="351">
        <f t="shared" si="1"/>
        <v>81.456999999999994</v>
      </c>
      <c r="G22" s="351">
        <f t="shared" si="1"/>
        <v>50.037000000000006</v>
      </c>
      <c r="H22" s="351">
        <f t="shared" si="1"/>
        <v>0</v>
      </c>
      <c r="I22" s="351">
        <f t="shared" si="1"/>
        <v>389.50799999999998</v>
      </c>
    </row>
    <row r="26" spans="2:9" x14ac:dyDescent="0.25">
      <c r="I26" s="250" t="s">
        <v>3255</v>
      </c>
    </row>
  </sheetData>
  <hyperlinks>
    <hyperlink ref="I26" location="Contents!A1" display="To Frontpage" xr:uid="{F273E31D-D31D-4144-A97A-428AA56E617E}"/>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83DDF-D661-4089-8EA2-B457BF7501D3}">
  <sheetPr codeName="Sheet27">
    <pageSetUpPr fitToPage="1"/>
  </sheetPr>
  <dimension ref="B5:N64"/>
  <sheetViews>
    <sheetView zoomScale="85" zoomScaleNormal="85" workbookViewId="0"/>
  </sheetViews>
  <sheetFormatPr defaultRowHeight="15" x14ac:dyDescent="0.25"/>
  <cols>
    <col min="1" max="1" width="4.7109375" style="19" customWidth="1"/>
    <col min="2" max="2" width="26.28515625" style="19" customWidth="1"/>
    <col min="3" max="12" width="17.7109375" style="19" customWidth="1"/>
    <col min="13" max="13" width="18" style="19" customWidth="1"/>
    <col min="14" max="16384" width="9.140625" style="19"/>
  </cols>
  <sheetData>
    <row r="5" spans="2:13" ht="15.75" x14ac:dyDescent="0.25">
      <c r="B5" s="367" t="s">
        <v>3436</v>
      </c>
    </row>
    <row r="6" spans="2:13" x14ac:dyDescent="0.25">
      <c r="B6" s="393" t="s">
        <v>3219</v>
      </c>
      <c r="C6" s="396"/>
      <c r="D6" s="396"/>
      <c r="E6" s="396"/>
      <c r="F6" s="396"/>
      <c r="G6" s="396"/>
      <c r="H6" s="396"/>
      <c r="I6" s="396"/>
      <c r="J6" s="396"/>
      <c r="K6" s="396"/>
      <c r="L6" s="396"/>
      <c r="M6" s="396"/>
    </row>
    <row r="7" spans="2:13" x14ac:dyDescent="0.25">
      <c r="B7" s="342"/>
      <c r="C7" s="342"/>
      <c r="D7" s="342"/>
      <c r="E7" s="342"/>
      <c r="F7" s="342"/>
      <c r="G7" s="342"/>
      <c r="H7" s="342"/>
      <c r="I7" s="342"/>
      <c r="J7" s="342"/>
      <c r="K7" s="342"/>
      <c r="L7" s="342"/>
      <c r="M7" s="342"/>
    </row>
    <row r="8" spans="2:13" ht="45" x14ac:dyDescent="0.25">
      <c r="B8" s="342"/>
      <c r="C8" s="356" t="s">
        <v>3397</v>
      </c>
      <c r="D8" s="356" t="s">
        <v>3396</v>
      </c>
      <c r="E8" s="356" t="s">
        <v>3395</v>
      </c>
      <c r="F8" s="356" t="s">
        <v>3394</v>
      </c>
      <c r="G8" s="356" t="s">
        <v>3393</v>
      </c>
      <c r="H8" s="356" t="s">
        <v>3392</v>
      </c>
      <c r="I8" s="356" t="s">
        <v>3391</v>
      </c>
      <c r="J8" s="356" t="s">
        <v>776</v>
      </c>
      <c r="K8" s="356" t="s">
        <v>3390</v>
      </c>
      <c r="L8" s="356" t="s">
        <v>139</v>
      </c>
      <c r="M8" s="355" t="s">
        <v>141</v>
      </c>
    </row>
    <row r="9" spans="2:13" x14ac:dyDescent="0.25">
      <c r="B9" s="300" t="s">
        <v>3432</v>
      </c>
      <c r="C9" s="395">
        <v>0</v>
      </c>
      <c r="D9" s="395">
        <v>0</v>
      </c>
      <c r="E9" s="395">
        <v>0</v>
      </c>
      <c r="F9" s="395">
        <v>0</v>
      </c>
      <c r="G9" s="395">
        <v>0</v>
      </c>
      <c r="H9" s="395">
        <v>0</v>
      </c>
      <c r="I9" s="395">
        <v>0</v>
      </c>
      <c r="J9" s="395">
        <v>0</v>
      </c>
      <c r="K9" s="395">
        <v>0</v>
      </c>
      <c r="L9" s="395">
        <v>0</v>
      </c>
      <c r="M9" s="395">
        <f t="shared" ref="M9:M15" si="0">SUM(C9:L9)</f>
        <v>0</v>
      </c>
    </row>
    <row r="10" spans="2:13" x14ac:dyDescent="0.25">
      <c r="B10" s="300" t="s">
        <v>3431</v>
      </c>
      <c r="C10" s="395">
        <v>44.475999999999999</v>
      </c>
      <c r="D10" s="395">
        <v>1.861</v>
      </c>
      <c r="E10" s="395">
        <v>0</v>
      </c>
      <c r="F10" s="395">
        <v>5.6379999999999999</v>
      </c>
      <c r="G10" s="395">
        <v>2.68</v>
      </c>
      <c r="H10" s="395">
        <v>0</v>
      </c>
      <c r="I10" s="395">
        <v>0.38600000000000001</v>
      </c>
      <c r="J10" s="395">
        <v>1.5069999999999999</v>
      </c>
      <c r="K10" s="395">
        <v>0</v>
      </c>
      <c r="L10" s="395">
        <v>0.03</v>
      </c>
      <c r="M10" s="395">
        <f t="shared" si="0"/>
        <v>56.577999999999996</v>
      </c>
    </row>
    <row r="11" spans="2:13" ht="30" customHeight="1" x14ac:dyDescent="0.25">
      <c r="B11" s="376" t="s">
        <v>3430</v>
      </c>
      <c r="C11" s="395">
        <f t="shared" ref="C11:L11" si="1">SUM(C12:C15)</f>
        <v>71.299000000000007</v>
      </c>
      <c r="D11" s="395">
        <f t="shared" si="1"/>
        <v>4.1390000000000002</v>
      </c>
      <c r="E11" s="395">
        <f t="shared" si="1"/>
        <v>0</v>
      </c>
      <c r="F11" s="395">
        <f t="shared" si="1"/>
        <v>1.3979999999999999</v>
      </c>
      <c r="G11" s="395">
        <f t="shared" si="1"/>
        <v>3.4749999999999996</v>
      </c>
      <c r="H11" s="395">
        <f t="shared" si="1"/>
        <v>8.2000000000000003E-2</v>
      </c>
      <c r="I11" s="395">
        <f t="shared" si="1"/>
        <v>4.2919999999999998</v>
      </c>
      <c r="J11" s="395">
        <f t="shared" si="1"/>
        <v>3.53</v>
      </c>
      <c r="K11" s="395">
        <f t="shared" si="1"/>
        <v>4.0000000000000001E-3</v>
      </c>
      <c r="L11" s="395">
        <f t="shared" si="1"/>
        <v>2.2000000000000002E-2</v>
      </c>
      <c r="M11" s="395">
        <f t="shared" si="0"/>
        <v>88.241</v>
      </c>
    </row>
    <row r="12" spans="2:13" x14ac:dyDescent="0.25">
      <c r="B12" s="400" t="s">
        <v>3429</v>
      </c>
      <c r="C12" s="395">
        <v>1.054</v>
      </c>
      <c r="D12" s="395">
        <v>5.0999999999999997E-2</v>
      </c>
      <c r="E12" s="395">
        <v>0</v>
      </c>
      <c r="F12" s="395">
        <v>3.0000000000000001E-3</v>
      </c>
      <c r="G12" s="395">
        <v>2.4E-2</v>
      </c>
      <c r="H12" s="395">
        <v>0</v>
      </c>
      <c r="I12" s="395">
        <v>0.24099999999999999</v>
      </c>
      <c r="J12" s="395">
        <v>0.16500000000000001</v>
      </c>
      <c r="K12" s="395">
        <v>0</v>
      </c>
      <c r="L12" s="395">
        <v>1E-3</v>
      </c>
      <c r="M12" s="395">
        <f t="shared" si="0"/>
        <v>1.5389999999999997</v>
      </c>
    </row>
    <row r="13" spans="2:13" x14ac:dyDescent="0.25">
      <c r="B13" s="400" t="s">
        <v>3428</v>
      </c>
      <c r="C13" s="395">
        <v>15.285</v>
      </c>
      <c r="D13" s="395">
        <v>0.63900000000000001</v>
      </c>
      <c r="E13" s="395">
        <v>0</v>
      </c>
      <c r="F13" s="395">
        <v>0.17499999999999999</v>
      </c>
      <c r="G13" s="395">
        <v>1.389</v>
      </c>
      <c r="H13" s="395">
        <v>0</v>
      </c>
      <c r="I13" s="395">
        <v>0.91600000000000004</v>
      </c>
      <c r="J13" s="395">
        <v>1.0209999999999999</v>
      </c>
      <c r="K13" s="395">
        <v>0</v>
      </c>
      <c r="L13" s="395">
        <v>4.0000000000000001E-3</v>
      </c>
      <c r="M13" s="395">
        <f t="shared" si="0"/>
        <v>19.429000000000002</v>
      </c>
    </row>
    <row r="14" spans="2:13" x14ac:dyDescent="0.25">
      <c r="B14" s="399" t="s">
        <v>3427</v>
      </c>
      <c r="C14" s="395">
        <v>54.959000000000003</v>
      </c>
      <c r="D14" s="395">
        <v>3.4489999999999998</v>
      </c>
      <c r="E14" s="395">
        <v>0</v>
      </c>
      <c r="F14" s="395">
        <v>1.22</v>
      </c>
      <c r="G14" s="395">
        <v>2.0619999999999998</v>
      </c>
      <c r="H14" s="395">
        <v>8.2000000000000003E-2</v>
      </c>
      <c r="I14" s="395">
        <v>3.1349999999999998</v>
      </c>
      <c r="J14" s="395">
        <v>2.3439999999999999</v>
      </c>
      <c r="K14" s="395">
        <v>4.0000000000000001E-3</v>
      </c>
      <c r="L14" s="395">
        <v>1.7000000000000001E-2</v>
      </c>
      <c r="M14" s="395">
        <f t="shared" si="0"/>
        <v>67.271999999999991</v>
      </c>
    </row>
    <row r="15" spans="2:13" x14ac:dyDescent="0.25">
      <c r="B15" s="399" t="s">
        <v>3426</v>
      </c>
      <c r="C15" s="395">
        <v>1E-3</v>
      </c>
      <c r="D15" s="395">
        <v>0</v>
      </c>
      <c r="E15" s="395">
        <v>0</v>
      </c>
      <c r="F15" s="395">
        <v>0</v>
      </c>
      <c r="G15" s="395">
        <v>0</v>
      </c>
      <c r="H15" s="395">
        <v>0</v>
      </c>
      <c r="I15" s="395">
        <v>0</v>
      </c>
      <c r="J15" s="395">
        <v>0</v>
      </c>
      <c r="K15" s="395">
        <v>0</v>
      </c>
      <c r="L15" s="395">
        <v>0</v>
      </c>
      <c r="M15" s="395">
        <f t="shared" si="0"/>
        <v>1E-3</v>
      </c>
    </row>
    <row r="16" spans="2:13" x14ac:dyDescent="0.25">
      <c r="B16" s="300" t="s">
        <v>3425</v>
      </c>
      <c r="C16" s="395"/>
      <c r="D16" s="395"/>
      <c r="E16" s="395"/>
      <c r="F16" s="395"/>
      <c r="G16" s="395"/>
      <c r="H16" s="395"/>
      <c r="I16" s="395"/>
      <c r="J16" s="395"/>
      <c r="K16" s="395"/>
      <c r="L16" s="395"/>
      <c r="M16" s="395"/>
    </row>
    <row r="17" spans="2:13" x14ac:dyDescent="0.25">
      <c r="B17" s="300" t="s">
        <v>3424</v>
      </c>
      <c r="C17" s="395">
        <v>26.411999999999999</v>
      </c>
      <c r="D17" s="395">
        <v>1.9379999999999999</v>
      </c>
      <c r="E17" s="395">
        <v>0</v>
      </c>
      <c r="F17" s="395">
        <v>2.3180000000000001</v>
      </c>
      <c r="G17" s="395">
        <v>8.9740000000000002</v>
      </c>
      <c r="H17" s="395">
        <v>0.35399999999999998</v>
      </c>
      <c r="I17" s="395">
        <v>6.8890000000000002</v>
      </c>
      <c r="J17" s="395">
        <v>14.484</v>
      </c>
      <c r="K17" s="395">
        <v>0.23300000000000001</v>
      </c>
      <c r="L17" s="395">
        <v>2.1480000000000001</v>
      </c>
      <c r="M17" s="395">
        <f>SUM(C17:L17)</f>
        <v>63.75</v>
      </c>
    </row>
    <row r="18" spans="2:13" x14ac:dyDescent="0.25">
      <c r="B18" s="19" t="s">
        <v>3423</v>
      </c>
      <c r="C18" s="395">
        <v>2.5999999999999999E-2</v>
      </c>
      <c r="D18" s="395">
        <v>0</v>
      </c>
      <c r="E18" s="395">
        <v>0</v>
      </c>
      <c r="F18" s="395">
        <v>0</v>
      </c>
      <c r="G18" s="395">
        <v>0</v>
      </c>
      <c r="H18" s="395">
        <v>0</v>
      </c>
      <c r="I18" s="395">
        <v>0</v>
      </c>
      <c r="J18" s="395">
        <v>0</v>
      </c>
      <c r="K18" s="395">
        <v>0</v>
      </c>
      <c r="L18" s="395">
        <v>0</v>
      </c>
      <c r="M18" s="395">
        <f>SUM(C18:L18)</f>
        <v>2.5999999999999999E-2</v>
      </c>
    </row>
    <row r="19" spans="2:13" x14ac:dyDescent="0.25">
      <c r="B19" s="19" t="s">
        <v>139</v>
      </c>
      <c r="C19" s="395">
        <v>0</v>
      </c>
      <c r="D19" s="395">
        <v>0</v>
      </c>
      <c r="E19" s="395">
        <v>0</v>
      </c>
      <c r="F19" s="395">
        <v>0</v>
      </c>
      <c r="G19" s="395">
        <v>0</v>
      </c>
      <c r="H19" s="395">
        <v>0</v>
      </c>
      <c r="I19" s="395">
        <v>0</v>
      </c>
      <c r="J19" s="395">
        <v>0</v>
      </c>
      <c r="K19" s="395">
        <v>0</v>
      </c>
      <c r="L19" s="395">
        <v>0</v>
      </c>
      <c r="M19" s="395">
        <f>SUM(C19:L19)</f>
        <v>0</v>
      </c>
    </row>
    <row r="20" spans="2:13" x14ac:dyDescent="0.25">
      <c r="B20" s="394" t="s">
        <v>141</v>
      </c>
      <c r="C20" s="351">
        <f t="shared" ref="C20:M20" si="2">SUM(C9:C19)-C11-C16</f>
        <v>142.21300000000002</v>
      </c>
      <c r="D20" s="351">
        <f t="shared" si="2"/>
        <v>7.9379999999999997</v>
      </c>
      <c r="E20" s="351">
        <f t="shared" si="2"/>
        <v>0</v>
      </c>
      <c r="F20" s="351">
        <f t="shared" si="2"/>
        <v>9.3539999999999992</v>
      </c>
      <c r="G20" s="351">
        <f t="shared" si="2"/>
        <v>15.129</v>
      </c>
      <c r="H20" s="351">
        <f t="shared" si="2"/>
        <v>0.436</v>
      </c>
      <c r="I20" s="351">
        <f t="shared" si="2"/>
        <v>11.566999999999998</v>
      </c>
      <c r="J20" s="351">
        <f t="shared" si="2"/>
        <v>19.521000000000001</v>
      </c>
      <c r="K20" s="351">
        <f t="shared" si="2"/>
        <v>0.23700000000000002</v>
      </c>
      <c r="L20" s="351">
        <f t="shared" si="2"/>
        <v>2.2000000000000002</v>
      </c>
      <c r="M20" s="351">
        <f t="shared" si="2"/>
        <v>208.59499999999997</v>
      </c>
    </row>
    <row r="21" spans="2:13" x14ac:dyDescent="0.25">
      <c r="B21" s="284" t="s">
        <v>3435</v>
      </c>
    </row>
    <row r="25" spans="2:13" ht="15.75" x14ac:dyDescent="0.25">
      <c r="B25" s="367" t="s">
        <v>3434</v>
      </c>
    </row>
    <row r="26" spans="2:13" x14ac:dyDescent="0.25">
      <c r="B26" s="393" t="s">
        <v>3217</v>
      </c>
      <c r="C26" s="396"/>
      <c r="D26" s="396"/>
      <c r="E26" s="396"/>
      <c r="F26" s="396"/>
      <c r="G26" s="396"/>
      <c r="H26" s="396"/>
      <c r="I26" s="396"/>
      <c r="J26" s="396"/>
      <c r="K26" s="396"/>
      <c r="L26" s="396"/>
      <c r="M26" s="396"/>
    </row>
    <row r="27" spans="2:13" x14ac:dyDescent="0.25">
      <c r="B27" s="342"/>
      <c r="C27" s="342"/>
      <c r="D27" s="342"/>
      <c r="E27" s="342"/>
      <c r="F27" s="342"/>
      <c r="G27" s="342"/>
      <c r="H27" s="342"/>
      <c r="I27" s="342"/>
      <c r="J27" s="342"/>
      <c r="K27" s="342"/>
      <c r="L27" s="342"/>
      <c r="M27" s="342"/>
    </row>
    <row r="28" spans="2:13" ht="45" x14ac:dyDescent="0.25">
      <c r="B28" s="342"/>
      <c r="C28" s="356" t="s">
        <v>3397</v>
      </c>
      <c r="D28" s="356" t="s">
        <v>3396</v>
      </c>
      <c r="E28" s="356" t="s">
        <v>3395</v>
      </c>
      <c r="F28" s="356" t="s">
        <v>3394</v>
      </c>
      <c r="G28" s="356" t="s">
        <v>3393</v>
      </c>
      <c r="H28" s="356" t="s">
        <v>3392</v>
      </c>
      <c r="I28" s="356" t="s">
        <v>3391</v>
      </c>
      <c r="J28" s="356" t="s">
        <v>776</v>
      </c>
      <c r="K28" s="356" t="s">
        <v>3390</v>
      </c>
      <c r="L28" s="356" t="s">
        <v>139</v>
      </c>
      <c r="M28" s="355" t="s">
        <v>141</v>
      </c>
    </row>
    <row r="29" spans="2:13" x14ac:dyDescent="0.25">
      <c r="B29" s="300" t="s">
        <v>3432</v>
      </c>
      <c r="C29" s="395">
        <v>0</v>
      </c>
      <c r="D29" s="395">
        <v>0</v>
      </c>
      <c r="E29" s="395">
        <v>0</v>
      </c>
      <c r="F29" s="395">
        <v>0</v>
      </c>
      <c r="G29" s="395">
        <v>0</v>
      </c>
      <c r="H29" s="395">
        <v>0</v>
      </c>
      <c r="I29" s="395">
        <v>0</v>
      </c>
      <c r="J29" s="395">
        <v>0</v>
      </c>
      <c r="K29" s="395">
        <v>0</v>
      </c>
      <c r="L29" s="395">
        <v>0</v>
      </c>
      <c r="M29" s="395">
        <f t="shared" ref="M29:M35" si="3">SUM(C29:L29)</f>
        <v>0</v>
      </c>
    </row>
    <row r="30" spans="2:13" x14ac:dyDescent="0.25">
      <c r="B30" s="300" t="s">
        <v>3431</v>
      </c>
      <c r="C30" s="395">
        <v>70.566000000000003</v>
      </c>
      <c r="D30" s="395">
        <v>4.1520000000000001</v>
      </c>
      <c r="E30" s="395">
        <v>0.08</v>
      </c>
      <c r="F30" s="395">
        <v>8.9849999999999994</v>
      </c>
      <c r="G30" s="395">
        <v>4.1020000000000003</v>
      </c>
      <c r="H30" s="395">
        <v>0.34699999999999998</v>
      </c>
      <c r="I30" s="395">
        <v>5.0330000000000004</v>
      </c>
      <c r="J30" s="395">
        <v>2.2290000000000001</v>
      </c>
      <c r="K30" s="395">
        <v>0.61199999999999999</v>
      </c>
      <c r="L30" s="395">
        <v>0.13100000000000001</v>
      </c>
      <c r="M30" s="395">
        <f t="shared" si="3"/>
        <v>96.236999999999995</v>
      </c>
    </row>
    <row r="31" spans="2:13" ht="30" x14ac:dyDescent="0.25">
      <c r="B31" s="376" t="s">
        <v>3430</v>
      </c>
      <c r="C31" s="395">
        <f t="shared" ref="C31:L31" si="4">SUM(C32:C35)</f>
        <v>28.897000000000002</v>
      </c>
      <c r="D31" s="395">
        <f t="shared" si="4"/>
        <v>2.0419999999999998</v>
      </c>
      <c r="E31" s="395">
        <f t="shared" si="4"/>
        <v>1E-3</v>
      </c>
      <c r="F31" s="395">
        <f t="shared" si="4"/>
        <v>0.54100000000000004</v>
      </c>
      <c r="G31" s="395">
        <f t="shared" si="4"/>
        <v>3.5640000000000001</v>
      </c>
      <c r="H31" s="395">
        <f t="shared" si="4"/>
        <v>0.55399999999999994</v>
      </c>
      <c r="I31" s="395">
        <f t="shared" si="4"/>
        <v>4.5809999999999995</v>
      </c>
      <c r="J31" s="395">
        <f t="shared" si="4"/>
        <v>2.8729999999999998</v>
      </c>
      <c r="K31" s="395">
        <f t="shared" si="4"/>
        <v>0.13800000000000001</v>
      </c>
      <c r="L31" s="395">
        <f t="shared" si="4"/>
        <v>3.5000000000000003E-2</v>
      </c>
      <c r="M31" s="395">
        <f t="shared" si="3"/>
        <v>43.225999999999999</v>
      </c>
    </row>
    <row r="32" spans="2:13" x14ac:dyDescent="0.25">
      <c r="B32" s="400" t="s">
        <v>3429</v>
      </c>
      <c r="C32" s="395">
        <v>2.4740000000000002</v>
      </c>
      <c r="D32" s="395">
        <v>0.22900000000000001</v>
      </c>
      <c r="E32" s="395">
        <v>0</v>
      </c>
      <c r="F32" s="395">
        <v>8.9999999999999993E-3</v>
      </c>
      <c r="G32" s="395">
        <v>0.248</v>
      </c>
      <c r="H32" s="395">
        <v>2.5999999999999999E-2</v>
      </c>
      <c r="I32" s="395">
        <v>0.28999999999999998</v>
      </c>
      <c r="J32" s="395">
        <v>0.91100000000000003</v>
      </c>
      <c r="K32" s="395">
        <v>3.9E-2</v>
      </c>
      <c r="L32" s="395">
        <v>3.0000000000000001E-3</v>
      </c>
      <c r="M32" s="395">
        <f t="shared" si="3"/>
        <v>4.2289999999999992</v>
      </c>
    </row>
    <row r="33" spans="2:13" x14ac:dyDescent="0.25">
      <c r="B33" s="400" t="s">
        <v>3428</v>
      </c>
      <c r="C33" s="395">
        <v>7.1310000000000002</v>
      </c>
      <c r="D33" s="395">
        <v>0.442</v>
      </c>
      <c r="E33" s="395">
        <v>0</v>
      </c>
      <c r="F33" s="395">
        <v>7.9000000000000001E-2</v>
      </c>
      <c r="G33" s="395">
        <v>1.27</v>
      </c>
      <c r="H33" s="395">
        <v>5.8999999999999997E-2</v>
      </c>
      <c r="I33" s="395">
        <v>1.4159999999999999</v>
      </c>
      <c r="J33" s="395">
        <v>0.82399999999999995</v>
      </c>
      <c r="K33" s="395">
        <v>2.9000000000000001E-2</v>
      </c>
      <c r="L33" s="395">
        <v>7.0000000000000001E-3</v>
      </c>
      <c r="M33" s="395">
        <f t="shared" si="3"/>
        <v>11.257</v>
      </c>
    </row>
    <row r="34" spans="2:13" x14ac:dyDescent="0.25">
      <c r="B34" s="399" t="s">
        <v>3427</v>
      </c>
      <c r="C34" s="395">
        <v>19.288</v>
      </c>
      <c r="D34" s="395">
        <v>1.371</v>
      </c>
      <c r="E34" s="395">
        <v>1E-3</v>
      </c>
      <c r="F34" s="395">
        <v>0.434</v>
      </c>
      <c r="G34" s="395">
        <v>2.0459999999999998</v>
      </c>
      <c r="H34" s="395">
        <v>0.46899999999999997</v>
      </c>
      <c r="I34" s="395">
        <v>2.875</v>
      </c>
      <c r="J34" s="395">
        <v>1.1379999999999999</v>
      </c>
      <c r="K34" s="395">
        <v>7.0000000000000007E-2</v>
      </c>
      <c r="L34" s="395">
        <v>2.5000000000000001E-2</v>
      </c>
      <c r="M34" s="395">
        <f t="shared" si="3"/>
        <v>27.716999999999999</v>
      </c>
    </row>
    <row r="35" spans="2:13" x14ac:dyDescent="0.25">
      <c r="B35" s="399" t="s">
        <v>3426</v>
      </c>
      <c r="C35" s="395">
        <v>4.0000000000000001E-3</v>
      </c>
      <c r="D35" s="395">
        <v>0</v>
      </c>
      <c r="E35" s="395">
        <v>0</v>
      </c>
      <c r="F35" s="395">
        <v>1.9E-2</v>
      </c>
      <c r="G35" s="395">
        <v>0</v>
      </c>
      <c r="H35" s="395">
        <v>0</v>
      </c>
      <c r="I35" s="395">
        <v>0</v>
      </c>
      <c r="J35" s="395">
        <v>0</v>
      </c>
      <c r="K35" s="395">
        <v>0</v>
      </c>
      <c r="L35" s="395">
        <v>0</v>
      </c>
      <c r="M35" s="395">
        <f t="shared" si="3"/>
        <v>2.3E-2</v>
      </c>
    </row>
    <row r="36" spans="2:13" x14ac:dyDescent="0.25">
      <c r="B36" s="300" t="s">
        <v>3425</v>
      </c>
      <c r="C36" s="395"/>
      <c r="D36" s="395"/>
      <c r="E36" s="395"/>
      <c r="F36" s="395"/>
      <c r="G36" s="395"/>
      <c r="H36" s="395"/>
      <c r="I36" s="395"/>
      <c r="J36" s="395"/>
      <c r="K36" s="395"/>
      <c r="L36" s="395"/>
      <c r="M36" s="395"/>
    </row>
    <row r="37" spans="2:13" x14ac:dyDescent="0.25">
      <c r="B37" s="300" t="s">
        <v>3424</v>
      </c>
      <c r="C37" s="395">
        <v>12.819000000000001</v>
      </c>
      <c r="D37" s="395">
        <v>1.101</v>
      </c>
      <c r="E37" s="395">
        <v>1.7000000000000001E-2</v>
      </c>
      <c r="F37" s="395">
        <v>0.246</v>
      </c>
      <c r="G37" s="395">
        <v>4.38</v>
      </c>
      <c r="H37" s="395">
        <v>1.137</v>
      </c>
      <c r="I37" s="395">
        <v>7.8639999999999999</v>
      </c>
      <c r="J37" s="395">
        <v>6.9720000000000004</v>
      </c>
      <c r="K37" s="395">
        <v>0.29899999999999999</v>
      </c>
      <c r="L37" s="395">
        <v>6.1619999999999999</v>
      </c>
      <c r="M37" s="395">
        <f>SUM(C37:L37)</f>
        <v>40.997</v>
      </c>
    </row>
    <row r="38" spans="2:13" x14ac:dyDescent="0.25">
      <c r="B38" s="19" t="s">
        <v>3423</v>
      </c>
      <c r="C38" s="395">
        <v>0.41199999999999998</v>
      </c>
      <c r="D38" s="395">
        <v>8.0000000000000002E-3</v>
      </c>
      <c r="E38" s="395">
        <v>0</v>
      </c>
      <c r="F38" s="395">
        <v>6.0000000000000001E-3</v>
      </c>
      <c r="G38" s="395">
        <v>7.0000000000000001E-3</v>
      </c>
      <c r="H38" s="395">
        <v>0</v>
      </c>
      <c r="I38" s="395">
        <v>6.0000000000000001E-3</v>
      </c>
      <c r="J38" s="395">
        <v>1.4E-2</v>
      </c>
      <c r="K38" s="395">
        <v>0</v>
      </c>
      <c r="L38" s="395">
        <v>0</v>
      </c>
      <c r="M38" s="395">
        <f>SUM(C38:L38)</f>
        <v>0.45300000000000001</v>
      </c>
    </row>
    <row r="39" spans="2:13" x14ac:dyDescent="0.25">
      <c r="B39" s="19" t="s">
        <v>139</v>
      </c>
      <c r="C39" s="395">
        <v>0</v>
      </c>
      <c r="D39" s="395">
        <v>0</v>
      </c>
      <c r="E39" s="395">
        <v>0</v>
      </c>
      <c r="F39" s="395">
        <v>0</v>
      </c>
      <c r="G39" s="395">
        <v>0</v>
      </c>
      <c r="H39" s="395">
        <v>0</v>
      </c>
      <c r="I39" s="395">
        <v>0</v>
      </c>
      <c r="J39" s="395">
        <v>0</v>
      </c>
      <c r="K39" s="395">
        <v>0</v>
      </c>
      <c r="L39" s="395">
        <v>0</v>
      </c>
      <c r="M39" s="395">
        <f>SUM(C39:L39)</f>
        <v>0</v>
      </c>
    </row>
    <row r="40" spans="2:13" x14ac:dyDescent="0.25">
      <c r="B40" s="394" t="s">
        <v>141</v>
      </c>
      <c r="C40" s="351">
        <f t="shared" ref="C40:M40" si="5">SUM(C29:C39)-C31-C36</f>
        <v>112.694</v>
      </c>
      <c r="D40" s="351">
        <f t="shared" si="5"/>
        <v>7.302999999999999</v>
      </c>
      <c r="E40" s="351">
        <f t="shared" si="5"/>
        <v>9.8000000000000004E-2</v>
      </c>
      <c r="F40" s="351">
        <f t="shared" si="5"/>
        <v>9.7780000000000005</v>
      </c>
      <c r="G40" s="351">
        <f t="shared" si="5"/>
        <v>12.052999999999999</v>
      </c>
      <c r="H40" s="351">
        <f t="shared" si="5"/>
        <v>2.0380000000000003</v>
      </c>
      <c r="I40" s="351">
        <f t="shared" si="5"/>
        <v>17.484000000000002</v>
      </c>
      <c r="J40" s="351">
        <f t="shared" si="5"/>
        <v>12.087999999999999</v>
      </c>
      <c r="K40" s="351">
        <f t="shared" si="5"/>
        <v>1.0489999999999999</v>
      </c>
      <c r="L40" s="351">
        <f t="shared" si="5"/>
        <v>6.3279999999999994</v>
      </c>
      <c r="M40" s="351">
        <f t="shared" si="5"/>
        <v>180.91299999999998</v>
      </c>
    </row>
    <row r="45" spans="2:13" ht="15.75" x14ac:dyDescent="0.25">
      <c r="B45" s="367" t="s">
        <v>3433</v>
      </c>
    </row>
    <row r="46" spans="2:13" x14ac:dyDescent="0.25">
      <c r="B46" s="393" t="s">
        <v>3215</v>
      </c>
      <c r="C46" s="396"/>
      <c r="D46" s="396"/>
      <c r="E46" s="396"/>
      <c r="F46" s="396"/>
      <c r="G46" s="396"/>
      <c r="H46" s="396"/>
      <c r="I46" s="396"/>
      <c r="J46" s="396"/>
      <c r="K46" s="396"/>
      <c r="L46" s="396"/>
      <c r="M46" s="396"/>
    </row>
    <row r="47" spans="2:13" x14ac:dyDescent="0.25">
      <c r="B47" s="342"/>
      <c r="C47" s="342"/>
      <c r="D47" s="342"/>
      <c r="E47" s="342"/>
      <c r="F47" s="342"/>
      <c r="G47" s="342"/>
      <c r="H47" s="342"/>
      <c r="I47" s="342"/>
      <c r="J47" s="342"/>
      <c r="K47" s="342"/>
      <c r="L47" s="342"/>
      <c r="M47" s="342"/>
    </row>
    <row r="48" spans="2:13" ht="45" x14ac:dyDescent="0.25">
      <c r="B48" s="342"/>
      <c r="C48" s="356" t="s">
        <v>3397</v>
      </c>
      <c r="D48" s="356" t="s">
        <v>3396</v>
      </c>
      <c r="E48" s="356" t="s">
        <v>3395</v>
      </c>
      <c r="F48" s="356" t="s">
        <v>3394</v>
      </c>
      <c r="G48" s="356" t="s">
        <v>3393</v>
      </c>
      <c r="H48" s="356" t="s">
        <v>3392</v>
      </c>
      <c r="I48" s="356" t="s">
        <v>3391</v>
      </c>
      <c r="J48" s="356" t="s">
        <v>776</v>
      </c>
      <c r="K48" s="356" t="s">
        <v>3390</v>
      </c>
      <c r="L48" s="356" t="s">
        <v>139</v>
      </c>
      <c r="M48" s="355" t="s">
        <v>141</v>
      </c>
    </row>
    <row r="49" spans="2:14" x14ac:dyDescent="0.25">
      <c r="B49" s="300" t="s">
        <v>3432</v>
      </c>
      <c r="C49" s="395">
        <v>0</v>
      </c>
      <c r="D49" s="395">
        <v>0</v>
      </c>
      <c r="E49" s="395">
        <v>0</v>
      </c>
      <c r="F49" s="395">
        <v>0</v>
      </c>
      <c r="G49" s="395">
        <v>0</v>
      </c>
      <c r="H49" s="395">
        <v>0</v>
      </c>
      <c r="I49" s="395">
        <v>0</v>
      </c>
      <c r="J49" s="395">
        <v>0</v>
      </c>
      <c r="K49" s="395">
        <v>0</v>
      </c>
      <c r="L49" s="395">
        <v>0</v>
      </c>
      <c r="M49" s="395">
        <f t="shared" ref="M49:M55" si="6">SUM(C49:L49)</f>
        <v>0</v>
      </c>
    </row>
    <row r="50" spans="2:14" x14ac:dyDescent="0.25">
      <c r="B50" s="300" t="s">
        <v>3431</v>
      </c>
      <c r="C50" s="395">
        <v>115.042</v>
      </c>
      <c r="D50" s="395">
        <v>6.0129999999999999</v>
      </c>
      <c r="E50" s="395">
        <v>0.08</v>
      </c>
      <c r="F50" s="395">
        <v>14.622999999999999</v>
      </c>
      <c r="G50" s="395">
        <v>6.782</v>
      </c>
      <c r="H50" s="395">
        <v>0.34699999999999998</v>
      </c>
      <c r="I50" s="395">
        <v>5.4189999999999996</v>
      </c>
      <c r="J50" s="395">
        <v>3.7360000000000002</v>
      </c>
      <c r="K50" s="395">
        <v>0.61199999999999999</v>
      </c>
      <c r="L50" s="395">
        <v>0.161</v>
      </c>
      <c r="M50" s="395">
        <f t="shared" si="6"/>
        <v>152.81500000000003</v>
      </c>
    </row>
    <row r="51" spans="2:14" ht="30" x14ac:dyDescent="0.25">
      <c r="B51" s="376" t="s">
        <v>3430</v>
      </c>
      <c r="C51" s="395">
        <f t="shared" ref="C51:L51" si="7">SUM(C52:C55)</f>
        <v>100.19500000000001</v>
      </c>
      <c r="D51" s="395">
        <f t="shared" si="7"/>
        <v>6.181</v>
      </c>
      <c r="E51" s="395">
        <f t="shared" si="7"/>
        <v>1E-3</v>
      </c>
      <c r="F51" s="395">
        <f t="shared" si="7"/>
        <v>1.9389999999999998</v>
      </c>
      <c r="G51" s="395">
        <f t="shared" si="7"/>
        <v>7.04</v>
      </c>
      <c r="H51" s="395">
        <f t="shared" si="7"/>
        <v>0.63600000000000001</v>
      </c>
      <c r="I51" s="395">
        <f t="shared" si="7"/>
        <v>8.8729999999999993</v>
      </c>
      <c r="J51" s="395">
        <f t="shared" si="7"/>
        <v>6.4039999999999999</v>
      </c>
      <c r="K51" s="395">
        <f t="shared" si="7"/>
        <v>0.14300000000000002</v>
      </c>
      <c r="L51" s="395">
        <f t="shared" si="7"/>
        <v>5.7000000000000002E-2</v>
      </c>
      <c r="M51" s="395">
        <f t="shared" si="6"/>
        <v>131.46899999999999</v>
      </c>
    </row>
    <row r="52" spans="2:14" x14ac:dyDescent="0.25">
      <c r="B52" s="400" t="s">
        <v>3429</v>
      </c>
      <c r="C52" s="395">
        <v>3.528</v>
      </c>
      <c r="D52" s="395">
        <v>0.28000000000000003</v>
      </c>
      <c r="E52" s="395">
        <v>0</v>
      </c>
      <c r="F52" s="395">
        <v>1.2E-2</v>
      </c>
      <c r="G52" s="395">
        <v>0.27200000000000002</v>
      </c>
      <c r="H52" s="395">
        <v>2.5999999999999999E-2</v>
      </c>
      <c r="I52" s="395">
        <v>0.53100000000000003</v>
      </c>
      <c r="J52" s="395">
        <v>1.077</v>
      </c>
      <c r="K52" s="395">
        <v>3.9E-2</v>
      </c>
      <c r="L52" s="395">
        <v>4.0000000000000001E-3</v>
      </c>
      <c r="M52" s="395">
        <f t="shared" si="6"/>
        <v>5.7689999999999984</v>
      </c>
    </row>
    <row r="53" spans="2:14" x14ac:dyDescent="0.25">
      <c r="B53" s="400" t="s">
        <v>3428</v>
      </c>
      <c r="C53" s="395">
        <v>22.416</v>
      </c>
      <c r="D53" s="395">
        <v>1.081</v>
      </c>
      <c r="E53" s="395">
        <v>0</v>
      </c>
      <c r="F53" s="395">
        <v>0.254</v>
      </c>
      <c r="G53" s="395">
        <v>2.66</v>
      </c>
      <c r="H53" s="395">
        <v>5.8999999999999997E-2</v>
      </c>
      <c r="I53" s="395">
        <v>2.3319999999999999</v>
      </c>
      <c r="J53" s="395">
        <v>1.845</v>
      </c>
      <c r="K53" s="395">
        <v>2.9000000000000001E-2</v>
      </c>
      <c r="L53" s="395">
        <v>1.0999999999999999E-2</v>
      </c>
      <c r="M53" s="395">
        <f t="shared" si="6"/>
        <v>30.687000000000001</v>
      </c>
    </row>
    <row r="54" spans="2:14" x14ac:dyDescent="0.25">
      <c r="B54" s="399" t="s">
        <v>3427</v>
      </c>
      <c r="C54" s="395">
        <v>74.247</v>
      </c>
      <c r="D54" s="395">
        <v>4.82</v>
      </c>
      <c r="E54" s="395">
        <v>1E-3</v>
      </c>
      <c r="F54" s="395">
        <v>1.6539999999999999</v>
      </c>
      <c r="G54" s="395">
        <v>4.1079999999999997</v>
      </c>
      <c r="H54" s="395">
        <v>0.55100000000000005</v>
      </c>
      <c r="I54" s="395">
        <v>6.01</v>
      </c>
      <c r="J54" s="395">
        <v>3.4820000000000002</v>
      </c>
      <c r="K54" s="395">
        <v>7.4999999999999997E-2</v>
      </c>
      <c r="L54" s="395">
        <v>4.2000000000000003E-2</v>
      </c>
      <c r="M54" s="395">
        <f t="shared" si="6"/>
        <v>94.990000000000023</v>
      </c>
    </row>
    <row r="55" spans="2:14" x14ac:dyDescent="0.25">
      <c r="B55" s="399" t="s">
        <v>3426</v>
      </c>
      <c r="C55" s="395">
        <v>4.0000000000000001E-3</v>
      </c>
      <c r="D55" s="395">
        <v>0</v>
      </c>
      <c r="E55" s="395">
        <v>0</v>
      </c>
      <c r="F55" s="395">
        <v>1.9E-2</v>
      </c>
      <c r="G55" s="395">
        <v>0</v>
      </c>
      <c r="H55" s="395">
        <v>0</v>
      </c>
      <c r="I55" s="395">
        <v>0</v>
      </c>
      <c r="J55" s="395">
        <v>0</v>
      </c>
      <c r="K55" s="395">
        <v>0</v>
      </c>
      <c r="L55" s="395">
        <v>0</v>
      </c>
      <c r="M55" s="395">
        <f t="shared" si="6"/>
        <v>2.3E-2</v>
      </c>
    </row>
    <row r="56" spans="2:14" x14ac:dyDescent="0.25">
      <c r="B56" s="300" t="s">
        <v>3425</v>
      </c>
      <c r="C56" s="395"/>
      <c r="D56" s="395"/>
      <c r="E56" s="395"/>
      <c r="F56" s="395"/>
      <c r="G56" s="395"/>
      <c r="H56" s="395"/>
      <c r="I56" s="395"/>
      <c r="J56" s="395"/>
      <c r="K56" s="395"/>
      <c r="L56" s="395"/>
      <c r="M56" s="395"/>
    </row>
    <row r="57" spans="2:14" x14ac:dyDescent="0.25">
      <c r="B57" s="19" t="s">
        <v>3424</v>
      </c>
      <c r="C57" s="398">
        <v>39.231999999999999</v>
      </c>
      <c r="D57" s="398">
        <v>3.0390000000000001</v>
      </c>
      <c r="E57" s="398">
        <v>1.7000000000000001E-2</v>
      </c>
      <c r="F57" s="398">
        <v>2.5649999999999999</v>
      </c>
      <c r="G57" s="398">
        <v>13.353999999999999</v>
      </c>
      <c r="H57" s="398">
        <v>1.49</v>
      </c>
      <c r="I57" s="398">
        <v>14.753</v>
      </c>
      <c r="J57" s="398">
        <v>21.456</v>
      </c>
      <c r="K57" s="398">
        <v>0.53100000000000003</v>
      </c>
      <c r="L57" s="398">
        <v>8.3089999999999993</v>
      </c>
      <c r="M57" s="395">
        <f>SUM(C57:L57)</f>
        <v>104.74600000000001</v>
      </c>
    </row>
    <row r="58" spans="2:14" x14ac:dyDescent="0.25">
      <c r="B58" s="19" t="s">
        <v>3423</v>
      </c>
      <c r="C58" s="395">
        <v>0.437</v>
      </c>
      <c r="D58" s="395">
        <v>8.0000000000000002E-3</v>
      </c>
      <c r="E58" s="395">
        <v>0</v>
      </c>
      <c r="F58" s="395">
        <v>6.0000000000000001E-3</v>
      </c>
      <c r="G58" s="395">
        <v>7.0000000000000001E-3</v>
      </c>
      <c r="H58" s="395">
        <v>0</v>
      </c>
      <c r="I58" s="395">
        <v>6.0000000000000001E-3</v>
      </c>
      <c r="J58" s="395">
        <v>1.4E-2</v>
      </c>
      <c r="K58" s="395">
        <v>0</v>
      </c>
      <c r="L58" s="395">
        <v>0</v>
      </c>
      <c r="M58" s="395">
        <f>SUM(C58:L58)</f>
        <v>0.47800000000000004</v>
      </c>
    </row>
    <row r="59" spans="2:14" x14ac:dyDescent="0.25">
      <c r="B59" s="19" t="s">
        <v>139</v>
      </c>
      <c r="C59" s="395">
        <v>0</v>
      </c>
      <c r="D59" s="395">
        <v>0</v>
      </c>
      <c r="E59" s="395">
        <v>0</v>
      </c>
      <c r="F59" s="395">
        <v>0</v>
      </c>
      <c r="G59" s="395">
        <v>0</v>
      </c>
      <c r="H59" s="395">
        <v>0</v>
      </c>
      <c r="I59" s="395">
        <v>0</v>
      </c>
      <c r="J59" s="395">
        <v>0</v>
      </c>
      <c r="K59" s="395">
        <v>0</v>
      </c>
      <c r="L59" s="395">
        <v>0</v>
      </c>
      <c r="M59" s="395">
        <f>SUM(C59:L59)</f>
        <v>0</v>
      </c>
    </row>
    <row r="60" spans="2:14" x14ac:dyDescent="0.25">
      <c r="B60" s="394" t="s">
        <v>141</v>
      </c>
      <c r="C60" s="351">
        <f t="shared" ref="C60:M60" si="8">SUM(C49:C59)-C51-C56</f>
        <v>254.90600000000001</v>
      </c>
      <c r="D60" s="351">
        <f t="shared" si="8"/>
        <v>15.241</v>
      </c>
      <c r="E60" s="351">
        <f t="shared" si="8"/>
        <v>9.8000000000000004E-2</v>
      </c>
      <c r="F60" s="351">
        <f t="shared" si="8"/>
        <v>19.132999999999999</v>
      </c>
      <c r="G60" s="351">
        <f t="shared" si="8"/>
        <v>27.182999999999993</v>
      </c>
      <c r="H60" s="351">
        <f t="shared" si="8"/>
        <v>2.4729999999999999</v>
      </c>
      <c r="I60" s="351">
        <f t="shared" si="8"/>
        <v>29.051000000000002</v>
      </c>
      <c r="J60" s="351">
        <f t="shared" si="8"/>
        <v>31.610000000000003</v>
      </c>
      <c r="K60" s="351">
        <f t="shared" si="8"/>
        <v>1.286</v>
      </c>
      <c r="L60" s="351">
        <f t="shared" si="8"/>
        <v>8.5269999999999992</v>
      </c>
      <c r="M60" s="351">
        <f t="shared" si="8"/>
        <v>389.50799999999998</v>
      </c>
    </row>
    <row r="64" spans="2:14" x14ac:dyDescent="0.25">
      <c r="N64" s="250" t="s">
        <v>3255</v>
      </c>
    </row>
  </sheetData>
  <hyperlinks>
    <hyperlink ref="N64" location="Contents!A1" display="To Frontpage" xr:uid="{37516135-C623-45A3-9903-1483D93C96B7}"/>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68AE-EBE3-42F1-9641-50D7057BE717}">
  <sheetPr codeName="Sheet28">
    <pageSetUpPr fitToPage="1"/>
  </sheetPr>
  <dimension ref="B5:N85"/>
  <sheetViews>
    <sheetView zoomScale="85" zoomScaleNormal="85" zoomScaleSheetLayoutView="100" workbookViewId="0"/>
  </sheetViews>
  <sheetFormatPr defaultRowHeight="15" x14ac:dyDescent="0.25"/>
  <cols>
    <col min="1" max="1" width="4.7109375" style="19" customWidth="1"/>
    <col min="2" max="2" width="25.140625" style="19" bestFit="1" customWidth="1"/>
    <col min="3" max="12" width="17.7109375" style="19" customWidth="1"/>
    <col min="13" max="13" width="18.5703125" style="19" bestFit="1" customWidth="1"/>
    <col min="14" max="20" width="9.140625" style="19"/>
    <col min="21" max="21" width="9.140625" style="19" customWidth="1"/>
    <col min="22" max="16384" width="9.140625" style="19"/>
  </cols>
  <sheetData>
    <row r="5" spans="2:13" ht="15.75" x14ac:dyDescent="0.25">
      <c r="B5" s="367" t="s">
        <v>3464</v>
      </c>
    </row>
    <row r="6" spans="2:13" x14ac:dyDescent="0.25">
      <c r="B6" s="393" t="s">
        <v>3463</v>
      </c>
      <c r="C6" s="396"/>
      <c r="D6" s="396"/>
      <c r="E6" s="396"/>
      <c r="F6" s="396"/>
      <c r="G6" s="396"/>
      <c r="H6" s="396"/>
      <c r="I6" s="396"/>
      <c r="J6" s="396"/>
      <c r="K6" s="396"/>
      <c r="L6" s="396"/>
      <c r="M6" s="396"/>
    </row>
    <row r="7" spans="2:13" x14ac:dyDescent="0.25">
      <c r="B7" s="342"/>
      <c r="C7" s="342"/>
      <c r="D7" s="342"/>
      <c r="E7" s="342"/>
      <c r="F7" s="342"/>
      <c r="G7" s="342"/>
      <c r="H7" s="342"/>
      <c r="I7" s="342"/>
      <c r="J7" s="342"/>
      <c r="K7" s="342"/>
      <c r="L7" s="342"/>
      <c r="M7" s="342"/>
    </row>
    <row r="8" spans="2:13" ht="45" x14ac:dyDescent="0.25">
      <c r="B8" s="342"/>
      <c r="C8" s="356" t="s">
        <v>3397</v>
      </c>
      <c r="D8" s="356" t="s">
        <v>3396</v>
      </c>
      <c r="E8" s="356" t="s">
        <v>3395</v>
      </c>
      <c r="F8" s="356" t="s">
        <v>3394</v>
      </c>
      <c r="G8" s="356" t="s">
        <v>3393</v>
      </c>
      <c r="H8" s="356" t="s">
        <v>3392</v>
      </c>
      <c r="I8" s="356" t="s">
        <v>3391</v>
      </c>
      <c r="J8" s="356" t="s">
        <v>776</v>
      </c>
      <c r="K8" s="356" t="s">
        <v>3390</v>
      </c>
      <c r="L8" s="356" t="s">
        <v>139</v>
      </c>
      <c r="M8" s="355" t="s">
        <v>141</v>
      </c>
    </row>
    <row r="9" spans="2:13" x14ac:dyDescent="0.25">
      <c r="B9" s="19" t="s">
        <v>3462</v>
      </c>
      <c r="C9" s="395">
        <v>9.2569999999999997</v>
      </c>
      <c r="D9" s="395">
        <v>0.29799999999999999</v>
      </c>
      <c r="E9" s="395">
        <v>0</v>
      </c>
      <c r="F9" s="395">
        <v>0.61099999999999999</v>
      </c>
      <c r="G9" s="395">
        <v>1.4430000000000001</v>
      </c>
      <c r="H9" s="395">
        <v>0.374</v>
      </c>
      <c r="I9" s="395">
        <v>1.252</v>
      </c>
      <c r="J9" s="395">
        <v>0.53700000000000003</v>
      </c>
      <c r="K9" s="395">
        <v>1.4999999999999999E-2</v>
      </c>
      <c r="L9" s="395">
        <v>5.6000000000000001E-2</v>
      </c>
      <c r="M9" s="395">
        <f>SUM(C9:L9)</f>
        <v>13.843000000000002</v>
      </c>
    </row>
    <row r="10" spans="2:13" x14ac:dyDescent="0.25">
      <c r="B10" s="19" t="s">
        <v>633</v>
      </c>
      <c r="C10" s="395">
        <v>11.045</v>
      </c>
      <c r="D10" s="395">
        <v>0.32800000000000001</v>
      </c>
      <c r="E10" s="395">
        <v>0</v>
      </c>
      <c r="F10" s="395">
        <v>0.65700000000000003</v>
      </c>
      <c r="G10" s="395">
        <v>2.5840000000000001</v>
      </c>
      <c r="H10" s="395">
        <v>0.497</v>
      </c>
      <c r="I10" s="395">
        <v>1.56</v>
      </c>
      <c r="J10" s="395">
        <v>0.55100000000000005</v>
      </c>
      <c r="K10" s="395">
        <v>5.1999999999999998E-2</v>
      </c>
      <c r="L10" s="395">
        <v>0.41499999999999998</v>
      </c>
      <c r="M10" s="395">
        <f>SUM(C10:L10)</f>
        <v>17.688999999999997</v>
      </c>
    </row>
    <row r="11" spans="2:13" x14ac:dyDescent="0.25">
      <c r="B11" s="19" t="s">
        <v>635</v>
      </c>
      <c r="C11" s="395">
        <v>18.648</v>
      </c>
      <c r="D11" s="395">
        <v>0.82899999999999996</v>
      </c>
      <c r="E11" s="395">
        <v>0</v>
      </c>
      <c r="F11" s="395">
        <v>0.96299999999999997</v>
      </c>
      <c r="G11" s="395">
        <v>1.9630000000000001</v>
      </c>
      <c r="H11" s="395">
        <v>0.187</v>
      </c>
      <c r="I11" s="395">
        <v>2.262</v>
      </c>
      <c r="J11" s="395">
        <v>0.505</v>
      </c>
      <c r="K11" s="395">
        <v>1.2E-2</v>
      </c>
      <c r="L11" s="395">
        <v>2.1539999999999999</v>
      </c>
      <c r="M11" s="395">
        <f>SUM(C11:L11)</f>
        <v>27.523000000000003</v>
      </c>
    </row>
    <row r="12" spans="2:13" x14ac:dyDescent="0.25">
      <c r="B12" s="19" t="s">
        <v>637</v>
      </c>
      <c r="C12" s="395">
        <v>32.408999999999999</v>
      </c>
      <c r="D12" s="395">
        <v>1.869</v>
      </c>
      <c r="E12" s="395">
        <v>1E-3</v>
      </c>
      <c r="F12" s="395">
        <v>2.2730000000000001</v>
      </c>
      <c r="G12" s="395">
        <v>3.4689999999999999</v>
      </c>
      <c r="H12" s="395">
        <v>6.8000000000000005E-2</v>
      </c>
      <c r="I12" s="395">
        <v>2.044</v>
      </c>
      <c r="J12" s="395">
        <v>1.4650000000000001</v>
      </c>
      <c r="K12" s="395">
        <v>7.5999999999999998E-2</v>
      </c>
      <c r="L12" s="395">
        <v>2.8000000000000001E-2</v>
      </c>
      <c r="M12" s="395">
        <f>SUM(C12:L12)</f>
        <v>43.701999999999998</v>
      </c>
    </row>
    <row r="13" spans="2:13" x14ac:dyDescent="0.25">
      <c r="B13" s="19" t="s">
        <v>639</v>
      </c>
      <c r="C13" s="395">
        <v>183.548</v>
      </c>
      <c r="D13" s="395">
        <v>11.917999999999999</v>
      </c>
      <c r="E13" s="395">
        <v>9.8000000000000004E-2</v>
      </c>
      <c r="F13" s="395">
        <v>14.628</v>
      </c>
      <c r="G13" s="395">
        <v>17.722999999999999</v>
      </c>
      <c r="H13" s="395">
        <v>1.347</v>
      </c>
      <c r="I13" s="395">
        <v>21.933</v>
      </c>
      <c r="J13" s="395">
        <v>28.550999999999998</v>
      </c>
      <c r="K13" s="395">
        <v>1.131</v>
      </c>
      <c r="L13" s="395">
        <v>5.8730000000000002</v>
      </c>
      <c r="M13" s="395">
        <f>SUM(C13:L13)</f>
        <v>286.75</v>
      </c>
    </row>
    <row r="14" spans="2:13" x14ac:dyDescent="0.25">
      <c r="B14" s="394" t="s">
        <v>141</v>
      </c>
      <c r="C14" s="351">
        <f t="shared" ref="C14:M14" si="0">SUM(C9:C13)</f>
        <v>254.90700000000001</v>
      </c>
      <c r="D14" s="351">
        <f t="shared" si="0"/>
        <v>15.241999999999999</v>
      </c>
      <c r="E14" s="351">
        <f t="shared" si="0"/>
        <v>9.9000000000000005E-2</v>
      </c>
      <c r="F14" s="351">
        <f t="shared" si="0"/>
        <v>19.131999999999998</v>
      </c>
      <c r="G14" s="351">
        <f t="shared" si="0"/>
        <v>27.181999999999999</v>
      </c>
      <c r="H14" s="351">
        <f t="shared" si="0"/>
        <v>2.4729999999999999</v>
      </c>
      <c r="I14" s="351">
        <f t="shared" si="0"/>
        <v>29.051000000000002</v>
      </c>
      <c r="J14" s="351">
        <f t="shared" si="0"/>
        <v>31.608999999999998</v>
      </c>
      <c r="K14" s="351">
        <f t="shared" si="0"/>
        <v>1.286</v>
      </c>
      <c r="L14" s="351">
        <f t="shared" si="0"/>
        <v>8.5259999999999998</v>
      </c>
      <c r="M14" s="351">
        <f t="shared" si="0"/>
        <v>389.50700000000001</v>
      </c>
    </row>
    <row r="15" spans="2:13" x14ac:dyDescent="0.25">
      <c r="C15" s="311"/>
      <c r="D15" s="311"/>
      <c r="E15" s="311"/>
      <c r="F15" s="311"/>
      <c r="G15" s="311"/>
      <c r="H15" s="311"/>
      <c r="I15" s="311"/>
      <c r="J15" s="311"/>
      <c r="K15" s="311"/>
      <c r="L15" s="311"/>
      <c r="M15" s="311"/>
    </row>
    <row r="16" spans="2:13" x14ac:dyDescent="0.25">
      <c r="C16" s="311"/>
      <c r="D16" s="311"/>
      <c r="E16" s="311"/>
      <c r="F16" s="311"/>
      <c r="G16" s="311"/>
      <c r="H16" s="311"/>
      <c r="I16" s="311"/>
      <c r="J16" s="311"/>
      <c r="K16" s="311"/>
      <c r="L16" s="311"/>
      <c r="M16" s="311"/>
    </row>
    <row r="19" spans="2:13" ht="15.75" x14ac:dyDescent="0.25">
      <c r="B19" s="367" t="s">
        <v>3461</v>
      </c>
    </row>
    <row r="20" spans="2:13" x14ac:dyDescent="0.25">
      <c r="B20" s="393" t="s">
        <v>3211</v>
      </c>
      <c r="C20" s="396"/>
      <c r="D20" s="396"/>
      <c r="E20" s="396"/>
      <c r="F20" s="396"/>
      <c r="G20" s="396"/>
      <c r="H20" s="396"/>
      <c r="I20" s="396"/>
      <c r="J20" s="396"/>
      <c r="K20" s="396"/>
      <c r="L20" s="396"/>
      <c r="M20" s="396"/>
    </row>
    <row r="21" spans="2:13" x14ac:dyDescent="0.25">
      <c r="B21" s="342"/>
      <c r="C21" s="342"/>
      <c r="D21" s="342"/>
      <c r="E21" s="342"/>
      <c r="F21" s="342"/>
      <c r="G21" s="342"/>
      <c r="H21" s="342"/>
      <c r="I21" s="342"/>
      <c r="J21" s="342"/>
      <c r="K21" s="342"/>
      <c r="L21" s="342"/>
      <c r="M21" s="342"/>
    </row>
    <row r="22" spans="2:13" ht="45" x14ac:dyDescent="0.25">
      <c r="B22" s="342"/>
      <c r="C22" s="356" t="s">
        <v>3397</v>
      </c>
      <c r="D22" s="356" t="s">
        <v>3396</v>
      </c>
      <c r="E22" s="356" t="s">
        <v>3395</v>
      </c>
      <c r="F22" s="356" t="s">
        <v>3394</v>
      </c>
      <c r="G22" s="356" t="s">
        <v>3393</v>
      </c>
      <c r="H22" s="356" t="s">
        <v>3392</v>
      </c>
      <c r="I22" s="356" t="s">
        <v>3391</v>
      </c>
      <c r="J22" s="356" t="s">
        <v>776</v>
      </c>
      <c r="K22" s="356" t="s">
        <v>3390</v>
      </c>
      <c r="L22" s="356" t="s">
        <v>139</v>
      </c>
      <c r="M22" s="355" t="s">
        <v>141</v>
      </c>
    </row>
    <row r="23" spans="2:13" x14ac:dyDescent="0.25">
      <c r="B23" s="19" t="s">
        <v>3460</v>
      </c>
      <c r="C23" s="395">
        <v>1.7000000000000001E-2</v>
      </c>
      <c r="D23" s="395">
        <v>1E-3</v>
      </c>
      <c r="E23" s="395">
        <v>0</v>
      </c>
      <c r="F23" s="395">
        <v>0.311</v>
      </c>
      <c r="G23" s="395">
        <v>2.3E-2</v>
      </c>
      <c r="H23" s="395">
        <v>0.01</v>
      </c>
      <c r="I23" s="395">
        <v>8.9999999999999993E-3</v>
      </c>
      <c r="J23" s="395">
        <v>5.0000000000000001E-3</v>
      </c>
      <c r="K23" s="395">
        <v>0</v>
      </c>
      <c r="L23" s="395">
        <v>0</v>
      </c>
      <c r="M23" s="395">
        <f t="shared" ref="M23:M28" si="1">SUM(C23:L23)</f>
        <v>0.37600000000000006</v>
      </c>
    </row>
    <row r="24" spans="2:13" x14ac:dyDescent="0.25">
      <c r="B24" s="19" t="s">
        <v>3459</v>
      </c>
      <c r="C24" s="395">
        <v>0.27700000000000002</v>
      </c>
      <c r="D24" s="395">
        <v>2.4E-2</v>
      </c>
      <c r="E24" s="395">
        <v>1E-3</v>
      </c>
      <c r="F24" s="395">
        <v>0.19600000000000001</v>
      </c>
      <c r="G24" s="395">
        <v>6.0999999999999999E-2</v>
      </c>
      <c r="H24" s="395">
        <v>0.30499999999999999</v>
      </c>
      <c r="I24" s="395">
        <v>2.1040000000000001</v>
      </c>
      <c r="J24" s="395">
        <v>6.7000000000000004E-2</v>
      </c>
      <c r="K24" s="395">
        <v>4.0000000000000001E-3</v>
      </c>
      <c r="L24" s="395">
        <v>0.14699999999999999</v>
      </c>
      <c r="M24" s="395">
        <f t="shared" si="1"/>
        <v>3.1859999999999999</v>
      </c>
    </row>
    <row r="25" spans="2:13" x14ac:dyDescent="0.25">
      <c r="B25" s="19" t="s">
        <v>3458</v>
      </c>
      <c r="C25" s="395">
        <v>0.72199999999999998</v>
      </c>
      <c r="D25" s="395">
        <v>5.3999999999999999E-2</v>
      </c>
      <c r="E25" s="395">
        <v>0</v>
      </c>
      <c r="F25" s="395">
        <v>0.14699999999999999</v>
      </c>
      <c r="G25" s="395">
        <v>1.246</v>
      </c>
      <c r="H25" s="395">
        <v>0.24</v>
      </c>
      <c r="I25" s="395">
        <v>0.39500000000000002</v>
      </c>
      <c r="J25" s="395">
        <v>9.5000000000000001E-2</v>
      </c>
      <c r="K25" s="395">
        <v>1.6E-2</v>
      </c>
      <c r="L25" s="395">
        <v>0.20399999999999999</v>
      </c>
      <c r="M25" s="395">
        <f t="shared" si="1"/>
        <v>3.1190000000000002</v>
      </c>
    </row>
    <row r="26" spans="2:13" x14ac:dyDescent="0.25">
      <c r="B26" s="19" t="s">
        <v>3457</v>
      </c>
      <c r="C26" s="395">
        <v>3.7130000000000001</v>
      </c>
      <c r="D26" s="395">
        <v>0.26</v>
      </c>
      <c r="E26" s="395">
        <v>1.4999999999999999E-2</v>
      </c>
      <c r="F26" s="395">
        <v>8.8999999999999996E-2</v>
      </c>
      <c r="G26" s="395">
        <v>0.66600000000000004</v>
      </c>
      <c r="H26" s="395">
        <v>0.20599999999999999</v>
      </c>
      <c r="I26" s="395">
        <v>1.41</v>
      </c>
      <c r="J26" s="395">
        <v>0.92500000000000004</v>
      </c>
      <c r="K26" s="395">
        <v>5.5E-2</v>
      </c>
      <c r="L26" s="395">
        <v>2.121</v>
      </c>
      <c r="M26" s="395">
        <f t="shared" si="1"/>
        <v>9.4600000000000009</v>
      </c>
    </row>
    <row r="27" spans="2:13" x14ac:dyDescent="0.25">
      <c r="B27" s="19" t="s">
        <v>3456</v>
      </c>
      <c r="C27" s="395">
        <v>31.968</v>
      </c>
      <c r="D27" s="395">
        <v>1.76</v>
      </c>
      <c r="E27" s="395">
        <v>3.7999999999999999E-2</v>
      </c>
      <c r="F27" s="395">
        <v>1.018</v>
      </c>
      <c r="G27" s="395">
        <v>4.0759999999999996</v>
      </c>
      <c r="H27" s="395">
        <v>1.7090000000000001</v>
      </c>
      <c r="I27" s="395">
        <v>22.19</v>
      </c>
      <c r="J27" s="395">
        <v>8.2010000000000005</v>
      </c>
      <c r="K27" s="395">
        <v>1.069</v>
      </c>
      <c r="L27" s="395">
        <v>2.65</v>
      </c>
      <c r="M27" s="395">
        <f t="shared" si="1"/>
        <v>74.679000000000016</v>
      </c>
    </row>
    <row r="28" spans="2:13" x14ac:dyDescent="0.25">
      <c r="B28" s="19" t="s">
        <v>3455</v>
      </c>
      <c r="C28" s="395">
        <v>218.209</v>
      </c>
      <c r="D28" s="395">
        <v>13.141999999999999</v>
      </c>
      <c r="E28" s="395">
        <v>4.4999999999999998E-2</v>
      </c>
      <c r="F28" s="395">
        <v>17.373000000000001</v>
      </c>
      <c r="G28" s="395">
        <v>21.11</v>
      </c>
      <c r="H28" s="395">
        <v>3.0000000000000001E-3</v>
      </c>
      <c r="I28" s="395">
        <v>2.9430000000000001</v>
      </c>
      <c r="J28" s="395">
        <v>22.315999999999999</v>
      </c>
      <c r="K28" s="395">
        <v>0.14199999999999999</v>
      </c>
      <c r="L28" s="395">
        <v>3.4039999999999999</v>
      </c>
      <c r="M28" s="395">
        <f t="shared" si="1"/>
        <v>298.6869999999999</v>
      </c>
    </row>
    <row r="29" spans="2:13" x14ac:dyDescent="0.25">
      <c r="B29" s="394" t="s">
        <v>141</v>
      </c>
      <c r="C29" s="351">
        <f t="shared" ref="C29:M29" si="2">SUM(C23:C28)</f>
        <v>254.90600000000001</v>
      </c>
      <c r="D29" s="351">
        <f t="shared" si="2"/>
        <v>15.241</v>
      </c>
      <c r="E29" s="351">
        <f t="shared" si="2"/>
        <v>9.9000000000000005E-2</v>
      </c>
      <c r="F29" s="351">
        <f t="shared" si="2"/>
        <v>19.134</v>
      </c>
      <c r="G29" s="351">
        <f t="shared" si="2"/>
        <v>27.181999999999999</v>
      </c>
      <c r="H29" s="351">
        <f t="shared" si="2"/>
        <v>2.4729999999999999</v>
      </c>
      <c r="I29" s="351">
        <f t="shared" si="2"/>
        <v>29.051000000000002</v>
      </c>
      <c r="J29" s="351">
        <f t="shared" si="2"/>
        <v>31.609000000000002</v>
      </c>
      <c r="K29" s="351">
        <f t="shared" si="2"/>
        <v>1.2859999999999998</v>
      </c>
      <c r="L29" s="351">
        <f t="shared" si="2"/>
        <v>8.5259999999999998</v>
      </c>
      <c r="M29" s="351">
        <f t="shared" si="2"/>
        <v>389.50699999999995</v>
      </c>
    </row>
    <row r="34" spans="2:13" ht="15.75" x14ac:dyDescent="0.25">
      <c r="B34" s="367" t="s">
        <v>3454</v>
      </c>
    </row>
    <row r="35" spans="2:13" x14ac:dyDescent="0.25">
      <c r="B35" s="381" t="s">
        <v>3453</v>
      </c>
      <c r="C35" s="396"/>
      <c r="D35" s="396"/>
      <c r="E35" s="396"/>
      <c r="F35" s="396"/>
      <c r="G35" s="396"/>
      <c r="H35" s="396"/>
      <c r="I35" s="396"/>
      <c r="J35" s="396"/>
      <c r="K35" s="396"/>
      <c r="L35" s="396"/>
      <c r="M35" s="396"/>
    </row>
    <row r="36" spans="2:13" x14ac:dyDescent="0.25">
      <c r="B36" s="342"/>
      <c r="C36" s="342"/>
      <c r="D36" s="342"/>
      <c r="E36" s="342"/>
      <c r="F36" s="342"/>
      <c r="G36" s="342"/>
      <c r="H36" s="342"/>
      <c r="I36" s="342"/>
      <c r="J36" s="342"/>
      <c r="K36" s="342"/>
      <c r="L36" s="342"/>
      <c r="M36" s="342"/>
    </row>
    <row r="37" spans="2:13" ht="45" x14ac:dyDescent="0.25">
      <c r="B37" s="342"/>
      <c r="C37" s="356" t="s">
        <v>3397</v>
      </c>
      <c r="D37" s="356" t="s">
        <v>3396</v>
      </c>
      <c r="E37" s="356" t="s">
        <v>3395</v>
      </c>
      <c r="F37" s="356" t="s">
        <v>3394</v>
      </c>
      <c r="G37" s="356" t="s">
        <v>3393</v>
      </c>
      <c r="H37" s="356" t="s">
        <v>3392</v>
      </c>
      <c r="I37" s="356" t="s">
        <v>3391</v>
      </c>
      <c r="J37" s="356" t="s">
        <v>776</v>
      </c>
      <c r="K37" s="356" t="s">
        <v>3390</v>
      </c>
      <c r="L37" s="356" t="s">
        <v>139</v>
      </c>
      <c r="M37" s="355" t="s">
        <v>141</v>
      </c>
    </row>
    <row r="38" spans="2:13" x14ac:dyDescent="0.25">
      <c r="B38" s="383" t="s">
        <v>3451</v>
      </c>
      <c r="C38" s="409">
        <v>0.18</v>
      </c>
      <c r="D38" s="409">
        <v>0.16</v>
      </c>
      <c r="E38" s="409">
        <v>0</v>
      </c>
      <c r="F38" s="409">
        <v>0</v>
      </c>
      <c r="G38" s="409">
        <v>0.11</v>
      </c>
      <c r="H38" s="409">
        <v>0</v>
      </c>
      <c r="I38" s="409">
        <v>0.02</v>
      </c>
      <c r="J38" s="409">
        <v>0.26</v>
      </c>
      <c r="K38" s="409">
        <v>0</v>
      </c>
      <c r="L38" s="409">
        <v>0</v>
      </c>
      <c r="M38" s="408">
        <v>0.15</v>
      </c>
    </row>
    <row r="39" spans="2:13" x14ac:dyDescent="0.25">
      <c r="B39" s="368" t="str">
        <f>"Note: 90-days arrears. Payments for " &amp; Q_3 &amp; " in arrears as per " &amp; Q_4 &amp; " as a share of scheduled payments for the " &amp; Q_3 &amp; " payment term  (See definition in table X1)"</f>
        <v>Note: 90-days arrears. Payments for Q2 2024 in arrears as per Q3 2024 as a share of scheduled payments for the Q2 2024 payment term  (See definition in table X1)</v>
      </c>
    </row>
    <row r="40" spans="2:13" x14ac:dyDescent="0.25">
      <c r="J40" s="407"/>
    </row>
    <row r="44" spans="2:13" ht="15.75" x14ac:dyDescent="0.25">
      <c r="B44" s="367" t="s">
        <v>3452</v>
      </c>
    </row>
    <row r="45" spans="2:13" x14ac:dyDescent="0.25">
      <c r="B45" s="381" t="s">
        <v>3207</v>
      </c>
      <c r="C45" s="396"/>
      <c r="D45" s="396"/>
      <c r="E45" s="396"/>
      <c r="F45" s="396"/>
      <c r="G45" s="396"/>
      <c r="H45" s="396"/>
      <c r="I45" s="396"/>
      <c r="J45" s="396"/>
      <c r="K45" s="396"/>
      <c r="L45" s="396"/>
      <c r="M45" s="396"/>
    </row>
    <row r="46" spans="2:13" x14ac:dyDescent="0.25">
      <c r="B46" s="342"/>
      <c r="C46" s="342"/>
      <c r="D46" s="342"/>
      <c r="E46" s="342"/>
      <c r="F46" s="342"/>
      <c r="G46" s="342"/>
      <c r="H46" s="342"/>
      <c r="I46" s="342"/>
      <c r="J46" s="342"/>
      <c r="K46" s="342"/>
      <c r="L46" s="342"/>
      <c r="M46" s="342"/>
    </row>
    <row r="47" spans="2:13" ht="45" x14ac:dyDescent="0.25">
      <c r="B47" s="342"/>
      <c r="C47" s="356" t="s">
        <v>3397</v>
      </c>
      <c r="D47" s="356" t="s">
        <v>3396</v>
      </c>
      <c r="E47" s="356" t="s">
        <v>3395</v>
      </c>
      <c r="F47" s="356" t="s">
        <v>3394</v>
      </c>
      <c r="G47" s="356" t="s">
        <v>3393</v>
      </c>
      <c r="H47" s="356" t="s">
        <v>3392</v>
      </c>
      <c r="I47" s="356" t="s">
        <v>3391</v>
      </c>
      <c r="J47" s="356" t="s">
        <v>776</v>
      </c>
      <c r="K47" s="356" t="s">
        <v>3390</v>
      </c>
      <c r="L47" s="356" t="s">
        <v>139</v>
      </c>
      <c r="M47" s="355" t="s">
        <v>141</v>
      </c>
    </row>
    <row r="48" spans="2:13" x14ac:dyDescent="0.25">
      <c r="B48" s="383" t="s">
        <v>3451</v>
      </c>
      <c r="C48" s="402">
        <v>0.17</v>
      </c>
      <c r="D48" s="402">
        <v>0.17</v>
      </c>
      <c r="E48" s="402">
        <v>0</v>
      </c>
      <c r="F48" s="402">
        <v>0</v>
      </c>
      <c r="G48" s="402">
        <v>0.11</v>
      </c>
      <c r="H48" s="402">
        <v>0</v>
      </c>
      <c r="I48" s="402">
        <v>0.02</v>
      </c>
      <c r="J48" s="402">
        <v>0.22</v>
      </c>
      <c r="K48" s="402">
        <v>0</v>
      </c>
      <c r="L48" s="402">
        <v>0</v>
      </c>
      <c r="M48" s="401">
        <v>0.14000000000000001</v>
      </c>
    </row>
    <row r="49" spans="2:13" x14ac:dyDescent="0.25">
      <c r="B49" s="368" t="s">
        <v>3443</v>
      </c>
    </row>
    <row r="54" spans="2:13" ht="15.75" x14ac:dyDescent="0.25">
      <c r="B54" s="367" t="s">
        <v>3450</v>
      </c>
    </row>
    <row r="55" spans="2:13" x14ac:dyDescent="0.25">
      <c r="B55" s="381" t="s">
        <v>3205</v>
      </c>
      <c r="C55" s="396"/>
      <c r="D55" s="396"/>
      <c r="E55" s="396"/>
      <c r="F55" s="396"/>
      <c r="G55" s="396"/>
      <c r="H55" s="396"/>
      <c r="I55" s="396"/>
      <c r="J55" s="396"/>
      <c r="K55" s="396"/>
      <c r="L55" s="396"/>
      <c r="M55" s="396"/>
    </row>
    <row r="56" spans="2:13" x14ac:dyDescent="0.25">
      <c r="B56" s="342"/>
      <c r="C56" s="342"/>
      <c r="D56" s="342"/>
      <c r="E56" s="342"/>
      <c r="F56" s="342"/>
      <c r="G56" s="342"/>
      <c r="H56" s="342"/>
      <c r="I56" s="342"/>
      <c r="J56" s="342"/>
      <c r="K56" s="342"/>
      <c r="L56" s="342"/>
      <c r="M56" s="342"/>
    </row>
    <row r="57" spans="2:13" ht="45" x14ac:dyDescent="0.25">
      <c r="B57" s="342"/>
      <c r="C57" s="356" t="s">
        <v>3397</v>
      </c>
      <c r="D57" s="356" t="s">
        <v>3396</v>
      </c>
      <c r="E57" s="356" t="s">
        <v>3395</v>
      </c>
      <c r="F57" s="356" t="s">
        <v>3394</v>
      </c>
      <c r="G57" s="356" t="s">
        <v>3393</v>
      </c>
      <c r="H57" s="356" t="s">
        <v>3392</v>
      </c>
      <c r="I57" s="356" t="s">
        <v>3391</v>
      </c>
      <c r="J57" s="356" t="s">
        <v>776</v>
      </c>
      <c r="K57" s="356" t="s">
        <v>3390</v>
      </c>
      <c r="L57" s="356" t="s">
        <v>139</v>
      </c>
      <c r="M57" s="355" t="s">
        <v>141</v>
      </c>
    </row>
    <row r="58" spans="2:13" x14ac:dyDescent="0.25">
      <c r="B58" s="300" t="s">
        <v>3449</v>
      </c>
      <c r="C58" s="406">
        <v>0.15</v>
      </c>
      <c r="D58" s="406">
        <v>0.16</v>
      </c>
      <c r="E58" s="406">
        <v>0</v>
      </c>
      <c r="F58" s="406">
        <v>0</v>
      </c>
      <c r="G58" s="406">
        <v>0.1</v>
      </c>
      <c r="H58" s="406">
        <v>0</v>
      </c>
      <c r="I58" s="406">
        <v>0.02</v>
      </c>
      <c r="J58" s="406">
        <v>0.19</v>
      </c>
      <c r="K58" s="406">
        <v>0</v>
      </c>
      <c r="L58" s="406">
        <v>0</v>
      </c>
      <c r="M58" s="405">
        <v>0.13</v>
      </c>
    </row>
    <row r="59" spans="2:13" x14ac:dyDescent="0.25">
      <c r="B59" s="300" t="s">
        <v>3448</v>
      </c>
      <c r="C59" s="406">
        <v>0.01</v>
      </c>
      <c r="D59" s="406">
        <v>0</v>
      </c>
      <c r="E59" s="406">
        <v>0</v>
      </c>
      <c r="F59" s="406">
        <v>0</v>
      </c>
      <c r="G59" s="406">
        <v>0.01</v>
      </c>
      <c r="H59" s="406">
        <v>0</v>
      </c>
      <c r="I59" s="406">
        <v>0</v>
      </c>
      <c r="J59" s="406">
        <v>0.01</v>
      </c>
      <c r="K59" s="406">
        <v>0</v>
      </c>
      <c r="L59" s="406">
        <v>0</v>
      </c>
      <c r="M59" s="405">
        <v>0.01</v>
      </c>
    </row>
    <row r="60" spans="2:13" x14ac:dyDescent="0.25">
      <c r="B60" s="300" t="s">
        <v>3447</v>
      </c>
      <c r="C60" s="406">
        <v>0</v>
      </c>
      <c r="D60" s="406">
        <v>0</v>
      </c>
      <c r="E60" s="406">
        <v>0</v>
      </c>
      <c r="F60" s="406">
        <v>0</v>
      </c>
      <c r="G60" s="406">
        <v>0.01</v>
      </c>
      <c r="H60" s="406">
        <v>0</v>
      </c>
      <c r="I60" s="406">
        <v>0</v>
      </c>
      <c r="J60" s="406">
        <v>0.01</v>
      </c>
      <c r="K60" s="406">
        <v>0</v>
      </c>
      <c r="L60" s="406">
        <v>0</v>
      </c>
      <c r="M60" s="405">
        <v>0</v>
      </c>
    </row>
    <row r="61" spans="2:13" x14ac:dyDescent="0.25">
      <c r="B61" s="300" t="s">
        <v>3446</v>
      </c>
      <c r="C61" s="406">
        <v>0</v>
      </c>
      <c r="D61" s="406">
        <v>0</v>
      </c>
      <c r="E61" s="406">
        <v>0</v>
      </c>
      <c r="F61" s="406">
        <v>0</v>
      </c>
      <c r="G61" s="406">
        <v>0</v>
      </c>
      <c r="H61" s="406">
        <v>0</v>
      </c>
      <c r="I61" s="406">
        <v>0</v>
      </c>
      <c r="J61" s="406">
        <v>0.01</v>
      </c>
      <c r="K61" s="406">
        <v>0</v>
      </c>
      <c r="L61" s="406">
        <v>0</v>
      </c>
      <c r="M61" s="405">
        <v>0</v>
      </c>
    </row>
    <row r="62" spans="2:13" x14ac:dyDescent="0.25">
      <c r="B62" s="300" t="s">
        <v>3445</v>
      </c>
      <c r="C62" s="406">
        <v>0</v>
      </c>
      <c r="D62" s="406">
        <v>0</v>
      </c>
      <c r="E62" s="406">
        <v>0</v>
      </c>
      <c r="F62" s="406">
        <v>0</v>
      </c>
      <c r="G62" s="406">
        <v>0</v>
      </c>
      <c r="H62" s="406">
        <v>0</v>
      </c>
      <c r="I62" s="406">
        <v>0</v>
      </c>
      <c r="J62" s="406">
        <v>0</v>
      </c>
      <c r="K62" s="406">
        <v>0</v>
      </c>
      <c r="L62" s="406">
        <v>0</v>
      </c>
      <c r="M62" s="405">
        <v>0</v>
      </c>
    </row>
    <row r="63" spans="2:13" x14ac:dyDescent="0.25">
      <c r="B63" s="332" t="s">
        <v>3444</v>
      </c>
      <c r="C63" s="404">
        <v>0</v>
      </c>
      <c r="D63" s="404">
        <v>0</v>
      </c>
      <c r="E63" s="404">
        <v>0</v>
      </c>
      <c r="F63" s="404">
        <v>0</v>
      </c>
      <c r="G63" s="404">
        <v>0</v>
      </c>
      <c r="H63" s="404">
        <v>0</v>
      </c>
      <c r="I63" s="404">
        <v>0</v>
      </c>
      <c r="J63" s="404">
        <v>0</v>
      </c>
      <c r="K63" s="404">
        <v>0</v>
      </c>
      <c r="L63" s="404">
        <v>0</v>
      </c>
      <c r="M63" s="403">
        <v>0</v>
      </c>
    </row>
    <row r="64" spans="2:13" x14ac:dyDescent="0.25">
      <c r="B64" s="368" t="s">
        <v>3443</v>
      </c>
    </row>
    <row r="68" spans="2:13" ht="15.75" x14ac:dyDescent="0.25">
      <c r="B68" s="367" t="s">
        <v>3442</v>
      </c>
    </row>
    <row r="69" spans="2:13" x14ac:dyDescent="0.25">
      <c r="B69" s="381" t="s">
        <v>3203</v>
      </c>
      <c r="C69" s="396"/>
      <c r="D69" s="396"/>
      <c r="E69" s="396"/>
      <c r="F69" s="396"/>
      <c r="G69" s="396"/>
      <c r="H69" s="396"/>
      <c r="I69" s="396"/>
      <c r="J69" s="396"/>
      <c r="K69" s="396"/>
      <c r="L69" s="396"/>
      <c r="M69" s="396"/>
    </row>
    <row r="70" spans="2:13" x14ac:dyDescent="0.25">
      <c r="B70" s="342"/>
      <c r="C70" s="342"/>
      <c r="D70" s="342"/>
      <c r="E70" s="342"/>
      <c r="F70" s="342"/>
      <c r="G70" s="342"/>
      <c r="H70" s="342"/>
      <c r="I70" s="342"/>
      <c r="J70" s="342"/>
      <c r="K70" s="342"/>
      <c r="L70" s="342"/>
      <c r="M70" s="342"/>
    </row>
    <row r="71" spans="2:13" ht="45" x14ac:dyDescent="0.25">
      <c r="B71" s="342"/>
      <c r="C71" s="356" t="s">
        <v>3397</v>
      </c>
      <c r="D71" s="356" t="s">
        <v>3396</v>
      </c>
      <c r="E71" s="356" t="s">
        <v>3395</v>
      </c>
      <c r="F71" s="356" t="s">
        <v>3394</v>
      </c>
      <c r="G71" s="356" t="s">
        <v>3393</v>
      </c>
      <c r="H71" s="356" t="s">
        <v>3392</v>
      </c>
      <c r="I71" s="356" t="s">
        <v>3391</v>
      </c>
      <c r="J71" s="356" t="s">
        <v>776</v>
      </c>
      <c r="K71" s="356" t="s">
        <v>3390</v>
      </c>
      <c r="L71" s="356" t="s">
        <v>139</v>
      </c>
      <c r="M71" s="355" t="s">
        <v>141</v>
      </c>
    </row>
    <row r="72" spans="2:13" x14ac:dyDescent="0.25">
      <c r="B72" s="383" t="s">
        <v>3441</v>
      </c>
      <c r="C72" s="402">
        <v>5.31</v>
      </c>
      <c r="D72" s="491" t="s">
        <v>3503</v>
      </c>
      <c r="E72" s="491" t="s">
        <v>3503</v>
      </c>
      <c r="F72" s="491" t="s">
        <v>3503</v>
      </c>
      <c r="G72" s="491" t="s">
        <v>3503</v>
      </c>
      <c r="H72" s="491" t="s">
        <v>3503</v>
      </c>
      <c r="I72" s="491" t="s">
        <v>3503</v>
      </c>
      <c r="J72" s="491" t="s">
        <v>3503</v>
      </c>
      <c r="K72" s="491" t="s">
        <v>3503</v>
      </c>
      <c r="L72" s="491" t="s">
        <v>3503</v>
      </c>
      <c r="M72" s="401">
        <f>SUM(C72:L72)</f>
        <v>5.31</v>
      </c>
    </row>
    <row r="73" spans="2:13" x14ac:dyDescent="0.25">
      <c r="B73" s="368" t="s">
        <v>3440</v>
      </c>
    </row>
    <row r="77" spans="2:13" ht="15.75" x14ac:dyDescent="0.25">
      <c r="B77" s="367" t="s">
        <v>3439</v>
      </c>
    </row>
    <row r="78" spans="2:13" x14ac:dyDescent="0.25">
      <c r="B78" s="381" t="s">
        <v>3201</v>
      </c>
      <c r="C78" s="396"/>
      <c r="D78" s="396"/>
      <c r="E78" s="396"/>
      <c r="F78" s="396"/>
      <c r="G78" s="396"/>
      <c r="H78" s="396"/>
      <c r="I78" s="396"/>
      <c r="J78" s="396"/>
      <c r="K78" s="396"/>
      <c r="L78" s="396"/>
      <c r="M78" s="396"/>
    </row>
    <row r="79" spans="2:13" x14ac:dyDescent="0.25">
      <c r="B79" s="342"/>
      <c r="C79" s="342"/>
      <c r="D79" s="342"/>
      <c r="E79" s="342"/>
      <c r="F79" s="342"/>
      <c r="G79" s="342"/>
      <c r="H79" s="342"/>
      <c r="I79" s="342"/>
      <c r="J79" s="342"/>
      <c r="K79" s="342"/>
      <c r="L79" s="342"/>
      <c r="M79" s="342"/>
    </row>
    <row r="80" spans="2:13" ht="45" x14ac:dyDescent="0.25">
      <c r="B80" s="342"/>
      <c r="C80" s="356" t="s">
        <v>3397</v>
      </c>
      <c r="D80" s="356" t="s">
        <v>3396</v>
      </c>
      <c r="E80" s="356" t="s">
        <v>3395</v>
      </c>
      <c r="F80" s="356" t="s">
        <v>3394</v>
      </c>
      <c r="G80" s="356" t="s">
        <v>3393</v>
      </c>
      <c r="H80" s="356" t="s">
        <v>3392</v>
      </c>
      <c r="I80" s="356" t="s">
        <v>3391</v>
      </c>
      <c r="J80" s="356" t="s">
        <v>776</v>
      </c>
      <c r="K80" s="356" t="s">
        <v>3390</v>
      </c>
      <c r="L80" s="356" t="s">
        <v>139</v>
      </c>
      <c r="M80" s="355" t="s">
        <v>141</v>
      </c>
    </row>
    <row r="81" spans="2:14" x14ac:dyDescent="0.25">
      <c r="B81" s="383" t="s">
        <v>3438</v>
      </c>
      <c r="C81" s="500">
        <v>0</v>
      </c>
      <c r="D81" s="491" t="s">
        <v>3503</v>
      </c>
      <c r="E81" s="491" t="s">
        <v>3503</v>
      </c>
      <c r="F81" s="491" t="s">
        <v>3503</v>
      </c>
      <c r="G81" s="491" t="s">
        <v>3503</v>
      </c>
      <c r="H81" s="491" t="s">
        <v>3503</v>
      </c>
      <c r="I81" s="491" t="s">
        <v>3503</v>
      </c>
      <c r="J81" s="491" t="s">
        <v>3503</v>
      </c>
      <c r="K81" s="491" t="s">
        <v>3503</v>
      </c>
      <c r="L81" s="491" t="s">
        <v>3503</v>
      </c>
      <c r="M81" s="500">
        <v>0</v>
      </c>
    </row>
    <row r="82" spans="2:14" x14ac:dyDescent="0.25">
      <c r="B82" s="368" t="s">
        <v>3437</v>
      </c>
    </row>
    <row r="83" spans="2:14" x14ac:dyDescent="0.25">
      <c r="B83" s="368"/>
    </row>
    <row r="85" spans="2:14" x14ac:dyDescent="0.25">
      <c r="N85" s="250" t="s">
        <v>3255</v>
      </c>
    </row>
  </sheetData>
  <hyperlinks>
    <hyperlink ref="N85" location="Contents!A1" display="To Frontpage" xr:uid="{F5EF2700-5974-483D-9779-110406633E52}"/>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7735-4B05-4892-B4F8-056DFF9428DC}">
  <sheetPr codeName="Sheet29">
    <pageSetUpPr fitToPage="1"/>
  </sheetPr>
  <dimension ref="B7:D61"/>
  <sheetViews>
    <sheetView zoomScale="85" zoomScaleNormal="85" workbookViewId="0">
      <selection activeCell="B4" sqref="B4"/>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7" spans="2:4" ht="15.75" x14ac:dyDescent="0.25">
      <c r="B7" s="423" t="s">
        <v>3502</v>
      </c>
      <c r="C7" s="387"/>
      <c r="D7" s="387"/>
    </row>
    <row r="8" spans="2:4" x14ac:dyDescent="0.25">
      <c r="B8" s="422" t="s">
        <v>3197</v>
      </c>
      <c r="C8" s="421" t="s">
        <v>3501</v>
      </c>
      <c r="D8" s="420" t="s">
        <v>3500</v>
      </c>
    </row>
    <row r="9" spans="2:4" x14ac:dyDescent="0.25">
      <c r="B9" s="419"/>
      <c r="C9" s="418"/>
      <c r="D9" s="417"/>
    </row>
    <row r="10" spans="2:4" x14ac:dyDescent="0.25">
      <c r="B10" s="394" t="s">
        <v>3499</v>
      </c>
      <c r="C10" s="416"/>
      <c r="D10" s="416"/>
    </row>
    <row r="11" spans="2:4" ht="30" x14ac:dyDescent="0.25">
      <c r="B11" s="255" t="s">
        <v>3498</v>
      </c>
      <c r="C11" s="255" t="s">
        <v>3497</v>
      </c>
      <c r="D11" s="553"/>
    </row>
    <row r="12" spans="2:4" x14ac:dyDescent="0.25">
      <c r="B12" s="314"/>
      <c r="C12" s="255"/>
      <c r="D12" s="553"/>
    </row>
    <row r="13" spans="2:4" ht="45" x14ac:dyDescent="0.25">
      <c r="B13" s="314"/>
      <c r="C13" s="255" t="s">
        <v>3496</v>
      </c>
      <c r="D13" s="553"/>
    </row>
    <row r="14" spans="2:4" ht="30" x14ac:dyDescent="0.25">
      <c r="B14" s="267" t="s">
        <v>3495</v>
      </c>
      <c r="C14" s="255" t="s">
        <v>3494</v>
      </c>
      <c r="D14" s="553"/>
    </row>
    <row r="15" spans="2:4" x14ac:dyDescent="0.25">
      <c r="B15" s="267"/>
      <c r="C15" s="414" t="s">
        <v>3493</v>
      </c>
      <c r="D15" s="553"/>
    </row>
    <row r="16" spans="2:4" ht="30" x14ac:dyDescent="0.25">
      <c r="B16" s="267" t="s">
        <v>3492</v>
      </c>
      <c r="C16" s="414" t="s">
        <v>3491</v>
      </c>
      <c r="D16" s="553"/>
    </row>
    <row r="17" spans="2:4" x14ac:dyDescent="0.25">
      <c r="B17" s="415"/>
      <c r="C17" s="414" t="s">
        <v>3490</v>
      </c>
      <c r="D17" s="553"/>
    </row>
    <row r="18" spans="2:4" x14ac:dyDescent="0.25">
      <c r="B18" s="415"/>
      <c r="C18" s="414" t="s">
        <v>3489</v>
      </c>
      <c r="D18" s="553"/>
    </row>
    <row r="19" spans="2:4" x14ac:dyDescent="0.25">
      <c r="B19" s="415"/>
      <c r="C19" s="414" t="s">
        <v>3488</v>
      </c>
      <c r="D19" s="553"/>
    </row>
    <row r="20" spans="2:4" x14ac:dyDescent="0.25">
      <c r="B20" s="415"/>
      <c r="C20" s="414" t="s">
        <v>3487</v>
      </c>
      <c r="D20" s="553"/>
    </row>
    <row r="21" spans="2:4" x14ac:dyDescent="0.25">
      <c r="B21" s="415"/>
      <c r="C21" s="414" t="s">
        <v>3486</v>
      </c>
      <c r="D21" s="553"/>
    </row>
    <row r="22" spans="2:4" ht="29.25" x14ac:dyDescent="0.25">
      <c r="B22" s="415"/>
      <c r="C22" s="414" t="s">
        <v>3485</v>
      </c>
      <c r="D22" s="553"/>
    </row>
    <row r="23" spans="2:4" x14ac:dyDescent="0.25">
      <c r="B23" s="415"/>
      <c r="C23" s="414" t="s">
        <v>3484</v>
      </c>
      <c r="D23" s="553"/>
    </row>
    <row r="24" spans="2:4" x14ac:dyDescent="0.25">
      <c r="B24" s="415"/>
      <c r="C24" s="414" t="s">
        <v>3483</v>
      </c>
      <c r="D24" s="553"/>
    </row>
    <row r="25" spans="2:4" x14ac:dyDescent="0.25">
      <c r="B25" s="415"/>
      <c r="C25" s="414" t="s">
        <v>3482</v>
      </c>
      <c r="D25" s="553"/>
    </row>
    <row r="26" spans="2:4" x14ac:dyDescent="0.25">
      <c r="B26" s="415"/>
      <c r="C26" s="414" t="s">
        <v>3481</v>
      </c>
      <c r="D26" s="553"/>
    </row>
    <row r="27" spans="2:4" x14ac:dyDescent="0.25">
      <c r="B27" s="415"/>
      <c r="C27" s="414"/>
      <c r="D27" s="255"/>
    </row>
    <row r="28" spans="2:4" x14ac:dyDescent="0.25">
      <c r="B28" s="394" t="s">
        <v>3480</v>
      </c>
      <c r="C28" s="383"/>
      <c r="D28" s="383"/>
    </row>
    <row r="29" spans="2:4" ht="30" x14ac:dyDescent="0.25">
      <c r="B29" s="552" t="s">
        <v>3479</v>
      </c>
      <c r="C29" s="255" t="s">
        <v>3478</v>
      </c>
      <c r="D29" s="553"/>
    </row>
    <row r="30" spans="2:4" x14ac:dyDescent="0.25">
      <c r="B30" s="552"/>
      <c r="C30" s="255"/>
      <c r="D30" s="553"/>
    </row>
    <row r="31" spans="2:4" ht="30" x14ac:dyDescent="0.25">
      <c r="B31" s="552"/>
      <c r="C31" s="255" t="s">
        <v>3477</v>
      </c>
      <c r="D31" s="553"/>
    </row>
    <row r="32" spans="2:4" x14ac:dyDescent="0.25">
      <c r="B32" s="552"/>
      <c r="C32" s="287"/>
      <c r="D32" s="553"/>
    </row>
    <row r="33" spans="2:4" x14ac:dyDescent="0.25">
      <c r="B33" s="552"/>
      <c r="C33" s="287" t="s">
        <v>3476</v>
      </c>
      <c r="D33" s="553"/>
    </row>
    <row r="34" spans="2:4" ht="30" x14ac:dyDescent="0.25">
      <c r="B34" s="552" t="s">
        <v>3475</v>
      </c>
      <c r="C34" s="255" t="s">
        <v>3474</v>
      </c>
      <c r="D34" s="553"/>
    </row>
    <row r="35" spans="2:4" x14ac:dyDescent="0.25">
      <c r="B35" s="552"/>
      <c r="C35" s="255"/>
      <c r="D35" s="553"/>
    </row>
    <row r="36" spans="2:4" x14ac:dyDescent="0.25">
      <c r="B36" s="552"/>
      <c r="C36" s="287" t="s">
        <v>3473</v>
      </c>
      <c r="D36" s="553"/>
    </row>
    <row r="37" spans="2:4" ht="30" x14ac:dyDescent="0.25">
      <c r="B37" s="552" t="s">
        <v>3472</v>
      </c>
      <c r="C37" s="255" t="s">
        <v>3471</v>
      </c>
      <c r="D37" s="553"/>
    </row>
    <row r="38" spans="2:4" x14ac:dyDescent="0.25">
      <c r="B38" s="552"/>
      <c r="C38" s="255"/>
      <c r="D38" s="553"/>
    </row>
    <row r="39" spans="2:4" x14ac:dyDescent="0.25">
      <c r="B39" s="552"/>
      <c r="C39" s="287" t="s">
        <v>3470</v>
      </c>
      <c r="D39" s="553"/>
    </row>
    <row r="40" spans="2:4" ht="30" x14ac:dyDescent="0.25">
      <c r="B40" s="552" t="s">
        <v>3469</v>
      </c>
      <c r="C40" s="255" t="s">
        <v>3468</v>
      </c>
      <c r="D40" s="553"/>
    </row>
    <row r="41" spans="2:4" x14ac:dyDescent="0.25">
      <c r="B41" s="552"/>
      <c r="C41" s="255"/>
      <c r="D41" s="553"/>
    </row>
    <row r="42" spans="2:4" ht="30" x14ac:dyDescent="0.25">
      <c r="B42" s="552"/>
      <c r="C42" s="287" t="s">
        <v>3467</v>
      </c>
      <c r="D42" s="553"/>
    </row>
    <row r="43" spans="2:4" ht="45" x14ac:dyDescent="0.25">
      <c r="B43" s="413" t="s">
        <v>3466</v>
      </c>
      <c r="C43" s="252" t="s">
        <v>3465</v>
      </c>
      <c r="D43" s="252"/>
    </row>
    <row r="45" spans="2:4" x14ac:dyDescent="0.25">
      <c r="D45" s="250" t="s">
        <v>3255</v>
      </c>
    </row>
    <row r="56" spans="2:4" ht="15" customHeight="1" x14ac:dyDescent="0.25"/>
    <row r="57" spans="2:4" ht="222.75" customHeight="1" x14ac:dyDescent="0.25"/>
    <row r="58" spans="2:4" ht="203.25" customHeight="1" x14ac:dyDescent="0.25">
      <c r="B58" s="267"/>
      <c r="C58" s="412"/>
      <c r="D58" s="412"/>
    </row>
    <row r="59" spans="2:4" ht="15.75" x14ac:dyDescent="0.25">
      <c r="B59" s="411"/>
      <c r="C59" s="410"/>
      <c r="D59" s="410"/>
    </row>
    <row r="61" spans="2:4" x14ac:dyDescent="0.25">
      <c r="D61" s="25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6F933857-5182-4C41-B702-BEB220132E18}"/>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506" t="s">
        <v>1594</v>
      </c>
      <c r="D26" s="506"/>
      <c r="E26" s="506"/>
      <c r="F26" s="506"/>
      <c r="G26" s="506"/>
      <c r="H26" s="506"/>
      <c r="I26" s="13"/>
      <c r="J26" s="7"/>
    </row>
    <row r="27" spans="2:14" x14ac:dyDescent="0.25">
      <c r="B27" s="5"/>
      <c r="C27" s="506"/>
      <c r="D27" s="506"/>
      <c r="E27" s="506"/>
      <c r="F27" s="506"/>
      <c r="G27" s="506"/>
      <c r="H27" s="506"/>
      <c r="I27" s="13"/>
      <c r="J27" s="7"/>
    </row>
    <row r="28" spans="2:14" x14ac:dyDescent="0.25">
      <c r="B28" s="5"/>
      <c r="C28" s="506" t="s">
        <v>1593</v>
      </c>
      <c r="D28" s="506"/>
      <c r="E28" s="506"/>
      <c r="F28" s="506"/>
      <c r="G28" s="506"/>
      <c r="H28" s="506"/>
      <c r="I28" s="13"/>
      <c r="J28" s="7"/>
    </row>
    <row r="29" spans="2:14" x14ac:dyDescent="0.25">
      <c r="B29" s="5"/>
      <c r="C29" s="506"/>
      <c r="D29" s="506"/>
      <c r="E29" s="506"/>
      <c r="F29" s="506"/>
      <c r="G29" s="506"/>
      <c r="H29" s="506"/>
      <c r="I29" s="13"/>
      <c r="J29" s="7"/>
    </row>
    <row r="30" spans="2:14" x14ac:dyDescent="0.25">
      <c r="B30" s="5"/>
      <c r="C30" s="506" t="s">
        <v>1595</v>
      </c>
      <c r="D30" s="506"/>
      <c r="E30" s="506"/>
      <c r="F30" s="506"/>
      <c r="G30" s="506"/>
      <c r="H30" s="506"/>
      <c r="I30" s="13"/>
      <c r="J30" s="7"/>
    </row>
    <row r="31" spans="2:14" x14ac:dyDescent="0.25">
      <c r="B31" s="5"/>
      <c r="C31" s="506"/>
      <c r="D31" s="506"/>
      <c r="E31" s="506"/>
      <c r="F31" s="506"/>
      <c r="G31" s="506"/>
      <c r="H31" s="506"/>
      <c r="I31" s="13"/>
      <c r="J31" s="7"/>
    </row>
    <row r="32" spans="2:14" x14ac:dyDescent="0.25">
      <c r="B32" s="5"/>
      <c r="C32" s="217" t="s">
        <v>3002</v>
      </c>
      <c r="D32" s="215"/>
      <c r="E32" s="215"/>
      <c r="F32" s="215"/>
      <c r="G32" s="215"/>
      <c r="H32" s="215"/>
      <c r="I32" s="13"/>
      <c r="J32" s="7"/>
    </row>
    <row r="33" spans="2:10" x14ac:dyDescent="0.25">
      <c r="B33" s="5"/>
      <c r="C33" t="s">
        <v>3051</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3063</v>
      </c>
      <c r="J75" s="21"/>
    </row>
    <row r="76" spans="2:10" ht="18.75" x14ac:dyDescent="0.3">
      <c r="B76" s="20"/>
      <c r="C76" s="508" t="s">
        <v>3064</v>
      </c>
      <c r="D76" s="508"/>
      <c r="E76" s="508"/>
      <c r="F76" s="508"/>
      <c r="G76" s="508"/>
      <c r="H76" s="508"/>
      <c r="I76" s="508"/>
      <c r="J76" s="21"/>
    </row>
    <row r="77" spans="2:10" x14ac:dyDescent="0.25">
      <c r="B77" s="20"/>
      <c r="J77" s="21"/>
    </row>
    <row r="78" spans="2:10" x14ac:dyDescent="0.25">
      <c r="B78" s="20"/>
      <c r="C78" s="195" t="s">
        <v>3065</v>
      </c>
      <c r="J78" s="21"/>
    </row>
    <row r="79" spans="2:10" x14ac:dyDescent="0.25">
      <c r="B79" s="20"/>
      <c r="C79" s="195" t="s">
        <v>3066</v>
      </c>
      <c r="J79" s="21"/>
    </row>
    <row r="80" spans="2:10" x14ac:dyDescent="0.25">
      <c r="B80" s="20"/>
      <c r="C80" s="195" t="s">
        <v>3067</v>
      </c>
      <c r="J80" s="21"/>
    </row>
    <row r="81" spans="2:10" x14ac:dyDescent="0.25">
      <c r="B81" s="20"/>
      <c r="C81" s="195" t="s">
        <v>3068</v>
      </c>
      <c r="J81" s="21"/>
    </row>
    <row r="82" spans="2:10" x14ac:dyDescent="0.25">
      <c r="B82" s="20"/>
      <c r="C82" s="507" t="s">
        <v>3069</v>
      </c>
      <c r="D82" s="507"/>
      <c r="E82" s="507"/>
      <c r="F82" s="507"/>
      <c r="G82" s="507"/>
      <c r="H82" s="507"/>
      <c r="I82" s="507"/>
      <c r="J82" s="21"/>
    </row>
    <row r="83" spans="2:10" x14ac:dyDescent="0.25">
      <c r="B83" s="20"/>
      <c r="C83" s="507" t="s">
        <v>3070</v>
      </c>
      <c r="D83" s="507"/>
      <c r="E83" s="507"/>
      <c r="F83" s="507"/>
      <c r="G83" s="507"/>
      <c r="H83" s="507"/>
      <c r="I83" s="507"/>
      <c r="J83" s="21"/>
    </row>
    <row r="84" spans="2:10" x14ac:dyDescent="0.25">
      <c r="B84" s="20"/>
      <c r="C84" s="195" t="s">
        <v>3071</v>
      </c>
      <c r="J84" s="21"/>
    </row>
    <row r="85" spans="2:10" x14ac:dyDescent="0.25">
      <c r="B85" s="20"/>
      <c r="C85" s="195" t="s">
        <v>3072</v>
      </c>
      <c r="J85" s="21"/>
    </row>
    <row r="86" spans="2:10" x14ac:dyDescent="0.25">
      <c r="B86" s="20"/>
      <c r="C86" s="195" t="s">
        <v>3073</v>
      </c>
      <c r="J86" s="21"/>
    </row>
    <row r="87" spans="2:10" x14ac:dyDescent="0.25">
      <c r="B87" s="20"/>
      <c r="C87" s="195" t="s">
        <v>3074</v>
      </c>
      <c r="J87" s="21"/>
    </row>
    <row r="88" spans="2:10" x14ac:dyDescent="0.25">
      <c r="B88" s="20"/>
      <c r="C88" s="195" t="s">
        <v>3075</v>
      </c>
      <c r="J88" s="21"/>
    </row>
    <row r="89" spans="2:10" x14ac:dyDescent="0.25">
      <c r="B89" s="20"/>
      <c r="C89" s="195" t="s">
        <v>3076</v>
      </c>
      <c r="J89" s="21"/>
    </row>
    <row r="90" spans="2:10" x14ac:dyDescent="0.25">
      <c r="B90" s="20"/>
      <c r="C90" s="195" t="s">
        <v>3078</v>
      </c>
      <c r="J90" s="21"/>
    </row>
    <row r="91" spans="2:10" x14ac:dyDescent="0.25">
      <c r="B91" s="20"/>
      <c r="C91" s="195" t="s">
        <v>3077</v>
      </c>
      <c r="J91" s="21"/>
    </row>
    <row r="92" spans="2:10" x14ac:dyDescent="0.25">
      <c r="B92" s="20"/>
      <c r="C92" s="195" t="s">
        <v>3083</v>
      </c>
      <c r="J92" s="21"/>
    </row>
    <row r="93" spans="2:10" x14ac:dyDescent="0.25">
      <c r="B93" s="20"/>
      <c r="C93" s="195" t="s">
        <v>3084</v>
      </c>
      <c r="J93" s="21"/>
    </row>
    <row r="94" spans="2:10" x14ac:dyDescent="0.25">
      <c r="B94" s="20"/>
      <c r="C94" s="195" t="s">
        <v>3079</v>
      </c>
      <c r="J94" s="21"/>
    </row>
    <row r="95" spans="2:10" x14ac:dyDescent="0.25">
      <c r="B95" s="20"/>
      <c r="C95" s="195" t="s">
        <v>3080</v>
      </c>
      <c r="J95" s="21"/>
    </row>
    <row r="96" spans="2:10" x14ac:dyDescent="0.25">
      <c r="B96" s="20"/>
      <c r="C96" s="195" t="s">
        <v>3082</v>
      </c>
      <c r="J96" s="21"/>
    </row>
    <row r="97" spans="2:10" x14ac:dyDescent="0.25">
      <c r="B97" s="20"/>
      <c r="C97" s="195" t="s">
        <v>3081</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146-9057-45EF-9F51-64C9FAF848D7}">
  <sheetPr codeName="Sheet30">
    <pageSetUpPr fitToPage="1"/>
  </sheetPr>
  <dimension ref="A1:U61"/>
  <sheetViews>
    <sheetView zoomScale="85" zoomScaleNormal="85" workbookViewId="0">
      <selection activeCell="D17" sqref="D17"/>
    </sheetView>
  </sheetViews>
  <sheetFormatPr defaultRowHeight="15" x14ac:dyDescent="0.25"/>
  <cols>
    <col min="1" max="1" width="9.140625" style="232"/>
    <col min="2" max="2" width="40.28515625" style="232" bestFit="1" customWidth="1"/>
    <col min="3" max="16384" width="9.140625" style="232"/>
  </cols>
  <sheetData>
    <row r="1" spans="1:21" x14ac:dyDescent="0.25">
      <c r="A1" s="19"/>
      <c r="B1" s="19"/>
      <c r="C1" s="19"/>
      <c r="D1" s="19"/>
      <c r="E1" s="19"/>
      <c r="F1" s="19"/>
      <c r="G1" s="19"/>
      <c r="H1" s="19"/>
      <c r="I1" s="19"/>
      <c r="J1" s="19"/>
      <c r="K1" s="19"/>
      <c r="L1" s="19"/>
      <c r="M1" s="19"/>
      <c r="N1" s="19"/>
      <c r="O1" s="19"/>
      <c r="P1" s="19"/>
      <c r="Q1" s="19"/>
      <c r="R1" s="19"/>
      <c r="S1" s="19"/>
      <c r="T1" s="19"/>
      <c r="U1" s="19"/>
    </row>
    <row r="2" spans="1:21" x14ac:dyDescent="0.25">
      <c r="A2" s="19"/>
      <c r="B2" s="19"/>
      <c r="C2" s="19"/>
      <c r="D2" s="19"/>
      <c r="E2" s="19"/>
      <c r="F2" s="19"/>
      <c r="G2" s="19"/>
      <c r="H2" s="19"/>
      <c r="I2" s="19"/>
      <c r="J2" s="19"/>
      <c r="K2" s="19"/>
      <c r="L2" s="19"/>
      <c r="M2" s="19"/>
      <c r="N2" s="19"/>
      <c r="O2" s="19"/>
      <c r="P2" s="19"/>
      <c r="Q2" s="19"/>
      <c r="R2" s="19"/>
      <c r="S2" s="19"/>
      <c r="T2" s="19"/>
      <c r="U2" s="19"/>
    </row>
    <row r="3" spans="1:21" x14ac:dyDescent="0.25">
      <c r="A3" s="19"/>
      <c r="B3" s="19"/>
      <c r="C3" s="19"/>
      <c r="D3" s="19"/>
      <c r="E3" s="19"/>
      <c r="F3" s="19"/>
      <c r="G3" s="19"/>
      <c r="H3" s="19"/>
      <c r="I3" s="19"/>
      <c r="J3" s="19"/>
      <c r="K3" s="19"/>
      <c r="L3" s="19"/>
      <c r="M3" s="19"/>
      <c r="N3" s="19"/>
      <c r="O3" s="19"/>
      <c r="P3" s="19"/>
      <c r="Q3" s="19"/>
      <c r="R3" s="19"/>
      <c r="S3" s="19"/>
      <c r="T3" s="19"/>
      <c r="U3" s="19"/>
    </row>
    <row r="4" spans="1:21" x14ac:dyDescent="0.25">
      <c r="A4" s="19"/>
      <c r="B4" s="300"/>
      <c r="C4" s="19"/>
      <c r="D4" s="19"/>
      <c r="E4" s="19"/>
      <c r="F4" s="19"/>
      <c r="G4" s="19"/>
      <c r="H4" s="19"/>
      <c r="I4" s="19"/>
      <c r="J4" s="19"/>
      <c r="K4" s="19"/>
      <c r="L4" s="19"/>
      <c r="M4" s="19"/>
      <c r="N4" s="19"/>
      <c r="O4" s="19"/>
      <c r="P4" s="19"/>
      <c r="Q4" s="19"/>
      <c r="R4" s="19"/>
      <c r="S4" s="19"/>
      <c r="T4" s="19"/>
      <c r="U4" s="19"/>
    </row>
    <row r="5" spans="1:21" ht="15.75" customHeight="1" x14ac:dyDescent="0.25">
      <c r="A5" s="19"/>
      <c r="B5" s="423" t="s">
        <v>3536</v>
      </c>
      <c r="C5" s="387"/>
      <c r="D5" s="387"/>
      <c r="E5" s="387"/>
      <c r="F5" s="387"/>
      <c r="G5" s="387"/>
      <c r="H5" s="387"/>
      <c r="I5" s="387"/>
      <c r="J5" s="387"/>
      <c r="K5" s="387"/>
      <c r="L5" s="387"/>
      <c r="M5" s="387"/>
      <c r="N5" s="387"/>
      <c r="O5" s="387"/>
    </row>
    <row r="6" spans="1:21" ht="15" customHeight="1" x14ac:dyDescent="0.25">
      <c r="A6" s="19"/>
      <c r="B6" s="441" t="s">
        <v>3535</v>
      </c>
      <c r="C6" s="556" t="s">
        <v>3534</v>
      </c>
      <c r="D6" s="556"/>
      <c r="E6" s="556"/>
      <c r="F6" s="556"/>
      <c r="G6" s="556"/>
      <c r="H6" s="556"/>
      <c r="I6" s="556"/>
      <c r="J6" s="556"/>
      <c r="K6" s="556"/>
      <c r="L6" s="556"/>
      <c r="M6" s="556"/>
      <c r="N6" s="556"/>
      <c r="O6" s="556"/>
    </row>
    <row r="7" spans="1:21" ht="15" customHeight="1" x14ac:dyDescent="0.25">
      <c r="A7" s="19"/>
      <c r="B7" s="441"/>
      <c r="C7" s="557" t="s">
        <v>3533</v>
      </c>
      <c r="D7" s="557"/>
      <c r="E7" s="557"/>
      <c r="F7" s="557"/>
      <c r="G7" s="557"/>
      <c r="H7" s="557"/>
      <c r="I7" s="557"/>
      <c r="J7" s="557"/>
      <c r="K7" s="557"/>
      <c r="L7" s="557"/>
      <c r="M7" s="557"/>
      <c r="N7" s="557"/>
      <c r="O7" s="557"/>
    </row>
    <row r="8" spans="1:21" ht="15" customHeight="1" x14ac:dyDescent="0.25">
      <c r="A8" s="19"/>
      <c r="B8" s="440"/>
      <c r="C8" s="439"/>
      <c r="D8" s="439"/>
      <c r="E8" s="387"/>
      <c r="F8" s="387"/>
      <c r="G8" s="387"/>
      <c r="H8" s="387"/>
      <c r="I8" s="387"/>
      <c r="J8" s="387"/>
      <c r="K8" s="387"/>
      <c r="L8" s="387"/>
      <c r="M8" s="387"/>
      <c r="N8" s="387"/>
      <c r="O8" s="387"/>
    </row>
    <row r="9" spans="1:21" ht="15" customHeight="1" x14ac:dyDescent="0.25">
      <c r="A9" s="19"/>
      <c r="B9" s="438" t="s">
        <v>3532</v>
      </c>
      <c r="C9" s="383"/>
      <c r="D9" s="383"/>
      <c r="E9" s="383"/>
      <c r="F9" s="383"/>
      <c r="G9" s="383"/>
      <c r="H9" s="383"/>
      <c r="I9" s="383"/>
      <c r="J9" s="383"/>
      <c r="K9" s="383"/>
      <c r="L9" s="383"/>
      <c r="M9" s="383"/>
      <c r="N9" s="383"/>
      <c r="O9" s="383"/>
    </row>
    <row r="10" spans="1:21" ht="15" customHeight="1" x14ac:dyDescent="0.25">
      <c r="A10" s="19"/>
      <c r="B10" s="255" t="s">
        <v>3531</v>
      </c>
      <c r="C10" s="558"/>
      <c r="D10" s="558"/>
      <c r="E10" s="558"/>
      <c r="F10" s="558"/>
      <c r="G10" s="558"/>
      <c r="H10" s="558"/>
      <c r="I10" s="558"/>
      <c r="J10" s="558"/>
      <c r="K10" s="558"/>
      <c r="L10" s="558"/>
      <c r="M10" s="558"/>
      <c r="N10" s="558"/>
      <c r="O10" s="558"/>
    </row>
    <row r="11" spans="1:21" ht="15" customHeight="1" x14ac:dyDescent="0.25">
      <c r="A11" s="19"/>
      <c r="B11" s="267" t="s">
        <v>3530</v>
      </c>
      <c r="C11" s="559"/>
      <c r="D11" s="559"/>
      <c r="E11" s="559"/>
      <c r="F11" s="559"/>
      <c r="G11" s="559"/>
      <c r="H11" s="559"/>
      <c r="I11" s="559"/>
      <c r="J11" s="559"/>
      <c r="K11" s="559"/>
      <c r="L11" s="559"/>
      <c r="M11" s="559"/>
      <c r="N11" s="559"/>
      <c r="O11" s="559"/>
    </row>
    <row r="12" spans="1:21" x14ac:dyDescent="0.25">
      <c r="A12" s="19"/>
      <c r="B12" s="267"/>
      <c r="C12" s="560"/>
      <c r="D12" s="560"/>
      <c r="E12" s="560"/>
      <c r="F12" s="560"/>
      <c r="G12" s="560"/>
      <c r="H12" s="560"/>
      <c r="I12" s="560"/>
      <c r="J12" s="560"/>
      <c r="K12" s="560"/>
      <c r="L12" s="560"/>
      <c r="M12" s="560"/>
      <c r="N12" s="560"/>
      <c r="O12" s="560"/>
    </row>
    <row r="13" spans="1:21" ht="15.75" customHeight="1" x14ac:dyDescent="0.25">
      <c r="A13" s="19"/>
      <c r="B13" s="438" t="s">
        <v>3529</v>
      </c>
      <c r="C13" s="555" t="s">
        <v>3528</v>
      </c>
      <c r="D13" s="555"/>
      <c r="E13" s="555"/>
      <c r="F13" s="555"/>
      <c r="G13" s="555"/>
      <c r="H13" s="555"/>
      <c r="I13" s="555"/>
      <c r="J13" s="555"/>
      <c r="K13" s="555"/>
      <c r="L13" s="555"/>
      <c r="M13" s="555"/>
      <c r="N13" s="555"/>
      <c r="O13" s="555"/>
    </row>
    <row r="14" spans="1:21" ht="226.5" customHeight="1" x14ac:dyDescent="0.25">
      <c r="A14" s="19"/>
      <c r="B14" s="267" t="s">
        <v>3527</v>
      </c>
      <c r="C14" s="561" t="s">
        <v>3526</v>
      </c>
      <c r="D14" s="562"/>
      <c r="E14" s="562"/>
      <c r="F14" s="562"/>
      <c r="G14" s="562"/>
      <c r="H14" s="562"/>
      <c r="I14" s="562"/>
      <c r="J14" s="562"/>
      <c r="K14" s="562"/>
      <c r="L14" s="562"/>
      <c r="M14" s="562"/>
      <c r="N14" s="562"/>
      <c r="O14" s="563"/>
    </row>
    <row r="15" spans="1:21" x14ac:dyDescent="0.25">
      <c r="A15" s="19"/>
      <c r="B15" s="19"/>
      <c r="C15" s="428"/>
      <c r="D15" s="19"/>
      <c r="E15" s="19"/>
      <c r="F15" s="19"/>
      <c r="G15" s="19"/>
      <c r="H15" s="19"/>
      <c r="I15" s="19"/>
      <c r="J15" s="19"/>
      <c r="K15" s="19"/>
      <c r="L15" s="19"/>
      <c r="M15" s="19"/>
      <c r="N15" s="19"/>
      <c r="O15" s="427"/>
    </row>
    <row r="16" spans="1:21" x14ac:dyDescent="0.25">
      <c r="A16" s="19"/>
      <c r="B16" s="19"/>
      <c r="C16" s="428"/>
      <c r="D16" s="19"/>
      <c r="E16" s="19"/>
      <c r="F16" s="19"/>
      <c r="G16" s="19"/>
      <c r="H16" s="19"/>
      <c r="I16" s="19"/>
      <c r="J16" s="19"/>
      <c r="K16" s="19"/>
      <c r="L16" s="19"/>
      <c r="M16" s="19"/>
      <c r="N16" s="19"/>
      <c r="O16" s="427"/>
    </row>
    <row r="17" spans="1:15" ht="30" x14ac:dyDescent="0.25">
      <c r="A17" s="19"/>
      <c r="B17" s="267" t="s">
        <v>3525</v>
      </c>
      <c r="C17" s="428" t="s">
        <v>3524</v>
      </c>
      <c r="D17" s="19"/>
      <c r="E17" s="19"/>
      <c r="F17" s="19"/>
      <c r="G17" s="19"/>
      <c r="H17" s="19"/>
      <c r="I17" s="19"/>
      <c r="J17" s="19"/>
      <c r="K17" s="19"/>
      <c r="L17" s="19"/>
      <c r="M17" s="19"/>
      <c r="N17" s="19"/>
      <c r="O17" s="427"/>
    </row>
    <row r="18" spans="1:15" x14ac:dyDescent="0.25">
      <c r="A18" s="19"/>
      <c r="B18" s="19"/>
      <c r="C18" s="428"/>
      <c r="D18" s="19"/>
      <c r="E18" s="390"/>
      <c r="F18" s="429"/>
      <c r="G18" s="19"/>
      <c r="H18" s="19"/>
      <c r="I18" s="19"/>
      <c r="J18" s="19"/>
      <c r="K18" s="19"/>
      <c r="L18" s="19"/>
      <c r="M18" s="19"/>
      <c r="N18" s="19"/>
      <c r="O18" s="427"/>
    </row>
    <row r="19" spans="1:15" x14ac:dyDescent="0.25">
      <c r="A19" s="19"/>
      <c r="B19" s="19"/>
      <c r="C19" s="435" t="s">
        <v>3517</v>
      </c>
      <c r="D19" s="19"/>
      <c r="E19" s="390"/>
      <c r="F19" s="429"/>
      <c r="G19" s="19"/>
      <c r="H19" s="19"/>
      <c r="I19" s="19"/>
      <c r="J19" s="19"/>
      <c r="K19" s="19"/>
      <c r="L19" s="19"/>
      <c r="M19" s="19"/>
      <c r="N19" s="19"/>
      <c r="O19" s="427"/>
    </row>
    <row r="20" spans="1:15" x14ac:dyDescent="0.25">
      <c r="A20" s="19"/>
      <c r="B20" s="19"/>
      <c r="C20" s="428" t="s">
        <v>3523</v>
      </c>
      <c r="D20" s="19"/>
      <c r="E20" s="390"/>
      <c r="F20" s="429"/>
      <c r="G20" s="19"/>
      <c r="H20" s="19"/>
      <c r="I20" s="19"/>
      <c r="J20" s="19"/>
      <c r="K20" s="19"/>
      <c r="L20" s="19"/>
      <c r="M20" s="19"/>
      <c r="N20" s="19"/>
      <c r="O20" s="427"/>
    </row>
    <row r="21" spans="1:15" x14ac:dyDescent="0.25">
      <c r="A21" s="19"/>
      <c r="B21" s="19"/>
      <c r="C21" s="428"/>
      <c r="D21" s="19"/>
      <c r="E21" s="390"/>
      <c r="F21" s="429"/>
      <c r="G21" s="19"/>
      <c r="H21" s="19"/>
      <c r="I21" s="19"/>
      <c r="J21" s="19"/>
      <c r="K21" s="19"/>
      <c r="L21" s="19"/>
      <c r="M21" s="19"/>
      <c r="N21" s="19"/>
      <c r="O21" s="427"/>
    </row>
    <row r="22" spans="1:15" x14ac:dyDescent="0.25">
      <c r="A22" s="19"/>
      <c r="B22" s="19"/>
      <c r="C22" s="428"/>
      <c r="D22" s="554" t="s">
        <v>3519</v>
      </c>
      <c r="E22" s="554"/>
      <c r="F22" s="554"/>
      <c r="G22" s="554"/>
      <c r="H22" s="554"/>
      <c r="I22" s="554"/>
      <c r="J22" s="554"/>
      <c r="K22" s="554"/>
      <c r="L22" s="433"/>
      <c r="M22" s="19"/>
      <c r="N22" s="19"/>
      <c r="O22" s="427"/>
    </row>
    <row r="23" spans="1:15" x14ac:dyDescent="0.25">
      <c r="A23" s="19"/>
      <c r="B23" s="19"/>
      <c r="C23" s="428"/>
      <c r="D23" s="19"/>
      <c r="E23" s="19"/>
      <c r="F23" s="19"/>
      <c r="G23" s="19"/>
      <c r="H23" s="19"/>
      <c r="I23" s="19"/>
      <c r="J23" s="19"/>
      <c r="K23" s="19"/>
      <c r="L23" s="19"/>
      <c r="M23" s="19"/>
      <c r="N23" s="19"/>
      <c r="O23" s="427"/>
    </row>
    <row r="24" spans="1:15" ht="15.75" thickBot="1" x14ac:dyDescent="0.3">
      <c r="A24" s="19"/>
      <c r="B24" s="19"/>
      <c r="C24" s="432" t="s">
        <v>3513</v>
      </c>
      <c r="D24" s="431" t="s">
        <v>3512</v>
      </c>
      <c r="E24" s="431" t="s">
        <v>3511</v>
      </c>
      <c r="F24" s="431" t="s">
        <v>3510</v>
      </c>
      <c r="G24" s="431" t="s">
        <v>3509</v>
      </c>
      <c r="H24" s="431" t="s">
        <v>3508</v>
      </c>
      <c r="I24" s="431" t="s">
        <v>3507</v>
      </c>
      <c r="J24" s="431" t="s">
        <v>3506</v>
      </c>
      <c r="K24" s="431" t="s">
        <v>3505</v>
      </c>
      <c r="L24" s="431" t="s">
        <v>3504</v>
      </c>
      <c r="M24" s="19"/>
      <c r="N24" s="19"/>
      <c r="O24" s="427"/>
    </row>
    <row r="25" spans="1:15" x14ac:dyDescent="0.25">
      <c r="A25" s="19"/>
      <c r="B25" s="19"/>
      <c r="C25" s="437">
        <v>266666.66666666669</v>
      </c>
      <c r="D25" s="429">
        <v>266666.66666666669</v>
      </c>
      <c r="E25" s="429">
        <v>266666.66666666669</v>
      </c>
      <c r="F25" s="429">
        <v>133333.33333333334</v>
      </c>
      <c r="G25" s="429">
        <v>66666.666666666672</v>
      </c>
      <c r="H25" s="390" t="s">
        <v>3503</v>
      </c>
      <c r="I25" s="390" t="s">
        <v>3503</v>
      </c>
      <c r="J25" s="390" t="s">
        <v>3503</v>
      </c>
      <c r="K25" s="390" t="s">
        <v>3503</v>
      </c>
      <c r="L25" s="390" t="s">
        <v>3503</v>
      </c>
      <c r="M25" s="19"/>
      <c r="N25" s="19"/>
      <c r="O25" s="427"/>
    </row>
    <row r="26" spans="1:15" x14ac:dyDescent="0.25">
      <c r="A26" s="19"/>
      <c r="B26" s="19"/>
      <c r="C26" s="437"/>
      <c r="D26" s="429"/>
      <c r="E26" s="429"/>
      <c r="F26" s="429"/>
      <c r="G26" s="429"/>
      <c r="H26" s="390"/>
      <c r="I26" s="390"/>
      <c r="J26" s="390"/>
      <c r="K26" s="390"/>
      <c r="L26" s="390"/>
      <c r="M26" s="19"/>
      <c r="N26" s="19"/>
      <c r="O26" s="427"/>
    </row>
    <row r="27" spans="1:15" x14ac:dyDescent="0.25">
      <c r="A27" s="19"/>
      <c r="B27" s="19"/>
      <c r="C27" s="437"/>
      <c r="D27" s="429"/>
      <c r="E27" s="429"/>
      <c r="F27" s="429"/>
      <c r="G27" s="429"/>
      <c r="H27" s="390"/>
      <c r="I27" s="390"/>
      <c r="J27" s="390"/>
      <c r="K27" s="390"/>
      <c r="L27" s="390"/>
      <c r="M27" s="19"/>
      <c r="N27" s="19"/>
      <c r="O27" s="427"/>
    </row>
    <row r="28" spans="1:15" x14ac:dyDescent="0.25">
      <c r="A28" s="19"/>
      <c r="B28" s="19"/>
      <c r="C28" s="437"/>
      <c r="D28" s="429"/>
      <c r="E28" s="429"/>
      <c r="F28" s="429"/>
      <c r="G28" s="429"/>
      <c r="H28" s="390"/>
      <c r="I28" s="390"/>
      <c r="J28" s="390"/>
      <c r="K28" s="390"/>
      <c r="L28" s="390"/>
      <c r="M28" s="19"/>
      <c r="N28" s="19"/>
      <c r="O28" s="427"/>
    </row>
    <row r="29" spans="1:15" x14ac:dyDescent="0.25">
      <c r="A29" s="19"/>
      <c r="B29" s="19"/>
      <c r="C29" s="428" t="s">
        <v>3522</v>
      </c>
      <c r="D29" s="429"/>
      <c r="E29" s="429"/>
      <c r="F29" s="429"/>
      <c r="G29" s="429"/>
      <c r="H29" s="390"/>
      <c r="I29" s="390"/>
      <c r="J29" s="390"/>
      <c r="K29" s="390"/>
      <c r="L29" s="390"/>
      <c r="M29" s="19"/>
      <c r="N29" s="19"/>
      <c r="O29" s="427"/>
    </row>
    <row r="30" spans="1:15" x14ac:dyDescent="0.25">
      <c r="A30" s="19"/>
      <c r="B30" s="19"/>
      <c r="C30" s="428"/>
      <c r="D30" s="429"/>
      <c r="E30" s="429"/>
      <c r="F30" s="429"/>
      <c r="G30" s="429"/>
      <c r="H30" s="390"/>
      <c r="I30" s="390"/>
      <c r="J30" s="390"/>
      <c r="K30" s="390"/>
      <c r="L30" s="390"/>
      <c r="M30" s="19"/>
      <c r="N30" s="19"/>
      <c r="O30" s="427"/>
    </row>
    <row r="31" spans="1:15" x14ac:dyDescent="0.25">
      <c r="A31" s="19"/>
      <c r="B31" s="19"/>
      <c r="C31" s="435" t="s">
        <v>3517</v>
      </c>
      <c r="D31" s="19"/>
      <c r="E31" s="19"/>
      <c r="F31" s="19"/>
      <c r="G31" s="19"/>
      <c r="H31" s="19"/>
      <c r="I31" s="19"/>
      <c r="J31" s="19"/>
      <c r="K31" s="19"/>
      <c r="L31" s="19"/>
      <c r="M31" s="19"/>
      <c r="N31" s="19"/>
      <c r="O31" s="427"/>
    </row>
    <row r="32" spans="1:15" x14ac:dyDescent="0.25">
      <c r="A32" s="19"/>
      <c r="B32" s="19"/>
      <c r="C32" s="428" t="s">
        <v>3521</v>
      </c>
      <c r="D32" s="19"/>
      <c r="E32" s="19"/>
      <c r="F32" s="19"/>
      <c r="G32" s="19"/>
      <c r="H32" s="19"/>
      <c r="I32" s="19"/>
      <c r="J32" s="19"/>
      <c r="K32" s="19"/>
      <c r="L32" s="19"/>
      <c r="M32" s="19"/>
      <c r="N32" s="19"/>
      <c r="O32" s="427"/>
    </row>
    <row r="33" spans="1:15" x14ac:dyDescent="0.25">
      <c r="A33" s="19"/>
      <c r="B33" s="19"/>
      <c r="C33" s="428" t="s">
        <v>3520</v>
      </c>
      <c r="D33" s="434"/>
      <c r="E33" s="434"/>
      <c r="F33" s="434"/>
      <c r="G33" s="434"/>
      <c r="H33" s="434"/>
      <c r="I33" s="434"/>
      <c r="J33" s="434"/>
      <c r="K33" s="434"/>
      <c r="L33" s="434"/>
      <c r="M33" s="19"/>
      <c r="N33" s="19"/>
      <c r="O33" s="427"/>
    </row>
    <row r="34" spans="1:15" x14ac:dyDescent="0.25">
      <c r="A34" s="19"/>
      <c r="B34" s="19"/>
      <c r="C34" s="435"/>
      <c r="D34" s="434"/>
      <c r="E34" s="434"/>
      <c r="F34" s="434"/>
      <c r="G34" s="434"/>
      <c r="H34" s="434"/>
      <c r="I34" s="434"/>
      <c r="J34" s="434"/>
      <c r="K34" s="434"/>
      <c r="L34" s="434"/>
      <c r="M34" s="19"/>
      <c r="N34" s="19"/>
      <c r="O34" s="427"/>
    </row>
    <row r="35" spans="1:15" x14ac:dyDescent="0.25">
      <c r="A35" s="19"/>
      <c r="B35" s="19"/>
      <c r="C35" s="428"/>
      <c r="D35" s="554" t="s">
        <v>3519</v>
      </c>
      <c r="E35" s="554"/>
      <c r="F35" s="554"/>
      <c r="G35" s="554"/>
      <c r="H35" s="554"/>
      <c r="I35" s="554"/>
      <c r="J35" s="554"/>
      <c r="K35" s="554"/>
      <c r="L35" s="433"/>
      <c r="M35" s="19"/>
      <c r="N35" s="19"/>
      <c r="O35" s="427"/>
    </row>
    <row r="36" spans="1:15" x14ac:dyDescent="0.25">
      <c r="A36" s="19"/>
      <c r="B36" s="19"/>
      <c r="C36" s="428"/>
      <c r="D36" s="19"/>
      <c r="E36" s="19"/>
      <c r="F36" s="19"/>
      <c r="G36" s="19"/>
      <c r="H36" s="19"/>
      <c r="I36" s="19"/>
      <c r="J36" s="19"/>
      <c r="K36" s="19"/>
      <c r="L36" s="19"/>
      <c r="M36" s="19"/>
      <c r="N36" s="19"/>
      <c r="O36" s="427"/>
    </row>
    <row r="37" spans="1:15" ht="15.75" thickBot="1" x14ac:dyDescent="0.3">
      <c r="A37" s="19"/>
      <c r="B37" s="19"/>
      <c r="C37" s="432" t="s">
        <v>3513</v>
      </c>
      <c r="D37" s="431" t="s">
        <v>3512</v>
      </c>
      <c r="E37" s="431" t="s">
        <v>3511</v>
      </c>
      <c r="F37" s="431" t="s">
        <v>3510</v>
      </c>
      <c r="G37" s="431" t="s">
        <v>3509</v>
      </c>
      <c r="H37" s="431" t="s">
        <v>3508</v>
      </c>
      <c r="I37" s="431" t="s">
        <v>3507</v>
      </c>
      <c r="J37" s="431" t="s">
        <v>3506</v>
      </c>
      <c r="K37" s="431" t="s">
        <v>3505</v>
      </c>
      <c r="L37" s="431" t="s">
        <v>3504</v>
      </c>
      <c r="M37" s="19"/>
      <c r="N37" s="19"/>
      <c r="O37" s="427"/>
    </row>
    <row r="38" spans="1:15" x14ac:dyDescent="0.25">
      <c r="A38" s="19"/>
      <c r="B38" s="19"/>
      <c r="C38" s="430" t="s">
        <v>3503</v>
      </c>
      <c r="D38" s="390" t="s">
        <v>3503</v>
      </c>
      <c r="E38" s="436">
        <v>571428.57142857148</v>
      </c>
      <c r="F38" s="436">
        <v>285714.28571428574</v>
      </c>
      <c r="G38" s="436">
        <v>142857.14285714287</v>
      </c>
      <c r="H38" s="390" t="s">
        <v>3503</v>
      </c>
      <c r="I38" s="390" t="s">
        <v>3503</v>
      </c>
      <c r="J38" s="390" t="s">
        <v>3503</v>
      </c>
      <c r="K38" s="390" t="s">
        <v>3503</v>
      </c>
      <c r="L38" s="390" t="s">
        <v>3503</v>
      </c>
      <c r="M38" s="19"/>
      <c r="N38" s="19"/>
      <c r="O38" s="427"/>
    </row>
    <row r="39" spans="1:15" x14ac:dyDescent="0.25">
      <c r="A39" s="19"/>
      <c r="B39" s="19"/>
      <c r="C39" s="428"/>
      <c r="D39" s="19"/>
      <c r="E39" s="19"/>
      <c r="F39" s="19"/>
      <c r="G39" s="19"/>
      <c r="H39" s="19"/>
      <c r="I39" s="19"/>
      <c r="J39" s="19"/>
      <c r="K39" s="19"/>
      <c r="L39" s="19"/>
      <c r="M39" s="19"/>
      <c r="N39" s="19"/>
      <c r="O39" s="427"/>
    </row>
    <row r="40" spans="1:15" x14ac:dyDescent="0.25">
      <c r="A40" s="19"/>
      <c r="B40" s="19"/>
      <c r="C40" s="428"/>
      <c r="D40" s="19"/>
      <c r="E40" s="19"/>
      <c r="F40" s="19"/>
      <c r="G40" s="19"/>
      <c r="H40" s="19"/>
      <c r="I40" s="19"/>
      <c r="J40" s="19"/>
      <c r="K40" s="19"/>
      <c r="L40" s="19"/>
      <c r="M40" s="19"/>
      <c r="N40" s="19"/>
      <c r="O40" s="427"/>
    </row>
    <row r="41" spans="1:15" x14ac:dyDescent="0.25">
      <c r="A41" s="19"/>
      <c r="B41" s="19"/>
      <c r="C41" s="428" t="s">
        <v>3518</v>
      </c>
      <c r="D41" s="19"/>
      <c r="E41" s="19"/>
      <c r="F41" s="19"/>
      <c r="G41" s="19"/>
      <c r="H41" s="19"/>
      <c r="I41" s="19"/>
      <c r="J41" s="19"/>
      <c r="K41" s="19"/>
      <c r="L41" s="19"/>
      <c r="M41" s="19"/>
      <c r="N41" s="19"/>
      <c r="O41" s="427"/>
    </row>
    <row r="42" spans="1:15" x14ac:dyDescent="0.25">
      <c r="A42" s="19"/>
      <c r="B42" s="19"/>
      <c r="C42" s="428"/>
      <c r="D42" s="19"/>
      <c r="E42" s="19"/>
      <c r="F42" s="19"/>
      <c r="G42" s="19"/>
      <c r="H42" s="19"/>
      <c r="I42" s="19"/>
      <c r="J42" s="19"/>
      <c r="K42" s="19"/>
      <c r="L42" s="19"/>
      <c r="M42" s="19"/>
      <c r="N42" s="19"/>
      <c r="O42" s="427"/>
    </row>
    <row r="43" spans="1:15" x14ac:dyDescent="0.25">
      <c r="A43" s="19"/>
      <c r="B43" s="19"/>
      <c r="C43" s="435" t="s">
        <v>3517</v>
      </c>
      <c r="D43" s="19"/>
      <c r="E43" s="19"/>
      <c r="F43" s="19"/>
      <c r="G43" s="19"/>
      <c r="H43" s="19"/>
      <c r="I43" s="19"/>
      <c r="J43" s="19"/>
      <c r="K43" s="19"/>
      <c r="L43" s="19"/>
      <c r="M43" s="19"/>
      <c r="N43" s="19"/>
      <c r="O43" s="427"/>
    </row>
    <row r="44" spans="1:15" x14ac:dyDescent="0.25">
      <c r="A44" s="19"/>
      <c r="B44" s="19"/>
      <c r="C44" s="428" t="s">
        <v>3516</v>
      </c>
      <c r="D44" s="19"/>
      <c r="E44" s="19"/>
      <c r="F44" s="19"/>
      <c r="G44" s="19"/>
      <c r="H44" s="19"/>
      <c r="I44" s="19"/>
      <c r="J44" s="19"/>
      <c r="K44" s="19"/>
      <c r="L44" s="19"/>
      <c r="M44" s="19"/>
      <c r="N44" s="19"/>
      <c r="O44" s="427"/>
    </row>
    <row r="45" spans="1:15" x14ac:dyDescent="0.25">
      <c r="A45" s="19"/>
      <c r="B45" s="19"/>
      <c r="C45" s="428" t="s">
        <v>3515</v>
      </c>
      <c r="D45" s="434"/>
      <c r="E45" s="434"/>
      <c r="F45" s="434"/>
      <c r="G45" s="434"/>
      <c r="H45" s="434"/>
      <c r="I45" s="434"/>
      <c r="J45" s="434"/>
      <c r="K45" s="434"/>
      <c r="L45" s="434"/>
      <c r="M45" s="19"/>
      <c r="N45" s="19"/>
      <c r="O45" s="427"/>
    </row>
    <row r="46" spans="1:15" x14ac:dyDescent="0.25">
      <c r="A46" s="19"/>
      <c r="B46" s="19"/>
      <c r="C46" s="428"/>
      <c r="D46" s="434"/>
      <c r="E46" s="434"/>
      <c r="F46" s="434"/>
      <c r="G46" s="434"/>
      <c r="H46" s="434"/>
      <c r="I46" s="434"/>
      <c r="J46" s="434"/>
      <c r="K46" s="434"/>
      <c r="L46" s="434"/>
      <c r="M46" s="19"/>
      <c r="N46" s="19"/>
      <c r="O46" s="427"/>
    </row>
    <row r="47" spans="1:15" x14ac:dyDescent="0.25">
      <c r="A47" s="19"/>
      <c r="B47" s="19"/>
      <c r="C47" s="428"/>
      <c r="D47" s="19"/>
      <c r="E47" s="390"/>
      <c r="F47" s="390"/>
      <c r="G47" s="434"/>
      <c r="H47" s="434"/>
      <c r="I47" s="434"/>
      <c r="J47" s="434"/>
      <c r="K47" s="434"/>
      <c r="L47" s="434"/>
      <c r="M47" s="19"/>
      <c r="N47" s="19"/>
      <c r="O47" s="427"/>
    </row>
    <row r="48" spans="1:15" x14ac:dyDescent="0.25">
      <c r="A48" s="19"/>
      <c r="B48" s="19"/>
      <c r="C48" s="435"/>
      <c r="D48" s="434"/>
      <c r="E48" s="434"/>
      <c r="F48" s="434"/>
      <c r="G48" s="434"/>
      <c r="H48" s="434"/>
      <c r="I48" s="434"/>
      <c r="J48" s="434"/>
      <c r="K48" s="434"/>
      <c r="L48" s="434"/>
      <c r="M48" s="19"/>
      <c r="N48" s="19"/>
      <c r="O48" s="427"/>
    </row>
    <row r="49" spans="1:15" x14ac:dyDescent="0.25">
      <c r="A49" s="19"/>
      <c r="B49" s="19"/>
      <c r="C49" s="428"/>
      <c r="D49" s="554" t="s">
        <v>3514</v>
      </c>
      <c r="E49" s="554"/>
      <c r="F49" s="554"/>
      <c r="G49" s="554"/>
      <c r="H49" s="554"/>
      <c r="I49" s="554"/>
      <c r="J49" s="554"/>
      <c r="K49" s="554"/>
      <c r="L49" s="433"/>
      <c r="M49" s="19"/>
      <c r="N49" s="19"/>
      <c r="O49" s="427"/>
    </row>
    <row r="50" spans="1:15" x14ac:dyDescent="0.25">
      <c r="A50" s="19"/>
      <c r="B50" s="19"/>
      <c r="C50" s="428"/>
      <c r="D50" s="19"/>
      <c r="E50" s="19"/>
      <c r="F50" s="19"/>
      <c r="G50" s="19"/>
      <c r="H50" s="19"/>
      <c r="I50" s="19"/>
      <c r="J50" s="19"/>
      <c r="K50" s="19"/>
      <c r="L50" s="19"/>
      <c r="M50" s="19"/>
      <c r="N50" s="19"/>
      <c r="O50" s="427"/>
    </row>
    <row r="51" spans="1:15" ht="15.75" thickBot="1" x14ac:dyDescent="0.3">
      <c r="A51" s="19"/>
      <c r="B51" s="19"/>
      <c r="C51" s="432" t="s">
        <v>3513</v>
      </c>
      <c r="D51" s="431" t="s">
        <v>3512</v>
      </c>
      <c r="E51" s="431" t="s">
        <v>3511</v>
      </c>
      <c r="F51" s="431" t="s">
        <v>3510</v>
      </c>
      <c r="G51" s="431" t="s">
        <v>3509</v>
      </c>
      <c r="H51" s="431" t="s">
        <v>3508</v>
      </c>
      <c r="I51" s="431" t="s">
        <v>3507</v>
      </c>
      <c r="J51" s="431" t="s">
        <v>3506</v>
      </c>
      <c r="K51" s="431" t="s">
        <v>3505</v>
      </c>
      <c r="L51" s="431" t="s">
        <v>3504</v>
      </c>
      <c r="M51" s="19"/>
      <c r="N51" s="19"/>
      <c r="O51" s="427"/>
    </row>
    <row r="52" spans="1:15" x14ac:dyDescent="0.25">
      <c r="A52" s="19"/>
      <c r="B52" s="19"/>
      <c r="C52" s="430" t="s">
        <v>3503</v>
      </c>
      <c r="D52" s="390" t="s">
        <v>3503</v>
      </c>
      <c r="E52" s="390" t="s">
        <v>3503</v>
      </c>
      <c r="F52" s="390" t="s">
        <v>3503</v>
      </c>
      <c r="G52" s="429">
        <v>1000000</v>
      </c>
      <c r="H52" s="390" t="s">
        <v>3503</v>
      </c>
      <c r="I52" s="390" t="s">
        <v>3503</v>
      </c>
      <c r="J52" s="390" t="s">
        <v>3503</v>
      </c>
      <c r="K52" s="390" t="s">
        <v>3503</v>
      </c>
      <c r="L52" s="390" t="s">
        <v>3503</v>
      </c>
      <c r="M52" s="19"/>
      <c r="N52" s="19"/>
      <c r="O52" s="427"/>
    </row>
    <row r="53" spans="1:15" x14ac:dyDescent="0.25">
      <c r="A53" s="19"/>
      <c r="B53" s="19"/>
      <c r="C53" s="428"/>
      <c r="D53" s="19"/>
      <c r="E53" s="19"/>
      <c r="F53" s="19"/>
      <c r="G53" s="19"/>
      <c r="H53" s="19"/>
      <c r="I53" s="19"/>
      <c r="J53" s="19"/>
      <c r="K53" s="19"/>
      <c r="L53" s="19"/>
      <c r="M53" s="19"/>
      <c r="N53" s="19"/>
      <c r="O53" s="427"/>
    </row>
    <row r="54" spans="1:15" ht="15.75" thickBot="1" x14ac:dyDescent="0.3">
      <c r="A54" s="19"/>
      <c r="B54" s="425"/>
      <c r="C54" s="426"/>
      <c r="D54" s="425"/>
      <c r="E54" s="425"/>
      <c r="F54" s="425"/>
      <c r="G54" s="425"/>
      <c r="H54" s="425"/>
      <c r="I54" s="425"/>
      <c r="J54" s="425"/>
      <c r="K54" s="425"/>
      <c r="L54" s="425"/>
      <c r="M54" s="425"/>
      <c r="N54" s="425"/>
      <c r="O54" s="424"/>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250" t="s">
        <v>3255</v>
      </c>
    </row>
    <row r="58" spans="1:15" x14ac:dyDescent="0.25">
      <c r="A58" s="19"/>
      <c r="B58" s="19"/>
      <c r="C58" s="19"/>
      <c r="D58" s="19"/>
      <c r="E58" s="19"/>
      <c r="F58" s="19"/>
      <c r="G58" s="19"/>
      <c r="H58" s="19"/>
      <c r="I58" s="19"/>
      <c r="J58" s="19"/>
      <c r="K58" s="19"/>
      <c r="L58" s="19"/>
      <c r="M58" s="19"/>
      <c r="N58" s="19"/>
      <c r="O58" s="19"/>
    </row>
    <row r="59" spans="1:15" x14ac:dyDescent="0.25">
      <c r="A59" s="19"/>
      <c r="B59" s="19"/>
      <c r="C59" s="19"/>
      <c r="D59" s="19"/>
      <c r="E59" s="19"/>
      <c r="F59" s="19"/>
      <c r="G59" s="19"/>
      <c r="H59" s="19"/>
      <c r="I59" s="19"/>
      <c r="J59" s="19"/>
      <c r="K59" s="19"/>
      <c r="L59" s="19"/>
      <c r="M59" s="19"/>
      <c r="N59" s="19"/>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sheetData>
  <mergeCells count="8">
    <mergeCell ref="D22:K22"/>
    <mergeCell ref="D35:K35"/>
    <mergeCell ref="D49:K49"/>
    <mergeCell ref="C13:O13"/>
    <mergeCell ref="C6:O6"/>
    <mergeCell ref="C7:O7"/>
    <mergeCell ref="C10:O12"/>
    <mergeCell ref="C14:O14"/>
  </mergeCells>
  <hyperlinks>
    <hyperlink ref="C13:D13" r:id="rId1" display="Legal framework for valuation and LTV-calculation follow the rules of the Danish FSA - Bekendtgørelse nr. 687 af 20. juni 2007" xr:uid="{D31EF519-6DEE-4B2B-AD68-6CDF92E1FACA}"/>
    <hyperlink ref="O57" location="Contents!A1" display="To Frontpage" xr:uid="{A6886251-2219-4B88-92B3-D0B885242A8E}"/>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0FEC9-E50F-436E-9BD4-57F04A0127ED}">
  <sheetPr codeName="Sheet31">
    <pageSetUpPr fitToPage="1"/>
  </sheetPr>
  <dimension ref="A1:D75"/>
  <sheetViews>
    <sheetView zoomScale="85" zoomScaleNormal="85" workbookViewId="0">
      <selection activeCell="C17" sqref="C17:D17"/>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1" spans="2:4" s="443" customFormat="1" x14ac:dyDescent="0.25"/>
    <row r="2" spans="2:4" s="443" customFormat="1" x14ac:dyDescent="0.25"/>
    <row r="3" spans="2:4" s="443" customFormat="1" x14ac:dyDescent="0.25"/>
    <row r="4" spans="2:4" s="443" customFormat="1" x14ac:dyDescent="0.25"/>
    <row r="5" spans="2:4" s="443" customFormat="1" x14ac:dyDescent="0.25"/>
    <row r="6" spans="2:4" s="443" customFormat="1" ht="16.5" thickBot="1" x14ac:dyDescent="0.3">
      <c r="B6" s="490" t="s">
        <v>3602</v>
      </c>
    </row>
    <row r="7" spans="2:4" s="443" customFormat="1" ht="15.75" thickBot="1" x14ac:dyDescent="0.3">
      <c r="B7" s="448" t="s">
        <v>3195</v>
      </c>
      <c r="C7" s="568" t="s">
        <v>3501</v>
      </c>
      <c r="D7" s="569"/>
    </row>
    <row r="8" spans="2:4" s="443" customFormat="1" ht="15.75" thickBot="1" x14ac:dyDescent="0.3">
      <c r="B8" s="452" t="s">
        <v>3601</v>
      </c>
      <c r="C8" s="570"/>
      <c r="D8" s="571"/>
    </row>
    <row r="9" spans="2:4" s="443" customFormat="1" x14ac:dyDescent="0.25">
      <c r="B9" s="489" t="s">
        <v>3285</v>
      </c>
      <c r="C9" s="600" t="s">
        <v>3600</v>
      </c>
      <c r="D9" s="601"/>
    </row>
    <row r="10" spans="2:4" s="443" customFormat="1" x14ac:dyDescent="0.25">
      <c r="B10" s="481" t="s">
        <v>3284</v>
      </c>
      <c r="C10" s="596" t="s">
        <v>3599</v>
      </c>
      <c r="D10" s="597"/>
    </row>
    <row r="11" spans="2:4" s="443" customFormat="1" x14ac:dyDescent="0.25">
      <c r="B11" s="481" t="s">
        <v>3282</v>
      </c>
      <c r="C11" s="596" t="s">
        <v>3598</v>
      </c>
      <c r="D11" s="597"/>
    </row>
    <row r="12" spans="2:4" s="443" customFormat="1" x14ac:dyDescent="0.25">
      <c r="B12" s="481" t="s">
        <v>3281</v>
      </c>
      <c r="C12" s="596" t="s">
        <v>3597</v>
      </c>
      <c r="D12" s="597"/>
    </row>
    <row r="13" spans="2:4" s="443" customFormat="1" x14ac:dyDescent="0.25">
      <c r="B13" s="481" t="s">
        <v>3280</v>
      </c>
      <c r="C13" s="596" t="s">
        <v>3596</v>
      </c>
      <c r="D13" s="597"/>
    </row>
    <row r="14" spans="2:4" s="443" customFormat="1" x14ac:dyDescent="0.25">
      <c r="B14" s="481" t="s">
        <v>3279</v>
      </c>
      <c r="C14" s="596" t="s">
        <v>3595</v>
      </c>
      <c r="D14" s="597"/>
    </row>
    <row r="15" spans="2:4" s="443" customFormat="1" x14ac:dyDescent="0.25">
      <c r="B15" s="481" t="s">
        <v>3278</v>
      </c>
      <c r="C15" s="602" t="s">
        <v>3594</v>
      </c>
      <c r="D15" s="603"/>
    </row>
    <row r="16" spans="2:4" s="443" customFormat="1" x14ac:dyDescent="0.25">
      <c r="B16" s="481" t="s">
        <v>3277</v>
      </c>
      <c r="C16" s="596" t="s">
        <v>3593</v>
      </c>
      <c r="D16" s="597"/>
    </row>
    <row r="17" spans="2:4" s="443" customFormat="1" x14ac:dyDescent="0.25">
      <c r="B17" s="488" t="s">
        <v>3276</v>
      </c>
      <c r="C17" s="596" t="s">
        <v>3592</v>
      </c>
      <c r="D17" s="597"/>
    </row>
    <row r="18" spans="2:4" s="443" customFormat="1" ht="30" customHeight="1" x14ac:dyDescent="0.25">
      <c r="B18" s="481" t="s">
        <v>3275</v>
      </c>
      <c r="C18" s="594" t="s">
        <v>3591</v>
      </c>
      <c r="D18" s="595"/>
    </row>
    <row r="19" spans="2:4" s="443" customFormat="1" x14ac:dyDescent="0.25">
      <c r="B19" s="487" t="s">
        <v>3273</v>
      </c>
      <c r="C19" s="596" t="s">
        <v>3590</v>
      </c>
      <c r="D19" s="597"/>
    </row>
    <row r="20" spans="2:4" s="443" customFormat="1" x14ac:dyDescent="0.25">
      <c r="B20" s="481" t="s">
        <v>3271</v>
      </c>
      <c r="C20" s="596" t="s">
        <v>3589</v>
      </c>
      <c r="D20" s="597"/>
    </row>
    <row r="21" spans="2:4" s="443" customFormat="1" x14ac:dyDescent="0.25">
      <c r="B21" s="481" t="s">
        <v>3257</v>
      </c>
      <c r="C21" s="596" t="s">
        <v>3588</v>
      </c>
      <c r="D21" s="597"/>
    </row>
    <row r="22" spans="2:4" s="443" customFormat="1" ht="30.75" thickBot="1" x14ac:dyDescent="0.3">
      <c r="B22" s="486" t="s">
        <v>3256</v>
      </c>
      <c r="C22" s="586" t="s">
        <v>3587</v>
      </c>
      <c r="D22" s="587"/>
    </row>
    <row r="23" spans="2:4" s="443" customFormat="1" ht="15.75" thickBot="1" x14ac:dyDescent="0.3">
      <c r="B23" s="485"/>
      <c r="C23" s="484"/>
      <c r="D23" s="483"/>
    </row>
    <row r="24" spans="2:4" s="443" customFormat="1" ht="15.75" thickBot="1" x14ac:dyDescent="0.3">
      <c r="B24" s="448" t="s">
        <v>3195</v>
      </c>
      <c r="C24" s="588" t="s">
        <v>3501</v>
      </c>
      <c r="D24" s="589"/>
    </row>
    <row r="25" spans="2:4" s="443" customFormat="1" ht="15.75" thickBot="1" x14ac:dyDescent="0.3">
      <c r="B25" s="452" t="s">
        <v>3586</v>
      </c>
      <c r="C25" s="590"/>
      <c r="D25" s="591"/>
    </row>
    <row r="26" spans="2:4" s="443" customFormat="1" x14ac:dyDescent="0.25">
      <c r="B26" s="482" t="s">
        <v>3385</v>
      </c>
      <c r="C26" s="592" t="s">
        <v>3585</v>
      </c>
      <c r="D26" s="593"/>
    </row>
    <row r="27" spans="2:4" s="443" customFormat="1" ht="36" customHeight="1" x14ac:dyDescent="0.25">
      <c r="B27" s="481" t="s">
        <v>3384</v>
      </c>
      <c r="C27" s="582" t="s">
        <v>3584</v>
      </c>
      <c r="D27" s="583"/>
    </row>
    <row r="28" spans="2:4" s="443" customFormat="1" x14ac:dyDescent="0.25">
      <c r="B28" s="480" t="s">
        <v>3383</v>
      </c>
      <c r="C28" s="582" t="s">
        <v>3583</v>
      </c>
      <c r="D28" s="583"/>
    </row>
    <row r="29" spans="2:4" s="443" customFormat="1" x14ac:dyDescent="0.25">
      <c r="B29" s="480" t="s">
        <v>3582</v>
      </c>
      <c r="C29" s="594" t="s">
        <v>3581</v>
      </c>
      <c r="D29" s="595"/>
    </row>
    <row r="30" spans="2:4" s="443" customFormat="1" x14ac:dyDescent="0.25">
      <c r="B30" s="480" t="s">
        <v>3580</v>
      </c>
      <c r="C30" s="596" t="s">
        <v>3579</v>
      </c>
      <c r="D30" s="597"/>
    </row>
    <row r="31" spans="2:4" s="443" customFormat="1" x14ac:dyDescent="0.25">
      <c r="B31" s="480" t="s">
        <v>3377</v>
      </c>
      <c r="C31" s="582" t="s">
        <v>3578</v>
      </c>
      <c r="D31" s="583"/>
    </row>
    <row r="32" spans="2:4" s="443" customFormat="1" x14ac:dyDescent="0.25">
      <c r="B32" s="480" t="s">
        <v>3376</v>
      </c>
      <c r="C32" s="582" t="s">
        <v>3577</v>
      </c>
      <c r="D32" s="583"/>
    </row>
    <row r="33" spans="1:4" s="443" customFormat="1" ht="15.75" thickBot="1" x14ac:dyDescent="0.3">
      <c r="B33" s="479" t="s">
        <v>3576</v>
      </c>
      <c r="C33" s="598" t="s">
        <v>3575</v>
      </c>
      <c r="D33" s="599"/>
    </row>
    <row r="34" spans="1:4" s="443" customFormat="1" ht="15.75" thickBot="1" x14ac:dyDescent="0.3">
      <c r="B34" s="478"/>
      <c r="C34" s="477"/>
      <c r="D34" s="449"/>
    </row>
    <row r="35" spans="1:4" s="443" customFormat="1" ht="15.75" thickBot="1" x14ac:dyDescent="0.3">
      <c r="A35" s="447"/>
      <c r="B35" s="448" t="s">
        <v>3195</v>
      </c>
      <c r="C35" s="476" t="s">
        <v>3501</v>
      </c>
      <c r="D35" s="475" t="s">
        <v>3574</v>
      </c>
    </row>
    <row r="36" spans="1:4" s="443" customFormat="1" ht="15.75" thickBot="1" x14ac:dyDescent="0.3">
      <c r="A36" s="447"/>
      <c r="B36" s="452" t="s">
        <v>3573</v>
      </c>
      <c r="C36" s="474"/>
      <c r="D36" s="473" t="s">
        <v>3572</v>
      </c>
    </row>
    <row r="37" spans="1:4" s="443" customFormat="1" ht="90.75" customHeight="1" x14ac:dyDescent="0.25">
      <c r="A37" s="447"/>
      <c r="B37" s="472" t="s">
        <v>3302</v>
      </c>
      <c r="C37" s="471" t="s">
        <v>3571</v>
      </c>
      <c r="D37" s="470"/>
    </row>
    <row r="38" spans="1:4" s="443" customFormat="1" ht="285" customHeight="1" thickBot="1" x14ac:dyDescent="0.3">
      <c r="A38" s="447"/>
      <c r="B38" s="465" t="s">
        <v>3301</v>
      </c>
      <c r="C38" s="469" t="s">
        <v>3570</v>
      </c>
      <c r="D38" s="468"/>
    </row>
    <row r="39" spans="1:4" s="443" customFormat="1" ht="15.75" thickBot="1" x14ac:dyDescent="0.3">
      <c r="B39" s="467"/>
      <c r="C39" s="449"/>
      <c r="D39" s="449"/>
    </row>
    <row r="40" spans="1:4" s="443" customFormat="1" ht="15.75" thickBot="1" x14ac:dyDescent="0.3">
      <c r="B40" s="448" t="s">
        <v>3195</v>
      </c>
      <c r="C40" s="568" t="s">
        <v>3501</v>
      </c>
      <c r="D40" s="569"/>
    </row>
    <row r="41" spans="1:4" s="443" customFormat="1" ht="15.75" thickBot="1" x14ac:dyDescent="0.3">
      <c r="B41" s="452" t="s">
        <v>3569</v>
      </c>
      <c r="C41" s="570"/>
      <c r="D41" s="571"/>
    </row>
    <row r="42" spans="1:4" s="443" customFormat="1" ht="75" customHeight="1" x14ac:dyDescent="0.25">
      <c r="B42" s="466" t="s">
        <v>3297</v>
      </c>
      <c r="C42" s="580" t="s">
        <v>3568</v>
      </c>
      <c r="D42" s="581"/>
    </row>
    <row r="43" spans="1:4" s="443" customFormat="1" ht="32.25" customHeight="1" x14ac:dyDescent="0.25">
      <c r="B43" s="461" t="s">
        <v>3296</v>
      </c>
      <c r="C43" s="576" t="s">
        <v>3567</v>
      </c>
      <c r="D43" s="577"/>
    </row>
    <row r="44" spans="1:4" s="443" customFormat="1" ht="15.75" thickBot="1" x14ac:dyDescent="0.3">
      <c r="B44" s="465" t="s">
        <v>3295</v>
      </c>
      <c r="C44" s="566" t="s">
        <v>3566</v>
      </c>
      <c r="D44" s="567"/>
    </row>
    <row r="45" spans="1:4" s="443" customFormat="1" ht="15.75" thickBot="1" x14ac:dyDescent="0.3">
      <c r="B45" s="450"/>
      <c r="C45" s="464"/>
      <c r="D45" s="449"/>
    </row>
    <row r="46" spans="1:4" s="443" customFormat="1" ht="15.75" thickBot="1" x14ac:dyDescent="0.3">
      <c r="B46" s="448" t="s">
        <v>3195</v>
      </c>
      <c r="C46" s="568" t="s">
        <v>3501</v>
      </c>
      <c r="D46" s="569"/>
    </row>
    <row r="47" spans="1:4" s="443" customFormat="1" ht="15.75" thickBot="1" x14ac:dyDescent="0.3">
      <c r="B47" s="452" t="s">
        <v>3565</v>
      </c>
      <c r="C47" s="584"/>
      <c r="D47" s="585"/>
    </row>
    <row r="48" spans="1:4" s="443" customFormat="1" x14ac:dyDescent="0.25">
      <c r="B48" s="463" t="s">
        <v>3397</v>
      </c>
      <c r="C48" s="578" t="s">
        <v>3564</v>
      </c>
      <c r="D48" s="579"/>
    </row>
    <row r="49" spans="2:4" s="443" customFormat="1" x14ac:dyDescent="0.25">
      <c r="B49" s="462" t="s">
        <v>3396</v>
      </c>
      <c r="C49" s="576" t="s">
        <v>3563</v>
      </c>
      <c r="D49" s="577"/>
    </row>
    <row r="50" spans="2:4" s="443" customFormat="1" x14ac:dyDescent="0.25">
      <c r="B50" s="461" t="s">
        <v>3395</v>
      </c>
      <c r="C50" s="578" t="s">
        <v>3562</v>
      </c>
      <c r="D50" s="579"/>
    </row>
    <row r="51" spans="2:4" s="443" customFormat="1" x14ac:dyDescent="0.25">
      <c r="B51" s="461" t="s">
        <v>3394</v>
      </c>
      <c r="C51" s="576" t="s">
        <v>3561</v>
      </c>
      <c r="D51" s="577"/>
    </row>
    <row r="52" spans="2:4" s="443" customFormat="1" x14ac:dyDescent="0.25">
      <c r="B52" s="461" t="s">
        <v>3393</v>
      </c>
      <c r="C52" s="576" t="s">
        <v>3560</v>
      </c>
      <c r="D52" s="577"/>
    </row>
    <row r="53" spans="2:4" s="443" customFormat="1" x14ac:dyDescent="0.25">
      <c r="B53" s="461" t="s">
        <v>3392</v>
      </c>
      <c r="C53" s="576" t="s">
        <v>3559</v>
      </c>
      <c r="D53" s="577"/>
    </row>
    <row r="54" spans="2:4" s="443" customFormat="1" x14ac:dyDescent="0.25">
      <c r="B54" s="461" t="s">
        <v>3391</v>
      </c>
      <c r="C54" s="576" t="s">
        <v>3558</v>
      </c>
      <c r="D54" s="577"/>
    </row>
    <row r="55" spans="2:4" s="443" customFormat="1" x14ac:dyDescent="0.25">
      <c r="B55" s="461" t="s">
        <v>776</v>
      </c>
      <c r="C55" s="576" t="s">
        <v>3557</v>
      </c>
      <c r="D55" s="577"/>
    </row>
    <row r="56" spans="2:4" s="443" customFormat="1" x14ac:dyDescent="0.25">
      <c r="B56" s="461" t="s">
        <v>3390</v>
      </c>
      <c r="C56" s="576" t="s">
        <v>3556</v>
      </c>
      <c r="D56" s="577"/>
    </row>
    <row r="57" spans="2:4" s="443" customFormat="1" ht="15.75" thickBot="1" x14ac:dyDescent="0.3">
      <c r="B57" s="453" t="s">
        <v>139</v>
      </c>
      <c r="C57" s="566" t="s">
        <v>3555</v>
      </c>
      <c r="D57" s="567"/>
    </row>
    <row r="58" spans="2:4" s="443" customFormat="1" ht="15.75" thickBot="1" x14ac:dyDescent="0.3"/>
    <row r="59" spans="2:4" s="443" customFormat="1" ht="15.75" thickBot="1" x14ac:dyDescent="0.3">
      <c r="B59" s="460" t="s">
        <v>3195</v>
      </c>
      <c r="C59" s="459" t="s">
        <v>3501</v>
      </c>
      <c r="D59" s="458"/>
    </row>
    <row r="60" spans="2:4" s="443" customFormat="1" ht="15.75" thickBot="1" x14ac:dyDescent="0.3">
      <c r="B60" s="448" t="s">
        <v>3554</v>
      </c>
      <c r="C60" s="457"/>
      <c r="D60" s="456"/>
    </row>
    <row r="61" spans="2:4" s="443" customFormat="1" x14ac:dyDescent="0.25">
      <c r="B61" s="455" t="s">
        <v>3432</v>
      </c>
      <c r="C61" s="580" t="s">
        <v>3553</v>
      </c>
      <c r="D61" s="581"/>
    </row>
    <row r="62" spans="2:4" s="443" customFormat="1" x14ac:dyDescent="0.25">
      <c r="B62" s="454" t="s">
        <v>3552</v>
      </c>
      <c r="C62" s="574" t="s">
        <v>3551</v>
      </c>
      <c r="D62" s="575"/>
    </row>
    <row r="63" spans="2:4" s="443" customFormat="1" x14ac:dyDescent="0.25">
      <c r="B63" s="454" t="s">
        <v>3550</v>
      </c>
      <c r="C63" s="576" t="s">
        <v>3549</v>
      </c>
      <c r="D63" s="577"/>
    </row>
    <row r="64" spans="2:4" s="443" customFormat="1" ht="15" customHeight="1" x14ac:dyDescent="0.25">
      <c r="B64" s="454" t="s">
        <v>3425</v>
      </c>
      <c r="C64" s="576" t="s">
        <v>3548</v>
      </c>
      <c r="D64" s="577"/>
    </row>
    <row r="65" spans="1:4" s="443" customFormat="1" ht="15" customHeight="1" x14ac:dyDescent="0.25">
      <c r="B65" s="454" t="s">
        <v>3424</v>
      </c>
      <c r="C65" s="576" t="s">
        <v>3547</v>
      </c>
      <c r="D65" s="577"/>
    </row>
    <row r="66" spans="1:4" s="443" customFormat="1" x14ac:dyDescent="0.25">
      <c r="B66" s="454" t="s">
        <v>3423</v>
      </c>
      <c r="C66" s="576" t="s">
        <v>3546</v>
      </c>
      <c r="D66" s="577"/>
    </row>
    <row r="67" spans="1:4" s="443" customFormat="1" ht="15.75" thickBot="1" x14ac:dyDescent="0.3">
      <c r="B67" s="453" t="s">
        <v>139</v>
      </c>
      <c r="C67" s="566" t="s">
        <v>3545</v>
      </c>
      <c r="D67" s="567"/>
    </row>
    <row r="68" spans="1:4" s="443" customFormat="1" ht="15.75" thickBot="1" x14ac:dyDescent="0.3"/>
    <row r="69" spans="1:4" s="443" customFormat="1" ht="15.75" thickBot="1" x14ac:dyDescent="0.3">
      <c r="B69" s="448" t="s">
        <v>3195</v>
      </c>
      <c r="C69" s="568" t="s">
        <v>3501</v>
      </c>
      <c r="D69" s="569"/>
    </row>
    <row r="70" spans="1:4" s="443" customFormat="1" ht="15.75" thickBot="1" x14ac:dyDescent="0.3">
      <c r="B70" s="452" t="s">
        <v>3544</v>
      </c>
      <c r="C70" s="570"/>
      <c r="D70" s="571"/>
    </row>
    <row r="71" spans="1:4" s="443" customFormat="1" ht="15.75" thickBot="1" x14ac:dyDescent="0.3">
      <c r="B71" s="451" t="s">
        <v>3543</v>
      </c>
      <c r="C71" s="572" t="s">
        <v>3542</v>
      </c>
      <c r="D71" s="573"/>
    </row>
    <row r="72" spans="1:4" s="443" customFormat="1" ht="15.75" thickBot="1" x14ac:dyDescent="0.3">
      <c r="B72" s="450"/>
      <c r="C72" s="449"/>
      <c r="D72" s="449"/>
    </row>
    <row r="73" spans="1:4" s="443" customFormat="1" ht="15.75" thickBot="1" x14ac:dyDescent="0.3">
      <c r="A73" s="447"/>
      <c r="B73" s="448" t="s">
        <v>3541</v>
      </c>
      <c r="C73" s="564" t="s">
        <v>3540</v>
      </c>
      <c r="D73" s="565"/>
    </row>
    <row r="74" spans="1:4" s="443" customFormat="1" ht="30.75" thickBot="1" x14ac:dyDescent="0.3">
      <c r="A74" s="447"/>
      <c r="B74" s="446" t="s">
        <v>3539</v>
      </c>
      <c r="C74" s="445" t="s">
        <v>3538</v>
      </c>
      <c r="D74" s="444"/>
    </row>
    <row r="75" spans="1:4" x14ac:dyDescent="0.25">
      <c r="D75" s="442" t="s">
        <v>3537</v>
      </c>
    </row>
  </sheetData>
  <mergeCells count="49">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48:D4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73:D73"/>
    <mergeCell ref="C67:D67"/>
    <mergeCell ref="C69:D70"/>
    <mergeCell ref="C71:D71"/>
    <mergeCell ref="C62:D62"/>
    <mergeCell ref="C63:D63"/>
    <mergeCell ref="C64:D64"/>
    <mergeCell ref="C65:D65"/>
    <mergeCell ref="C66:D66"/>
  </mergeCells>
  <hyperlinks>
    <hyperlink ref="D75" location="Frontpage!A1" display="To Frontpage" xr:uid="{91E32E6B-E5D7-4A7C-8E8B-299574879E17}"/>
    <hyperlink ref="C74" r:id="rId1" xr:uid="{4E846C2C-863E-4099-A6DF-408342DD607C}"/>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73" sqref="B7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9" t="s">
        <v>37</v>
      </c>
      <c r="B1" s="510"/>
      <c r="C1" s="5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51" customWidth="1"/>
    <col min="2" max="2" width="60.7109375" style="51" customWidth="1"/>
    <col min="3" max="3" width="45.42578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6"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506</v>
      </c>
      <c r="E14" s="57"/>
      <c r="F14" s="57"/>
      <c r="H14" s="49"/>
      <c r="L14" s="49"/>
      <c r="M14" s="49"/>
    </row>
    <row r="15" spans="1:13" x14ac:dyDescent="0.25">
      <c r="A15" s="51" t="s">
        <v>83</v>
      </c>
      <c r="B15" s="65" t="s">
        <v>84</v>
      </c>
      <c r="C15" s="51" t="str">
        <f>faneA!C15</f>
        <v>Nordea Kredit Realkreditaktieselskab</v>
      </c>
      <c r="E15" s="57"/>
      <c r="F15" s="57"/>
      <c r="H15" s="49"/>
      <c r="L15" s="49"/>
      <c r="M15" s="49"/>
    </row>
    <row r="16" spans="1:13" x14ac:dyDescent="0.25">
      <c r="A16" s="51" t="s">
        <v>85</v>
      </c>
      <c r="B16" s="65" t="s">
        <v>3005</v>
      </c>
      <c r="C16" s="51" t="str">
        <f>faneA!C16</f>
        <v>CC2</v>
      </c>
      <c r="E16" s="57"/>
      <c r="F16" s="57"/>
      <c r="H16" s="49"/>
      <c r="L16" s="49"/>
      <c r="M16" s="49"/>
    </row>
    <row r="17" spans="1:13" x14ac:dyDescent="0.25">
      <c r="A17" s="51" t="s">
        <v>87</v>
      </c>
      <c r="B17" s="65" t="s">
        <v>86</v>
      </c>
      <c r="C17" s="227" t="s">
        <v>3096</v>
      </c>
      <c r="E17" s="57"/>
      <c r="F17" s="57"/>
      <c r="H17" s="49"/>
      <c r="L17" s="49"/>
      <c r="M17" s="49"/>
    </row>
    <row r="18" spans="1:13" outlineLevel="1" x14ac:dyDescent="0.25">
      <c r="A18" s="51" t="s">
        <v>3004</v>
      </c>
      <c r="B18" s="65" t="s">
        <v>88</v>
      </c>
      <c r="C18" s="51" t="str">
        <f>faneA!C18</f>
        <v>30-09-2024</v>
      </c>
      <c r="E18" s="57"/>
      <c r="F18" s="57"/>
      <c r="H18" s="49"/>
      <c r="L18" s="49"/>
      <c r="M18" s="49"/>
    </row>
    <row r="19" spans="1:13" outlineLevel="1" x14ac:dyDescent="0.25">
      <c r="A19" s="51" t="s">
        <v>90</v>
      </c>
      <c r="B19" s="66" t="s">
        <v>89</v>
      </c>
      <c r="C19" s="227" t="s">
        <v>3097</v>
      </c>
      <c r="E19" s="57"/>
      <c r="F19" s="57"/>
      <c r="H19" s="49"/>
      <c r="L19" s="49"/>
      <c r="M19" s="49"/>
    </row>
    <row r="20" spans="1:13" outlineLevel="1" x14ac:dyDescent="0.25">
      <c r="A20" s="51" t="s">
        <v>92</v>
      </c>
      <c r="B20" s="66" t="s">
        <v>91</v>
      </c>
      <c r="C20" s="51" t="s">
        <v>3098</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199" t="s">
        <v>2761</v>
      </c>
      <c r="C28" s="165" t="s">
        <v>2762</v>
      </c>
      <c r="D28" s="68"/>
      <c r="E28" s="68"/>
      <c r="F28" s="68"/>
      <c r="H28" s="49"/>
      <c r="L28" s="49"/>
      <c r="M28" s="51" t="s">
        <v>2762</v>
      </c>
    </row>
    <row r="29" spans="1:13" x14ac:dyDescent="0.25">
      <c r="A29" s="51" t="s">
        <v>101</v>
      </c>
      <c r="B29" s="67" t="s">
        <v>100</v>
      </c>
      <c r="C29" s="51" t="str">
        <f>faneA!C29</f>
        <v>Y</v>
      </c>
      <c r="E29" s="68"/>
      <c r="F29" s="68"/>
      <c r="H29" s="49"/>
      <c r="L29" s="49"/>
      <c r="M29" s="51" t="s">
        <v>2763</v>
      </c>
    </row>
    <row r="30" spans="1:13" ht="30"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51">
        <f>faneA!C38</f>
        <v>450163.14</v>
      </c>
      <c r="F38" s="68"/>
      <c r="H38" s="49"/>
      <c r="L38" s="49"/>
      <c r="M38" s="49"/>
    </row>
    <row r="39" spans="1:14" x14ac:dyDescent="0.25">
      <c r="A39" s="51" t="s">
        <v>111</v>
      </c>
      <c r="B39" s="68" t="s">
        <v>112</v>
      </c>
      <c r="C39" s="51">
        <f>faneA!C39</f>
        <v>419179.37</v>
      </c>
      <c r="F39" s="68"/>
      <c r="H39" s="49"/>
      <c r="L39" s="49"/>
      <c r="M39" s="49"/>
      <c r="N39" s="81"/>
    </row>
    <row r="40" spans="1:14" outlineLevel="1" x14ac:dyDescent="0.25">
      <c r="A40" s="51" t="s">
        <v>113</v>
      </c>
      <c r="B40" s="74" t="s">
        <v>114</v>
      </c>
      <c r="C40" s="133" t="s">
        <v>1202</v>
      </c>
      <c r="F40" s="68"/>
      <c r="H40" s="49"/>
      <c r="L40" s="49"/>
      <c r="M40" s="49"/>
      <c r="N40" s="81"/>
    </row>
    <row r="41" spans="1:14" outlineLevel="1" x14ac:dyDescent="0.25">
      <c r="A41" s="51" t="s">
        <v>116</v>
      </c>
      <c r="B41" s="74" t="s">
        <v>117</v>
      </c>
      <c r="C41" s="133" t="s">
        <v>1202</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f>faneA!C45</f>
        <v>0.02</v>
      </c>
      <c r="D45" s="130">
        <f>IF(OR(C38="[For completion]",C39="[For completion]"),"Please complete G.3.1.1 and G.3.1.2",(C38/C39-1-MAX(C45,F45)))</f>
        <v>5.3915302654326661E-2</v>
      </c>
      <c r="E45" s="130"/>
      <c r="F45" s="130" t="s">
        <v>1205</v>
      </c>
      <c r="G45" s="51" t="s">
        <v>1202</v>
      </c>
      <c r="H45" s="49"/>
      <c r="L45" s="49"/>
      <c r="M45" s="49"/>
      <c r="N45" s="81"/>
    </row>
    <row r="46" spans="1:14" outlineLevel="1" x14ac:dyDescent="0.25">
      <c r="C46" s="130"/>
      <c r="D46" s="130"/>
      <c r="E46" s="130"/>
      <c r="F46" s="130"/>
      <c r="G46" s="88"/>
      <c r="H46" s="49"/>
      <c r="L46" s="49"/>
      <c r="M46" s="49"/>
      <c r="N46" s="81"/>
    </row>
    <row r="47" spans="1:14" outlineLevel="1" x14ac:dyDescent="0.25">
      <c r="A47" s="212" t="s">
        <v>3006</v>
      </c>
      <c r="B47" s="212" t="s">
        <v>3007</v>
      </c>
      <c r="C47" s="218">
        <f>C38-C39</f>
        <v>30983.770000000019</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faneA!C53</f>
        <v>407757.15</v>
      </c>
      <c r="E53" s="76"/>
      <c r="F53" s="140">
        <f>IF($C$58=0,"",IF(C53="[for completion]","",C53/$C$58))</f>
        <v>0.9057986178077575</v>
      </c>
      <c r="G53" s="77"/>
      <c r="H53" s="49"/>
      <c r="L53" s="49"/>
      <c r="M53" s="49"/>
      <c r="N53" s="81"/>
    </row>
    <row r="54" spans="1:14" x14ac:dyDescent="0.25">
      <c r="A54" s="51" t="s">
        <v>132</v>
      </c>
      <c r="B54" s="68" t="s">
        <v>133</v>
      </c>
      <c r="C54" s="133"/>
      <c r="E54" s="76"/>
      <c r="F54" s="140">
        <f>IF($C$58=0,"",IF(C54="[for completion]","",C54/$C$58))</f>
        <v>0</v>
      </c>
      <c r="G54" s="77"/>
      <c r="H54" s="49"/>
      <c r="L54" s="49"/>
      <c r="M54" s="49"/>
      <c r="N54" s="81"/>
    </row>
    <row r="55" spans="1:14" x14ac:dyDescent="0.25">
      <c r="A55" s="51" t="s">
        <v>134</v>
      </c>
      <c r="B55" s="68" t="s">
        <v>135</v>
      </c>
      <c r="C55" s="133"/>
      <c r="E55" s="76"/>
      <c r="F55" s="140">
        <f>IF($C$58=0,"",IF(C55="[for completion]","",C55/$C$58))</f>
        <v>0</v>
      </c>
      <c r="G55" s="77"/>
      <c r="H55" s="49"/>
      <c r="L55" s="49"/>
      <c r="M55" s="49"/>
      <c r="N55" s="81"/>
    </row>
    <row r="56" spans="1:14" x14ac:dyDescent="0.25">
      <c r="A56" s="51" t="s">
        <v>136</v>
      </c>
      <c r="B56" s="68" t="s">
        <v>137</v>
      </c>
      <c r="C56" s="133">
        <f>faneA!C56</f>
        <v>42405.99</v>
      </c>
      <c r="E56" s="76"/>
      <c r="F56" s="140">
        <f>IF($C$58=0,"",IF(C56="[for completion]","",C56/$C$58))</f>
        <v>9.4201382192242569E-2</v>
      </c>
      <c r="G56" s="77"/>
      <c r="H56" s="49"/>
      <c r="L56" s="49"/>
      <c r="M56" s="49"/>
      <c r="N56" s="81"/>
    </row>
    <row r="57" spans="1:14" x14ac:dyDescent="0.25">
      <c r="A57" s="51" t="s">
        <v>138</v>
      </c>
      <c r="B57" s="51" t="s">
        <v>139</v>
      </c>
      <c r="C57" s="133"/>
      <c r="E57" s="76"/>
      <c r="F57" s="140">
        <f>IF($C$58=0,"",IF(C57="[for completion]","",C57/$C$58))</f>
        <v>0</v>
      </c>
      <c r="G57" s="77"/>
      <c r="H57" s="49"/>
      <c r="L57" s="49"/>
      <c r="M57" s="49"/>
      <c r="N57" s="81"/>
    </row>
    <row r="58" spans="1:14" x14ac:dyDescent="0.25">
      <c r="A58" s="51" t="s">
        <v>140</v>
      </c>
      <c r="B58" s="78" t="s">
        <v>141</v>
      </c>
      <c r="C58" s="135">
        <f>SUM(C53:C57)</f>
        <v>450163.14</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1459</v>
      </c>
      <c r="C66" s="137">
        <f>faneA!C66</f>
        <v>14.28</v>
      </c>
      <c r="D66" s="137" t="s">
        <v>1202</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1548</v>
      </c>
      <c r="C70" s="133">
        <f>faneA!C70</f>
        <v>16342.75</v>
      </c>
      <c r="D70" s="133" t="s">
        <v>1202</v>
      </c>
      <c r="E70" s="47"/>
      <c r="F70" s="140">
        <f t="shared" ref="F70:F76" si="1">IF($C$77=0,"",IF(C70="[for completion]","",C70/$C$77))</f>
        <v>3.6304061596515023E-2</v>
      </c>
      <c r="G70" s="140" t="str">
        <f>IF($D$77=0,"",IF(D70="[Mark as ND1 if not relevant]","",D70/$D$77))</f>
        <v/>
      </c>
      <c r="H70" s="49"/>
      <c r="L70" s="49"/>
      <c r="M70" s="49"/>
      <c r="N70" s="81"/>
    </row>
    <row r="71" spans="1:14" x14ac:dyDescent="0.25">
      <c r="A71" s="51" t="s">
        <v>156</v>
      </c>
      <c r="B71" s="47" t="s">
        <v>1549</v>
      </c>
      <c r="C71" s="133">
        <f>faneA!C71</f>
        <v>20093.16</v>
      </c>
      <c r="D71" s="133" t="s">
        <v>1202</v>
      </c>
      <c r="E71" s="47"/>
      <c r="F71" s="140">
        <f t="shared" si="1"/>
        <v>4.4635285879587691E-2</v>
      </c>
      <c r="G71" s="140" t="str">
        <f t="shared" ref="G71:G76" si="2">IF($D$77=0,"",IF(D71="[Mark as ND1 if not relevant]","",D71/$D$77))</f>
        <v/>
      </c>
      <c r="H71" s="49"/>
      <c r="L71" s="49"/>
      <c r="M71" s="49"/>
      <c r="N71" s="81"/>
    </row>
    <row r="72" spans="1:14" x14ac:dyDescent="0.25">
      <c r="A72" s="51" t="s">
        <v>157</v>
      </c>
      <c r="B72" s="47" t="s">
        <v>1550</v>
      </c>
      <c r="C72" s="133">
        <f>faneA!C72</f>
        <v>16478.75</v>
      </c>
      <c r="D72" s="133" t="s">
        <v>1202</v>
      </c>
      <c r="E72" s="47"/>
      <c r="F72" s="140">
        <f t="shared" si="1"/>
        <v>3.6606174299525597E-2</v>
      </c>
      <c r="G72" s="140" t="str">
        <f t="shared" si="2"/>
        <v/>
      </c>
      <c r="H72" s="49"/>
      <c r="L72" s="49"/>
      <c r="M72" s="49"/>
      <c r="N72" s="81"/>
    </row>
    <row r="73" spans="1:14" x14ac:dyDescent="0.25">
      <c r="A73" s="51" t="s">
        <v>158</v>
      </c>
      <c r="B73" s="47" t="s">
        <v>1551</v>
      </c>
      <c r="C73" s="133">
        <f>faneA!C73</f>
        <v>14043.33</v>
      </c>
      <c r="D73" s="133" t="s">
        <v>1202</v>
      </c>
      <c r="E73" s="47"/>
      <c r="F73" s="140">
        <f t="shared" si="1"/>
        <v>3.1196091070363759E-2</v>
      </c>
      <c r="G73" s="140" t="str">
        <f t="shared" si="2"/>
        <v/>
      </c>
      <c r="H73" s="49"/>
      <c r="L73" s="49"/>
      <c r="M73" s="49"/>
      <c r="N73" s="81"/>
    </row>
    <row r="74" spans="1:14" x14ac:dyDescent="0.25">
      <c r="A74" s="51" t="s">
        <v>159</v>
      </c>
      <c r="B74" s="47" t="s">
        <v>1552</v>
      </c>
      <c r="C74" s="133">
        <f>faneA!C74</f>
        <v>13982.93</v>
      </c>
      <c r="D74" s="133" t="s">
        <v>1202</v>
      </c>
      <c r="E74" s="47"/>
      <c r="F74" s="140">
        <f t="shared" si="1"/>
        <v>3.1061917487556122E-2</v>
      </c>
      <c r="G74" s="140" t="str">
        <f t="shared" si="2"/>
        <v/>
      </c>
      <c r="H74" s="49"/>
      <c r="L74" s="49"/>
      <c r="M74" s="49"/>
      <c r="N74" s="81"/>
    </row>
    <row r="75" spans="1:14" x14ac:dyDescent="0.25">
      <c r="A75" s="51" t="s">
        <v>160</v>
      </c>
      <c r="B75" s="47" t="s">
        <v>1553</v>
      </c>
      <c r="C75" s="133">
        <f>faneA!C75</f>
        <v>67904.23</v>
      </c>
      <c r="D75" s="133" t="s">
        <v>1202</v>
      </c>
      <c r="E75" s="47"/>
      <c r="F75" s="140">
        <f t="shared" si="1"/>
        <v>0.1508436064055268</v>
      </c>
      <c r="G75" s="140" t="str">
        <f t="shared" si="2"/>
        <v/>
      </c>
      <c r="H75" s="49"/>
      <c r="L75" s="49"/>
      <c r="M75" s="49"/>
      <c r="N75" s="81"/>
    </row>
    <row r="76" spans="1:14" x14ac:dyDescent="0.25">
      <c r="A76" s="51" t="s">
        <v>161</v>
      </c>
      <c r="B76" s="47" t="s">
        <v>1554</v>
      </c>
      <c r="C76" s="133">
        <f>faneA!C76</f>
        <v>301317.98</v>
      </c>
      <c r="D76" s="133" t="s">
        <v>1202</v>
      </c>
      <c r="E76" s="47"/>
      <c r="F76" s="140">
        <f t="shared" si="1"/>
        <v>0.66935286326092491</v>
      </c>
      <c r="G76" s="140" t="str">
        <f t="shared" si="2"/>
        <v/>
      </c>
      <c r="H76" s="49"/>
      <c r="L76" s="49"/>
      <c r="M76" s="49"/>
      <c r="N76" s="81"/>
    </row>
    <row r="77" spans="1:14" x14ac:dyDescent="0.25">
      <c r="A77" s="51" t="s">
        <v>162</v>
      </c>
      <c r="B77" s="85" t="s">
        <v>141</v>
      </c>
      <c r="C77" s="135">
        <f>SUM(C70:C76)</f>
        <v>450163.13</v>
      </c>
      <c r="D77" s="135">
        <f>SUM(D70:D76)</f>
        <v>0</v>
      </c>
      <c r="E77" s="68"/>
      <c r="F77" s="141">
        <f>SUM(F70:F76)</f>
        <v>0.99999999999999989</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137">
        <f>faneA!C89</f>
        <v>11.9</v>
      </c>
      <c r="D89" s="137" t="s">
        <v>1202</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1381</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1548</v>
      </c>
      <c r="C93" s="133">
        <f>faneA!C93</f>
        <v>64964.67</v>
      </c>
      <c r="D93" s="133" t="s">
        <v>1202</v>
      </c>
      <c r="E93" s="47"/>
      <c r="F93" s="140">
        <f>IF($C$100=0,"",IF(C93="[for completion]","",IF(C93="","",C93/$C$100)))</f>
        <v>0.15498059565811659</v>
      </c>
      <c r="G93" s="140" t="str">
        <f>IF($D$100=0,"",IF(D93="[Mark as ND1 if not relevant]","",IF(D93="","",D93/$D$100)))</f>
        <v/>
      </c>
      <c r="H93" s="49"/>
      <c r="L93" s="49"/>
      <c r="M93" s="49"/>
      <c r="N93" s="81"/>
    </row>
    <row r="94" spans="1:14" x14ac:dyDescent="0.25">
      <c r="A94" s="51" t="s">
        <v>184</v>
      </c>
      <c r="B94" s="47" t="s">
        <v>1549</v>
      </c>
      <c r="C94" s="133">
        <f>faneA!C94</f>
        <v>87669.63</v>
      </c>
      <c r="D94" s="133" t="s">
        <v>1202</v>
      </c>
      <c r="E94" s="47"/>
      <c r="F94" s="140">
        <f t="shared" ref="F94:F99" si="5">IF($C$100=0,"",IF(C94="[for completion]","",IF(C94="","",C94/$C$100)))</f>
        <v>0.20914585540920452</v>
      </c>
      <c r="G94" s="140" t="str">
        <f t="shared" ref="G94:G99" si="6">IF($D$100=0,"",IF(D94="[Mark as ND1 if not relevant]","",IF(D94="","",D94/$D$100)))</f>
        <v/>
      </c>
      <c r="H94" s="49"/>
      <c r="L94" s="49"/>
      <c r="M94" s="49"/>
      <c r="N94" s="81"/>
    </row>
    <row r="95" spans="1:14" x14ac:dyDescent="0.25">
      <c r="A95" s="51" t="s">
        <v>185</v>
      </c>
      <c r="B95" s="47" t="s">
        <v>1550</v>
      </c>
      <c r="C95" s="133">
        <f>faneA!C95</f>
        <v>60196.23</v>
      </c>
      <c r="D95" s="133" t="s">
        <v>1202</v>
      </c>
      <c r="E95" s="47"/>
      <c r="F95" s="140">
        <f t="shared" si="5"/>
        <v>0.14360494068195817</v>
      </c>
      <c r="G95" s="140" t="str">
        <f t="shared" si="6"/>
        <v/>
      </c>
      <c r="H95" s="49"/>
      <c r="L95" s="49"/>
      <c r="M95" s="49"/>
      <c r="N95" s="81"/>
    </row>
    <row r="96" spans="1:14" x14ac:dyDescent="0.25">
      <c r="A96" s="51" t="s">
        <v>186</v>
      </c>
      <c r="B96" s="47" t="s">
        <v>1551</v>
      </c>
      <c r="C96" s="133">
        <f>faneA!C96</f>
        <v>26603.01</v>
      </c>
      <c r="D96" s="133" t="s">
        <v>1202</v>
      </c>
      <c r="E96" s="47"/>
      <c r="F96" s="140">
        <f t="shared" si="5"/>
        <v>6.3464500567752158E-2</v>
      </c>
      <c r="G96" s="140" t="str">
        <f t="shared" si="6"/>
        <v/>
      </c>
      <c r="H96" s="49"/>
      <c r="L96" s="49"/>
      <c r="M96" s="49"/>
      <c r="N96" s="81"/>
    </row>
    <row r="97" spans="1:14" x14ac:dyDescent="0.25">
      <c r="A97" s="51" t="s">
        <v>187</v>
      </c>
      <c r="B97" s="47" t="s">
        <v>1552</v>
      </c>
      <c r="C97" s="133">
        <f>faneA!C97</f>
        <v>6179.64</v>
      </c>
      <c r="D97" s="133" t="s">
        <v>1202</v>
      </c>
      <c r="E97" s="47"/>
      <c r="F97" s="140">
        <f t="shared" si="5"/>
        <v>1.4742232788263584E-2</v>
      </c>
      <c r="G97" s="140" t="str">
        <f t="shared" si="6"/>
        <v/>
      </c>
      <c r="H97" s="49"/>
      <c r="L97" s="49"/>
      <c r="M97" s="49"/>
    </row>
    <row r="98" spans="1:14" x14ac:dyDescent="0.25">
      <c r="A98" s="51" t="s">
        <v>188</v>
      </c>
      <c r="B98" s="47" t="s">
        <v>1553</v>
      </c>
      <c r="C98" s="133">
        <f>faneA!C98</f>
        <v>2469.8200000000002</v>
      </c>
      <c r="D98" s="133" t="s">
        <v>1202</v>
      </c>
      <c r="E98" s="47"/>
      <c r="F98" s="140">
        <f t="shared" si="5"/>
        <v>5.8920360061604175E-3</v>
      </c>
      <c r="G98" s="140" t="str">
        <f t="shared" si="6"/>
        <v/>
      </c>
      <c r="H98" s="49"/>
      <c r="L98" s="49"/>
      <c r="M98" s="49"/>
    </row>
    <row r="99" spans="1:14" x14ac:dyDescent="0.25">
      <c r="A99" s="51" t="s">
        <v>189</v>
      </c>
      <c r="B99" s="47" t="s">
        <v>1554</v>
      </c>
      <c r="C99" s="133">
        <f>faneA!C99</f>
        <v>171096.38</v>
      </c>
      <c r="D99" s="133" t="s">
        <v>1202</v>
      </c>
      <c r="E99" s="47"/>
      <c r="F99" s="140">
        <f t="shared" si="5"/>
        <v>0.40816983888854458</v>
      </c>
      <c r="G99" s="140" t="str">
        <f t="shared" si="6"/>
        <v/>
      </c>
      <c r="H99" s="49"/>
      <c r="L99" s="49"/>
      <c r="M99" s="49"/>
    </row>
    <row r="100" spans="1:14" x14ac:dyDescent="0.25">
      <c r="A100" s="51" t="s">
        <v>190</v>
      </c>
      <c r="B100" s="85" t="s">
        <v>141</v>
      </c>
      <c r="C100" s="135">
        <f>SUM(C93:C99)</f>
        <v>419179.38</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1579</v>
      </c>
      <c r="C111" s="73" t="s">
        <v>201</v>
      </c>
      <c r="D111" s="73" t="s">
        <v>202</v>
      </c>
      <c r="E111" s="72"/>
      <c r="F111" s="73" t="s">
        <v>203</v>
      </c>
      <c r="G111" s="73" t="s">
        <v>204</v>
      </c>
      <c r="H111" s="49"/>
      <c r="L111" s="49"/>
      <c r="M111" s="49"/>
    </row>
    <row r="112" spans="1:14" s="87" customFormat="1" x14ac:dyDescent="0.25">
      <c r="A112" s="51" t="s">
        <v>205</v>
      </c>
      <c r="B112" s="68" t="s">
        <v>206</v>
      </c>
      <c r="C112" s="133">
        <f>faneA!C112</f>
        <v>2148.73</v>
      </c>
      <c r="D112" s="133" t="s">
        <v>1202</v>
      </c>
      <c r="E112" s="77"/>
      <c r="F112" s="140">
        <f t="shared" ref="F112:F129" si="7">IF($C$130=0,"",IF(C112="[for completion]","",IF(C112="","",C112/$C$130)))</f>
        <v>5.2696316913143039E-3</v>
      </c>
      <c r="G112" s="140" t="str">
        <f t="shared" ref="G112:G129" si="8">IF($D$130=0,"",IF(D112="[for completion]","",IF(D112="","",D112/$D$130)))</f>
        <v/>
      </c>
      <c r="I112" s="51"/>
      <c r="J112" s="51"/>
      <c r="K112" s="51"/>
      <c r="L112" s="49" t="s">
        <v>1557</v>
      </c>
      <c r="M112" s="49"/>
      <c r="N112" s="49"/>
    </row>
    <row r="113" spans="1:14" s="87" customFormat="1" x14ac:dyDescent="0.2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2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2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2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2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25">
      <c r="A118" s="51" t="s">
        <v>213</v>
      </c>
      <c r="B118" s="68" t="s">
        <v>219</v>
      </c>
      <c r="C118" s="133">
        <f>faneA!C118</f>
        <v>405608.42</v>
      </c>
      <c r="D118" s="133" t="s">
        <v>1202</v>
      </c>
      <c r="E118" s="68"/>
      <c r="F118" s="140">
        <f t="shared" si="7"/>
        <v>0.99473036830868578</v>
      </c>
      <c r="G118" s="140" t="str">
        <f t="shared" si="8"/>
        <v/>
      </c>
      <c r="L118" s="68" t="s">
        <v>219</v>
      </c>
      <c r="M118" s="49"/>
    </row>
    <row r="119" spans="1:14" x14ac:dyDescent="0.25">
      <c r="A119" s="51" t="s">
        <v>214</v>
      </c>
      <c r="B119" s="68" t="s">
        <v>1561</v>
      </c>
      <c r="C119" s="133"/>
      <c r="D119" s="133" t="s">
        <v>1202</v>
      </c>
      <c r="E119" s="68"/>
      <c r="F119" s="140" t="str">
        <f t="shared" si="7"/>
        <v/>
      </c>
      <c r="G119" s="140" t="str">
        <f t="shared" si="8"/>
        <v/>
      </c>
      <c r="L119" s="68" t="s">
        <v>1561</v>
      </c>
      <c r="M119" s="49"/>
    </row>
    <row r="120" spans="1:14" x14ac:dyDescent="0.25">
      <c r="A120" s="51" t="s">
        <v>216</v>
      </c>
      <c r="B120" s="68" t="s">
        <v>221</v>
      </c>
      <c r="C120" s="133"/>
      <c r="D120" s="133" t="s">
        <v>1202</v>
      </c>
      <c r="E120" s="68"/>
      <c r="F120" s="140" t="str">
        <f t="shared" si="7"/>
        <v/>
      </c>
      <c r="G120" s="140" t="str">
        <f t="shared" si="8"/>
        <v/>
      </c>
      <c r="L120" s="68" t="s">
        <v>221</v>
      </c>
      <c r="M120" s="49"/>
    </row>
    <row r="121" spans="1:14" x14ac:dyDescent="0.25">
      <c r="A121" s="51" t="s">
        <v>218</v>
      </c>
      <c r="B121" s="51" t="s">
        <v>2673</v>
      </c>
      <c r="C121" s="133"/>
      <c r="D121" s="133" t="s">
        <v>1202</v>
      </c>
      <c r="F121" s="140" t="str">
        <f t="shared" si="7"/>
        <v/>
      </c>
      <c r="G121" s="140" t="str">
        <f t="shared" si="8"/>
        <v/>
      </c>
      <c r="L121" s="68"/>
      <c r="M121" s="49"/>
    </row>
    <row r="122" spans="1:14" x14ac:dyDescent="0.25">
      <c r="A122" s="51" t="s">
        <v>220</v>
      </c>
      <c r="B122" s="68" t="s">
        <v>1568</v>
      </c>
      <c r="C122" s="133"/>
      <c r="D122" s="133" t="s">
        <v>1202</v>
      </c>
      <c r="E122" s="68"/>
      <c r="F122" s="140" t="str">
        <f t="shared" si="7"/>
        <v/>
      </c>
      <c r="G122" s="140" t="str">
        <f t="shared" si="8"/>
        <v/>
      </c>
      <c r="L122" s="68" t="s">
        <v>223</v>
      </c>
      <c r="M122" s="49"/>
    </row>
    <row r="123" spans="1:14" x14ac:dyDescent="0.25">
      <c r="A123" s="51" t="s">
        <v>222</v>
      </c>
      <c r="B123" s="68" t="s">
        <v>223</v>
      </c>
      <c r="C123" s="133"/>
      <c r="D123" s="133" t="s">
        <v>1202</v>
      </c>
      <c r="E123" s="68"/>
      <c r="F123" s="140" t="str">
        <f t="shared" si="7"/>
        <v/>
      </c>
      <c r="G123" s="140" t="str">
        <f t="shared" si="8"/>
        <v/>
      </c>
      <c r="L123" s="68" t="s">
        <v>210</v>
      </c>
      <c r="M123" s="49"/>
    </row>
    <row r="124" spans="1:14" x14ac:dyDescent="0.25">
      <c r="A124" s="51" t="s">
        <v>224</v>
      </c>
      <c r="B124" s="68" t="s">
        <v>210</v>
      </c>
      <c r="C124" s="133"/>
      <c r="D124" s="133" t="s">
        <v>1202</v>
      </c>
      <c r="E124" s="68"/>
      <c r="F124" s="140" t="str">
        <f t="shared" si="7"/>
        <v/>
      </c>
      <c r="G124" s="140" t="str">
        <f t="shared" si="8"/>
        <v/>
      </c>
      <c r="L124" s="47" t="s">
        <v>1563</v>
      </c>
      <c r="M124" s="49"/>
    </row>
    <row r="125" spans="1:14" x14ac:dyDescent="0.25">
      <c r="A125" s="51" t="s">
        <v>226</v>
      </c>
      <c r="B125" s="47" t="s">
        <v>1563</v>
      </c>
      <c r="C125" s="133"/>
      <c r="D125" s="133" t="s">
        <v>1202</v>
      </c>
      <c r="E125" s="68"/>
      <c r="F125" s="140" t="str">
        <f t="shared" si="7"/>
        <v/>
      </c>
      <c r="G125" s="140" t="str">
        <f t="shared" si="8"/>
        <v/>
      </c>
      <c r="L125" s="68" t="s">
        <v>225</v>
      </c>
      <c r="M125" s="49"/>
    </row>
    <row r="126" spans="1:14" x14ac:dyDescent="0.25">
      <c r="A126" s="51" t="s">
        <v>228</v>
      </c>
      <c r="B126" s="68" t="s">
        <v>225</v>
      </c>
      <c r="C126" s="133"/>
      <c r="D126" s="133" t="s">
        <v>1202</v>
      </c>
      <c r="E126" s="68"/>
      <c r="F126" s="140" t="str">
        <f t="shared" si="7"/>
        <v/>
      </c>
      <c r="G126" s="140" t="str">
        <f t="shared" si="8"/>
        <v/>
      </c>
      <c r="H126" s="81"/>
      <c r="L126" s="68" t="s">
        <v>227</v>
      </c>
      <c r="M126" s="49"/>
    </row>
    <row r="127" spans="1:14" x14ac:dyDescent="0.25">
      <c r="A127" s="51" t="s">
        <v>229</v>
      </c>
      <c r="B127" s="68" t="s">
        <v>227</v>
      </c>
      <c r="C127" s="133"/>
      <c r="D127" s="133" t="s">
        <v>1202</v>
      </c>
      <c r="E127" s="68"/>
      <c r="F127" s="140" t="str">
        <f t="shared" si="7"/>
        <v/>
      </c>
      <c r="G127" s="140" t="str">
        <f t="shared" si="8"/>
        <v/>
      </c>
      <c r="H127" s="49"/>
      <c r="L127" s="68" t="s">
        <v>1562</v>
      </c>
      <c r="M127" s="49"/>
    </row>
    <row r="128" spans="1:14" x14ac:dyDescent="0.25">
      <c r="A128" s="51" t="s">
        <v>1564</v>
      </c>
      <c r="B128" s="68" t="s">
        <v>1562</v>
      </c>
      <c r="C128" s="133"/>
      <c r="D128" s="133" t="s">
        <v>1202</v>
      </c>
      <c r="E128" s="68"/>
      <c r="F128" s="140" t="str">
        <f t="shared" si="7"/>
        <v/>
      </c>
      <c r="G128" s="140" t="str">
        <f t="shared" si="8"/>
        <v/>
      </c>
      <c r="H128" s="49"/>
      <c r="L128" s="49"/>
      <c r="M128" s="49"/>
    </row>
    <row r="129" spans="1:14" x14ac:dyDescent="0.25">
      <c r="A129" s="51" t="s">
        <v>1567</v>
      </c>
      <c r="B129" s="68" t="s">
        <v>139</v>
      </c>
      <c r="C129" s="133"/>
      <c r="D129" s="133" t="s">
        <v>1202</v>
      </c>
      <c r="E129" s="68"/>
      <c r="F129" s="140" t="str">
        <f t="shared" si="7"/>
        <v/>
      </c>
      <c r="G129" s="140" t="str">
        <f t="shared" si="8"/>
        <v/>
      </c>
      <c r="H129" s="49"/>
      <c r="L129" s="49"/>
      <c r="M129" s="49"/>
    </row>
    <row r="130" spans="1:14" outlineLevel="1" x14ac:dyDescent="0.25">
      <c r="A130" s="51" t="s">
        <v>2674</v>
      </c>
      <c r="B130" s="85" t="s">
        <v>141</v>
      </c>
      <c r="C130" s="133">
        <f>SUM(C112:C129)</f>
        <v>407757.14999999997</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f>faneA!C138</f>
        <v>2255.0500000000002</v>
      </c>
      <c r="D138" s="133" t="s">
        <v>1202</v>
      </c>
      <c r="E138" s="77"/>
      <c r="F138" s="140">
        <f t="shared" ref="F138:F155" si="11">IF($C$156=0,"",IF(C138="[for completion]","",IF(C138="","",C138/$C$156)))</f>
        <v>5.3796777885400764E-3</v>
      </c>
      <c r="G138" s="140" t="str">
        <f t="shared" ref="G138:G155" si="12">IF($D$156=0,"",IF(D138="[for completion]","",IF(D138="","",D138/$D$156)))</f>
        <v/>
      </c>
      <c r="H138" s="49"/>
      <c r="I138" s="51"/>
      <c r="J138" s="51"/>
      <c r="K138" s="51"/>
      <c r="L138" s="49"/>
      <c r="M138" s="49"/>
      <c r="N138" s="49"/>
    </row>
    <row r="139" spans="1:14" s="87" customFormat="1" x14ac:dyDescent="0.2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2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2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2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2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25">
      <c r="A144" s="51" t="s">
        <v>243</v>
      </c>
      <c r="B144" s="68" t="s">
        <v>219</v>
      </c>
      <c r="C144" s="133">
        <f>faneA!C144</f>
        <v>416924.33</v>
      </c>
      <c r="D144" s="133" t="s">
        <v>1202</v>
      </c>
      <c r="E144" s="68"/>
      <c r="F144" s="140">
        <f t="shared" si="11"/>
        <v>0.99462032221145991</v>
      </c>
      <c r="G144" s="140" t="str">
        <f t="shared" si="12"/>
        <v/>
      </c>
      <c r="H144" s="49"/>
      <c r="L144" s="49"/>
      <c r="M144" s="49"/>
    </row>
    <row r="145" spans="1:14" x14ac:dyDescent="0.25">
      <c r="A145" s="51" t="s">
        <v>244</v>
      </c>
      <c r="B145" s="68" t="s">
        <v>1561</v>
      </c>
      <c r="C145" s="133"/>
      <c r="D145" s="133" t="s">
        <v>1202</v>
      </c>
      <c r="E145" s="68"/>
      <c r="F145" s="140" t="str">
        <f t="shared" si="11"/>
        <v/>
      </c>
      <c r="G145" s="140" t="str">
        <f t="shared" si="12"/>
        <v/>
      </c>
      <c r="H145" s="49"/>
      <c r="L145" s="49"/>
      <c r="M145" s="49"/>
      <c r="N145" s="81"/>
    </row>
    <row r="146" spans="1:14" x14ac:dyDescent="0.25">
      <c r="A146" s="51" t="s">
        <v>245</v>
      </c>
      <c r="B146" s="68" t="s">
        <v>221</v>
      </c>
      <c r="C146" s="133"/>
      <c r="D146" s="133" t="s">
        <v>1202</v>
      </c>
      <c r="E146" s="68"/>
      <c r="F146" s="140" t="str">
        <f t="shared" si="11"/>
        <v/>
      </c>
      <c r="G146" s="140" t="str">
        <f t="shared" si="12"/>
        <v/>
      </c>
      <c r="H146" s="49"/>
      <c r="L146" s="49"/>
      <c r="M146" s="49"/>
      <c r="N146" s="81"/>
    </row>
    <row r="147" spans="1:14" x14ac:dyDescent="0.25">
      <c r="A147" s="51" t="s">
        <v>246</v>
      </c>
      <c r="B147" s="51" t="s">
        <v>2673</v>
      </c>
      <c r="C147" s="133"/>
      <c r="D147" s="133" t="s">
        <v>1202</v>
      </c>
      <c r="F147" s="140" t="str">
        <f t="shared" si="11"/>
        <v/>
      </c>
      <c r="G147" s="140" t="str">
        <f t="shared" si="12"/>
        <v/>
      </c>
      <c r="H147" s="49"/>
      <c r="L147" s="49"/>
      <c r="M147" s="49"/>
      <c r="N147" s="81"/>
    </row>
    <row r="148" spans="1:14" x14ac:dyDescent="0.25">
      <c r="A148" s="51" t="s">
        <v>247</v>
      </c>
      <c r="B148" s="68" t="s">
        <v>1568</v>
      </c>
      <c r="C148" s="133"/>
      <c r="D148" s="133" t="s">
        <v>1202</v>
      </c>
      <c r="E148" s="68"/>
      <c r="F148" s="140" t="str">
        <f t="shared" si="11"/>
        <v/>
      </c>
      <c r="G148" s="140" t="str">
        <f t="shared" si="12"/>
        <v/>
      </c>
      <c r="H148" s="49"/>
      <c r="L148" s="49"/>
      <c r="M148" s="49"/>
      <c r="N148" s="81"/>
    </row>
    <row r="149" spans="1:14" x14ac:dyDescent="0.25">
      <c r="A149" s="51" t="s">
        <v>248</v>
      </c>
      <c r="B149" s="68" t="s">
        <v>223</v>
      </c>
      <c r="C149" s="133"/>
      <c r="D149" s="133" t="s">
        <v>1202</v>
      </c>
      <c r="E149" s="68"/>
      <c r="F149" s="140" t="str">
        <f t="shared" si="11"/>
        <v/>
      </c>
      <c r="G149" s="140" t="str">
        <f t="shared" si="12"/>
        <v/>
      </c>
      <c r="H149" s="49"/>
      <c r="L149" s="49"/>
      <c r="M149" s="49"/>
      <c r="N149" s="81"/>
    </row>
    <row r="150" spans="1:14" x14ac:dyDescent="0.25">
      <c r="A150" s="51" t="s">
        <v>249</v>
      </c>
      <c r="B150" s="68" t="s">
        <v>210</v>
      </c>
      <c r="C150" s="133"/>
      <c r="D150" s="133" t="s">
        <v>1202</v>
      </c>
      <c r="E150" s="68"/>
      <c r="F150" s="140" t="str">
        <f t="shared" si="11"/>
        <v/>
      </c>
      <c r="G150" s="140" t="str">
        <f t="shared" si="12"/>
        <v/>
      </c>
      <c r="H150" s="49"/>
      <c r="L150" s="49"/>
      <c r="M150" s="49"/>
      <c r="N150" s="81"/>
    </row>
    <row r="151" spans="1:14" x14ac:dyDescent="0.25">
      <c r="A151" s="51" t="s">
        <v>250</v>
      </c>
      <c r="B151" s="47" t="s">
        <v>1563</v>
      </c>
      <c r="C151" s="133"/>
      <c r="D151" s="133" t="s">
        <v>1202</v>
      </c>
      <c r="E151" s="68"/>
      <c r="F151" s="140" t="str">
        <f t="shared" si="11"/>
        <v/>
      </c>
      <c r="G151" s="140" t="str">
        <f t="shared" si="12"/>
        <v/>
      </c>
      <c r="H151" s="49"/>
      <c r="L151" s="49"/>
      <c r="M151" s="49"/>
      <c r="N151" s="81"/>
    </row>
    <row r="152" spans="1:14" x14ac:dyDescent="0.25">
      <c r="A152" s="51" t="s">
        <v>251</v>
      </c>
      <c r="B152" s="68" t="s">
        <v>225</v>
      </c>
      <c r="C152" s="133"/>
      <c r="D152" s="133" t="s">
        <v>1202</v>
      </c>
      <c r="E152" s="68"/>
      <c r="F152" s="140" t="str">
        <f t="shared" si="11"/>
        <v/>
      </c>
      <c r="G152" s="140" t="str">
        <f t="shared" si="12"/>
        <v/>
      </c>
      <c r="H152" s="49"/>
      <c r="L152" s="49"/>
      <c r="M152" s="49"/>
      <c r="N152" s="81"/>
    </row>
    <row r="153" spans="1:14" x14ac:dyDescent="0.25">
      <c r="A153" s="51" t="s">
        <v>252</v>
      </c>
      <c r="B153" s="68" t="s">
        <v>227</v>
      </c>
      <c r="C153" s="133"/>
      <c r="D153" s="133" t="s">
        <v>1202</v>
      </c>
      <c r="E153" s="68"/>
      <c r="F153" s="140" t="str">
        <f t="shared" si="11"/>
        <v/>
      </c>
      <c r="G153" s="140" t="str">
        <f t="shared" si="12"/>
        <v/>
      </c>
      <c r="H153" s="49"/>
      <c r="L153" s="49"/>
      <c r="M153" s="49"/>
      <c r="N153" s="81"/>
    </row>
    <row r="154" spans="1:14" x14ac:dyDescent="0.25">
      <c r="A154" s="51" t="s">
        <v>1565</v>
      </c>
      <c r="B154" s="68" t="s">
        <v>1562</v>
      </c>
      <c r="C154" s="133"/>
      <c r="D154" s="133" t="s">
        <v>1202</v>
      </c>
      <c r="E154" s="68"/>
      <c r="F154" s="140" t="str">
        <f t="shared" si="11"/>
        <v/>
      </c>
      <c r="G154" s="140" t="str">
        <f t="shared" si="12"/>
        <v/>
      </c>
      <c r="H154" s="49"/>
      <c r="L154" s="49"/>
      <c r="M154" s="49"/>
      <c r="N154" s="81"/>
    </row>
    <row r="155" spans="1:14" x14ac:dyDescent="0.25">
      <c r="A155" s="51" t="s">
        <v>1569</v>
      </c>
      <c r="B155" s="68" t="s">
        <v>139</v>
      </c>
      <c r="C155" s="133"/>
      <c r="D155" s="133" t="s">
        <v>1202</v>
      </c>
      <c r="E155" s="68"/>
      <c r="F155" s="140" t="str">
        <f t="shared" si="11"/>
        <v/>
      </c>
      <c r="G155" s="140" t="str">
        <f t="shared" si="12"/>
        <v/>
      </c>
      <c r="H155" s="49"/>
      <c r="L155" s="49"/>
      <c r="M155" s="49"/>
      <c r="N155" s="81"/>
    </row>
    <row r="156" spans="1:14" outlineLevel="1" x14ac:dyDescent="0.25">
      <c r="A156" s="51" t="s">
        <v>2675</v>
      </c>
      <c r="B156" s="85" t="s">
        <v>141</v>
      </c>
      <c r="C156" s="133">
        <f>SUM(C138:C155)</f>
        <v>419179.38</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f>faneA!C164</f>
        <v>314134.21999999997</v>
      </c>
      <c r="D164" s="133" t="s">
        <v>1202</v>
      </c>
      <c r="E164" s="89"/>
      <c r="F164" s="140">
        <f>IF($C$167=0,"",IF(C164="[for completion]","",IF(C164="","",C164/$C$167)))</f>
        <v>0.74940286302734782</v>
      </c>
      <c r="G164" s="140" t="str">
        <f>IF($D$167=0,"",IF(D164="[for completion]","",IF(D164="","",D164/$D$167)))</f>
        <v/>
      </c>
      <c r="H164" s="49"/>
      <c r="L164" s="49"/>
      <c r="M164" s="49"/>
      <c r="N164" s="81"/>
    </row>
    <row r="165" spans="1:14" x14ac:dyDescent="0.25">
      <c r="A165" s="51" t="s">
        <v>263</v>
      </c>
      <c r="B165" s="49" t="s">
        <v>264</v>
      </c>
      <c r="C165" s="133">
        <f>faneA!C165</f>
        <v>105045.15</v>
      </c>
      <c r="D165" s="133" t="s">
        <v>1202</v>
      </c>
      <c r="E165" s="89"/>
      <c r="F165" s="140">
        <f>IF($C$167=0,"",IF(C165="[for completion]","",IF(C165="","",C165/$C$167)))</f>
        <v>0.25059713697265207</v>
      </c>
      <c r="G165" s="140" t="str">
        <f>IF($D$167=0,"",IF(D165="[for completion]","",IF(D165="","",D165/$D$167)))</f>
        <v/>
      </c>
      <c r="H165" s="49"/>
      <c r="L165" s="49"/>
      <c r="M165" s="49"/>
      <c r="N165" s="81"/>
    </row>
    <row r="166" spans="1:14" x14ac:dyDescent="0.2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25">
      <c r="A167" s="51" t="s">
        <v>266</v>
      </c>
      <c r="B167" s="90" t="s">
        <v>141</v>
      </c>
      <c r="C167" s="143">
        <f>SUM(C164:C166)</f>
        <v>419179.37</v>
      </c>
      <c r="D167" s="143">
        <f>SUM(D164:D166)</f>
        <v>0</v>
      </c>
      <c r="E167" s="89"/>
      <c r="F167" s="142">
        <f>SUM(F164:F166)</f>
        <v>0.99999999999999989</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faneA!C174</f>
        <v>1978.8</v>
      </c>
      <c r="D174" s="65"/>
      <c r="E174" s="57"/>
      <c r="F174" s="140">
        <f>IF($C$179=0,"",IF(C174="[for completion]","",C174/$C$179))</f>
        <v>4.6663219040517623E-2</v>
      </c>
      <c r="G174" s="77"/>
      <c r="H174" s="49"/>
      <c r="L174" s="49"/>
      <c r="M174" s="49"/>
      <c r="N174" s="81"/>
    </row>
    <row r="175" spans="1:14" ht="30.75" customHeight="1" x14ac:dyDescent="0.25">
      <c r="A175" s="51" t="s">
        <v>9</v>
      </c>
      <c r="B175" s="68" t="s">
        <v>1376</v>
      </c>
      <c r="C175" s="133">
        <f>faneA!C175</f>
        <v>3487.58</v>
      </c>
      <c r="E175" s="79"/>
      <c r="F175" s="140">
        <f>IF($C$179=0,"",IF(C175="[for completion]","",C175/$C$179))</f>
        <v>8.2242626572330946E-2</v>
      </c>
      <c r="G175" s="77"/>
      <c r="H175" s="49"/>
      <c r="L175" s="49"/>
      <c r="M175" s="49"/>
      <c r="N175" s="81"/>
    </row>
    <row r="176" spans="1:14" x14ac:dyDescent="0.25">
      <c r="A176" s="51" t="s">
        <v>276</v>
      </c>
      <c r="B176" s="68" t="s">
        <v>277</v>
      </c>
      <c r="C176" s="133">
        <f>faneA!C176</f>
        <v>7160.86</v>
      </c>
      <c r="E176" s="79"/>
      <c r="F176" s="140">
        <f>IF($C$179=0,"",IF(C176="[for completion]","",C176/$C$179))</f>
        <v>0.16886435147487419</v>
      </c>
      <c r="G176" s="77"/>
      <c r="H176" s="49"/>
      <c r="L176" s="49"/>
      <c r="M176" s="49"/>
      <c r="N176" s="81"/>
    </row>
    <row r="177" spans="1:14" x14ac:dyDescent="0.25">
      <c r="A177" s="51" t="s">
        <v>278</v>
      </c>
      <c r="B177" s="68" t="s">
        <v>279</v>
      </c>
      <c r="C177" s="133">
        <f>faneA!C177</f>
        <v>29778.75</v>
      </c>
      <c r="E177" s="79"/>
      <c r="F177" s="140">
        <f>IF($C$179=0,"",IF(C177="[for completion]","",C177/$C$179))</f>
        <v>0.70222980291227732</v>
      </c>
      <c r="G177" s="77"/>
      <c r="H177" s="49"/>
      <c r="L177" s="49"/>
      <c r="M177" s="49"/>
      <c r="N177" s="81"/>
    </row>
    <row r="178" spans="1:14" x14ac:dyDescent="0.25">
      <c r="A178" s="51" t="s">
        <v>280</v>
      </c>
      <c r="B178" s="68" t="s">
        <v>139</v>
      </c>
      <c r="C178" s="133"/>
      <c r="E178" s="79"/>
      <c r="F178" s="140">
        <f t="shared" ref="F178:F187" si="15">IF($C$179=0,"",IF(C178="[for completion]","",C178/$C$179))</f>
        <v>0</v>
      </c>
      <c r="G178" s="77"/>
      <c r="H178" s="49"/>
      <c r="L178" s="49"/>
      <c r="M178" s="49"/>
      <c r="N178" s="81"/>
    </row>
    <row r="179" spans="1:14" x14ac:dyDescent="0.25">
      <c r="A179" s="51" t="s">
        <v>10</v>
      </c>
      <c r="B179" s="85" t="s">
        <v>141</v>
      </c>
      <c r="C179" s="135">
        <f>SUM(C174:C178)</f>
        <v>42405.99</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faneA!C193</f>
        <v>42405.99</v>
      </c>
      <c r="E193" s="76"/>
      <c r="F193" s="140">
        <f t="shared" ref="F193:F206" si="16">IF($C$208=0,"",IF(C193="[for completion]","",C193/$C$208))</f>
        <v>1</v>
      </c>
      <c r="G193" s="77"/>
      <c r="H193" s="49"/>
      <c r="L193" s="49"/>
      <c r="M193" s="49"/>
      <c r="N193" s="81"/>
    </row>
    <row r="194" spans="1:14" x14ac:dyDescent="0.25">
      <c r="A194" s="51" t="s">
        <v>304</v>
      </c>
      <c r="B194" s="68" t="s">
        <v>305</v>
      </c>
      <c r="C194" s="133"/>
      <c r="E194" s="79"/>
      <c r="F194" s="140">
        <f t="shared" si="16"/>
        <v>0</v>
      </c>
      <c r="G194" s="79"/>
      <c r="H194" s="49"/>
      <c r="L194" s="49"/>
      <c r="M194" s="49"/>
      <c r="N194" s="81"/>
    </row>
    <row r="195" spans="1:14" x14ac:dyDescent="0.25">
      <c r="A195" s="51" t="s">
        <v>306</v>
      </c>
      <c r="B195" s="68" t="s">
        <v>307</v>
      </c>
      <c r="C195" s="133"/>
      <c r="E195" s="79"/>
      <c r="F195" s="140">
        <f t="shared" si="16"/>
        <v>0</v>
      </c>
      <c r="G195" s="79"/>
      <c r="H195" s="49"/>
      <c r="L195" s="49"/>
      <c r="M195" s="49"/>
      <c r="N195" s="81"/>
    </row>
    <row r="196" spans="1:14" x14ac:dyDescent="0.25">
      <c r="A196" s="51" t="s">
        <v>308</v>
      </c>
      <c r="B196" s="68" t="s">
        <v>309</v>
      </c>
      <c r="C196" s="133"/>
      <c r="E196" s="79"/>
      <c r="F196" s="140">
        <f t="shared" si="16"/>
        <v>0</v>
      </c>
      <c r="G196" s="79"/>
      <c r="H196" s="49"/>
      <c r="L196" s="49"/>
      <c r="M196" s="49"/>
      <c r="N196" s="81"/>
    </row>
    <row r="197" spans="1:14" x14ac:dyDescent="0.25">
      <c r="A197" s="51" t="s">
        <v>310</v>
      </c>
      <c r="B197" s="68" t="s">
        <v>311</v>
      </c>
      <c r="C197" s="133"/>
      <c r="E197" s="79"/>
      <c r="F197" s="140">
        <f t="shared" si="16"/>
        <v>0</v>
      </c>
      <c r="G197" s="79"/>
      <c r="H197" s="49"/>
      <c r="L197" s="49"/>
      <c r="M197" s="49"/>
      <c r="N197" s="81"/>
    </row>
    <row r="198" spans="1:14" x14ac:dyDescent="0.25">
      <c r="A198" s="51" t="s">
        <v>312</v>
      </c>
      <c r="B198" s="68" t="s">
        <v>313</v>
      </c>
      <c r="C198" s="133"/>
      <c r="E198" s="79"/>
      <c r="F198" s="140">
        <f t="shared" si="16"/>
        <v>0</v>
      </c>
      <c r="G198" s="79"/>
      <c r="H198" s="49"/>
      <c r="L198" s="49"/>
      <c r="M198" s="49"/>
      <c r="N198" s="81"/>
    </row>
    <row r="199" spans="1:14" x14ac:dyDescent="0.25">
      <c r="A199" s="51" t="s">
        <v>314</v>
      </c>
      <c r="B199" s="68" t="s">
        <v>315</v>
      </c>
      <c r="C199" s="133"/>
      <c r="E199" s="79"/>
      <c r="F199" s="140">
        <f t="shared" si="16"/>
        <v>0</v>
      </c>
      <c r="G199" s="79"/>
      <c r="H199" s="49"/>
      <c r="L199" s="49"/>
      <c r="M199" s="49"/>
      <c r="N199" s="81"/>
    </row>
    <row r="200" spans="1:14" x14ac:dyDescent="0.25">
      <c r="A200" s="51" t="s">
        <v>316</v>
      </c>
      <c r="B200" s="68" t="s">
        <v>12</v>
      </c>
      <c r="C200" s="133"/>
      <c r="E200" s="79"/>
      <c r="F200" s="140">
        <f t="shared" si="16"/>
        <v>0</v>
      </c>
      <c r="G200" s="79"/>
      <c r="H200" s="49"/>
      <c r="L200" s="49"/>
      <c r="M200" s="49"/>
      <c r="N200" s="81"/>
    </row>
    <row r="201" spans="1:14" x14ac:dyDescent="0.25">
      <c r="A201" s="51" t="s">
        <v>317</v>
      </c>
      <c r="B201" s="68" t="s">
        <v>318</v>
      </c>
      <c r="C201" s="133"/>
      <c r="E201" s="79"/>
      <c r="F201" s="140">
        <f t="shared" si="16"/>
        <v>0</v>
      </c>
      <c r="G201" s="79"/>
      <c r="H201" s="49"/>
      <c r="L201" s="49"/>
      <c r="M201" s="49"/>
      <c r="N201" s="81"/>
    </row>
    <row r="202" spans="1:14" x14ac:dyDescent="0.25">
      <c r="A202" s="51" t="s">
        <v>319</v>
      </c>
      <c r="B202" s="68" t="s">
        <v>320</v>
      </c>
      <c r="C202" s="133"/>
      <c r="E202" s="79"/>
      <c r="F202" s="140">
        <f t="shared" si="16"/>
        <v>0</v>
      </c>
      <c r="G202" s="79"/>
      <c r="H202" s="49"/>
      <c r="L202" s="49"/>
      <c r="M202" s="49"/>
      <c r="N202" s="81"/>
    </row>
    <row r="203" spans="1:14" x14ac:dyDescent="0.25">
      <c r="A203" s="51" t="s">
        <v>321</v>
      </c>
      <c r="B203" s="68" t="s">
        <v>322</v>
      </c>
      <c r="C203" s="133"/>
      <c r="E203" s="79"/>
      <c r="F203" s="140">
        <f t="shared" si="16"/>
        <v>0</v>
      </c>
      <c r="G203" s="79"/>
      <c r="H203" s="49"/>
      <c r="L203" s="49"/>
      <c r="M203" s="49"/>
      <c r="N203" s="81"/>
    </row>
    <row r="204" spans="1:14" x14ac:dyDescent="0.25">
      <c r="A204" s="51" t="s">
        <v>323</v>
      </c>
      <c r="B204" s="68" t="s">
        <v>324</v>
      </c>
      <c r="C204" s="133"/>
      <c r="E204" s="79"/>
      <c r="F204" s="140">
        <f t="shared" si="16"/>
        <v>0</v>
      </c>
      <c r="G204" s="79"/>
      <c r="H204" s="49"/>
      <c r="L204" s="49"/>
      <c r="M204" s="49"/>
      <c r="N204" s="81"/>
    </row>
    <row r="205" spans="1:14" x14ac:dyDescent="0.25">
      <c r="A205" s="51" t="s">
        <v>325</v>
      </c>
      <c r="B205" s="68" t="s">
        <v>326</v>
      </c>
      <c r="C205" s="133"/>
      <c r="E205" s="79"/>
      <c r="F205" s="140">
        <f t="shared" si="16"/>
        <v>0</v>
      </c>
      <c r="G205" s="79"/>
      <c r="H205" s="49"/>
      <c r="L205" s="49"/>
      <c r="M205" s="49"/>
      <c r="N205" s="81"/>
    </row>
    <row r="206" spans="1:14" x14ac:dyDescent="0.25">
      <c r="A206" s="51" t="s">
        <v>327</v>
      </c>
      <c r="B206" s="68" t="s">
        <v>139</v>
      </c>
      <c r="C206" s="133"/>
      <c r="E206" s="79"/>
      <c r="F206" s="140">
        <f t="shared" si="16"/>
        <v>0</v>
      </c>
      <c r="G206" s="79"/>
      <c r="H206" s="49"/>
      <c r="L206" s="49"/>
      <c r="M206" s="49"/>
      <c r="N206" s="81"/>
    </row>
    <row r="207" spans="1:14" x14ac:dyDescent="0.25">
      <c r="A207" s="51" t="s">
        <v>328</v>
      </c>
      <c r="B207" s="78" t="s">
        <v>329</v>
      </c>
      <c r="C207" s="133"/>
      <c r="E207" s="79"/>
      <c r="F207" s="140"/>
      <c r="G207" s="79"/>
      <c r="H207" s="49"/>
      <c r="L207" s="49"/>
      <c r="M207" s="49"/>
      <c r="N207" s="81"/>
    </row>
    <row r="208" spans="1:14" x14ac:dyDescent="0.25">
      <c r="A208" s="51" t="s">
        <v>330</v>
      </c>
      <c r="B208" s="85" t="s">
        <v>141</v>
      </c>
      <c r="C208" s="135">
        <f>SUM(C193:C206)</f>
        <v>42405.99</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faneA!C217</f>
        <v>42405.99</v>
      </c>
      <c r="E217" s="89"/>
      <c r="F217" s="140">
        <f>IF($C$38=0,"",IF(C217="[for completion]","",IF(C217="","",C217/$C$38)))</f>
        <v>9.4201382192242569E-2</v>
      </c>
      <c r="G217" s="140">
        <f>IF($C$39=0,"",IF(C217="[for completion]","",IF(C217="","",C217/$C$39)))</f>
        <v>0.10116430586743808</v>
      </c>
      <c r="H217" s="49"/>
      <c r="L217" s="49"/>
      <c r="M217" s="49"/>
      <c r="N217" s="81"/>
    </row>
    <row r="218" spans="1:14" x14ac:dyDescent="0.2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25">
      <c r="A220" s="51" t="s">
        <v>344</v>
      </c>
      <c r="B220" s="85" t="s">
        <v>141</v>
      </c>
      <c r="C220" s="133">
        <f>SUM(C217:C219)</f>
        <v>42405.99</v>
      </c>
      <c r="E220" s="89"/>
      <c r="F220" s="130">
        <f>SUM(F217:F219)</f>
        <v>9.4201382192242569E-2</v>
      </c>
      <c r="G220" s="130">
        <f>SUM(G217:G219)</f>
        <v>0.10116430586743808</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7"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3" t="s">
        <v>1205</v>
      </c>
      <c r="E231" s="68"/>
      <c r="H231" s="49"/>
      <c r="L231" s="49"/>
      <c r="M231" s="49"/>
    </row>
    <row r="232" spans="1:14" x14ac:dyDescent="0.25">
      <c r="A232" s="51" t="s">
        <v>356</v>
      </c>
      <c r="B232" s="1" t="s">
        <v>357</v>
      </c>
      <c r="C232" s="133" t="s">
        <v>1205</v>
      </c>
      <c r="E232" s="68"/>
      <c r="H232" s="49"/>
      <c r="L232" s="49"/>
      <c r="M232" s="49"/>
    </row>
    <row r="233" spans="1:14" x14ac:dyDescent="0.25">
      <c r="A233" s="51" t="s">
        <v>358</v>
      </c>
      <c r="B233" s="1" t="s">
        <v>359</v>
      </c>
      <c r="C233" s="133" t="s">
        <v>1205</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1602</v>
      </c>
      <c r="B240" s="51" t="s">
        <v>2778</v>
      </c>
      <c r="C240" s="51" t="s">
        <v>3159</v>
      </c>
      <c r="G240"/>
      <c r="H240" s="49"/>
      <c r="K240"/>
      <c r="L240"/>
      <c r="M240"/>
      <c r="N240"/>
    </row>
    <row r="241" spans="1:14" outlineLevel="1" x14ac:dyDescent="0.25">
      <c r="A241" s="51" t="s">
        <v>1603</v>
      </c>
      <c r="B241" s="51" t="s">
        <v>3048</v>
      </c>
      <c r="C241" s="227" t="s">
        <v>3160</v>
      </c>
      <c r="G241"/>
      <c r="H241" s="49"/>
      <c r="K241"/>
      <c r="L241"/>
      <c r="M241"/>
      <c r="N241"/>
    </row>
    <row r="242" spans="1:14" outlineLevel="1" x14ac:dyDescent="0.25">
      <c r="A242" s="51" t="s">
        <v>2226</v>
      </c>
      <c r="B242" s="51" t="s">
        <v>2770</v>
      </c>
      <c r="C242" s="227" t="s">
        <v>3161</v>
      </c>
      <c r="G242"/>
      <c r="H242" s="49"/>
      <c r="K242"/>
      <c r="L242"/>
      <c r="M242"/>
      <c r="N242"/>
    </row>
    <row r="243" spans="1:14" ht="30" outlineLevel="1" x14ac:dyDescent="0.25">
      <c r="A243" s="51" t="s">
        <v>2227</v>
      </c>
      <c r="B243" s="51" t="s">
        <v>2777</v>
      </c>
      <c r="C243" s="51" t="s">
        <v>3162</v>
      </c>
      <c r="G243"/>
      <c r="H243" s="49"/>
      <c r="K243"/>
      <c r="L243"/>
      <c r="M243"/>
      <c r="N243"/>
    </row>
    <row r="244" spans="1:14" outlineLevel="1" x14ac:dyDescent="0.25">
      <c r="A244" s="51" t="s">
        <v>2774</v>
      </c>
      <c r="B244" s="51" t="s">
        <v>2771</v>
      </c>
      <c r="C244" s="219" t="s">
        <v>2772</v>
      </c>
      <c r="D244" s="219" t="s">
        <v>3057</v>
      </c>
      <c r="G244"/>
      <c r="H244" s="49"/>
      <c r="K244"/>
      <c r="L244"/>
      <c r="M244"/>
      <c r="N244"/>
    </row>
    <row r="245" spans="1:14" outlineLevel="1" x14ac:dyDescent="0.25">
      <c r="A245" s="51" t="s">
        <v>2775</v>
      </c>
      <c r="B245" s="51" t="s">
        <v>2773</v>
      </c>
      <c r="C245" s="165" t="s">
        <v>3159</v>
      </c>
      <c r="G245"/>
      <c r="H245" s="49"/>
      <c r="K245"/>
      <c r="L245"/>
      <c r="M245"/>
      <c r="N245"/>
    </row>
    <row r="246" spans="1:14" outlineLevel="1" x14ac:dyDescent="0.25">
      <c r="A246" s="51" t="s">
        <v>2776</v>
      </c>
      <c r="B246" s="51" t="s">
        <v>3049</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2">
        <f>ROW(B38)</f>
        <v>38</v>
      </c>
      <c r="D288" s="88"/>
      <c r="E288" s="88"/>
      <c r="F288" s="88"/>
      <c r="G288" s="88"/>
      <c r="H288" s="49"/>
      <c r="I288" s="66"/>
      <c r="J288" s="92"/>
      <c r="L288" s="88"/>
      <c r="M288" s="88"/>
      <c r="N288" s="88"/>
    </row>
    <row r="289" spans="1:14" x14ac:dyDescent="0.25">
      <c r="A289" s="51" t="s">
        <v>369</v>
      </c>
      <c r="B289" s="66" t="s">
        <v>2644</v>
      </c>
      <c r="C289" s="92">
        <f>ROW(B39)</f>
        <v>39</v>
      </c>
      <c r="E289" s="88"/>
      <c r="F289" s="88"/>
      <c r="H289" s="49"/>
      <c r="I289" s="66"/>
      <c r="J289" s="92"/>
      <c r="L289" s="88"/>
      <c r="M289" s="88"/>
    </row>
    <row r="290" spans="1:14" ht="30" x14ac:dyDescent="0.25">
      <c r="A290" s="51" t="s">
        <v>370</v>
      </c>
      <c r="B290" s="66" t="s">
        <v>2645</v>
      </c>
      <c r="C290" s="165" t="s">
        <v>2646</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3"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19"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e">
        <f>ROW(#REF!)&amp;" for Harmonised Glossary"</f>
        <v>#REF!</v>
      </c>
      <c r="H302" s="49"/>
      <c r="I302" s="66"/>
      <c r="J302" s="51" t="s">
        <v>1650</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H312" s="49"/>
      <c r="I312" s="74"/>
      <c r="J312" s="92"/>
      <c r="N312" s="81"/>
    </row>
    <row r="313" spans="1:14" outlineLevel="1" x14ac:dyDescent="0.25">
      <c r="A313" s="51" t="s">
        <v>2751</v>
      </c>
      <c r="B313" s="74" t="s">
        <v>2669</v>
      </c>
      <c r="H313" s="49"/>
      <c r="I313" s="74"/>
      <c r="J313" s="92"/>
      <c r="N313" s="81"/>
    </row>
    <row r="314" spans="1:14" outlineLevel="1" x14ac:dyDescent="0.25">
      <c r="A314" s="51" t="s">
        <v>2752</v>
      </c>
      <c r="B314" s="74" t="s">
        <v>2670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codeName="Sheet6">
    <tabColor rgb="FF0070C0"/>
  </sheetPr>
  <dimension ref="A1:J413"/>
  <sheetViews>
    <sheetView workbookViewId="0">
      <selection sqref="A1:C35"/>
    </sheetView>
  </sheetViews>
  <sheetFormatPr defaultRowHeight="15" x14ac:dyDescent="0.25"/>
  <cols>
    <col min="1" max="1" width="14.85546875" customWidth="1"/>
    <col min="2" max="2" width="74" bestFit="1" customWidth="1"/>
    <col min="3" max="3" width="37.42578125" style="225" bestFit="1" customWidth="1"/>
    <col min="5" max="6" width="16" bestFit="1" customWidth="1"/>
    <col min="10" max="10" width="27" bestFit="1" customWidth="1"/>
  </cols>
  <sheetData>
    <row r="1" spans="1:10" x14ac:dyDescent="0.25">
      <c r="A1" t="s">
        <v>3165</v>
      </c>
      <c r="B1" t="s">
        <v>1662</v>
      </c>
      <c r="C1" s="225" t="s">
        <v>1662</v>
      </c>
      <c r="J1" t="s">
        <v>3101</v>
      </c>
    </row>
    <row r="2" spans="1:10" x14ac:dyDescent="0.25">
      <c r="A2" t="s">
        <v>1662</v>
      </c>
      <c r="B2" t="s">
        <v>1662</v>
      </c>
      <c r="C2" s="225" t="s">
        <v>1662</v>
      </c>
    </row>
    <row r="3" spans="1:10" x14ac:dyDescent="0.25">
      <c r="A3" t="s">
        <v>1662</v>
      </c>
      <c r="B3" t="s">
        <v>1662</v>
      </c>
      <c r="C3" s="225" t="s">
        <v>1662</v>
      </c>
    </row>
    <row r="4" spans="1:10" x14ac:dyDescent="0.25">
      <c r="A4" t="s">
        <v>1662</v>
      </c>
      <c r="B4" t="s">
        <v>1662</v>
      </c>
      <c r="C4" s="225" t="s">
        <v>1662</v>
      </c>
    </row>
    <row r="5" spans="1:10" x14ac:dyDescent="0.25">
      <c r="A5" t="s">
        <v>1662</v>
      </c>
      <c r="B5" t="s">
        <v>1662</v>
      </c>
      <c r="C5" s="225" t="s">
        <v>1662</v>
      </c>
    </row>
    <row r="6" spans="1:10" x14ac:dyDescent="0.25">
      <c r="A6" t="s">
        <v>1662</v>
      </c>
      <c r="B6" t="s">
        <v>1662</v>
      </c>
      <c r="C6" s="225" t="s">
        <v>1662</v>
      </c>
    </row>
    <row r="7" spans="1:10" x14ac:dyDescent="0.25">
      <c r="A7" t="s">
        <v>1662</v>
      </c>
      <c r="B7" t="s">
        <v>1662</v>
      </c>
      <c r="C7" s="225" t="s">
        <v>1662</v>
      </c>
    </row>
    <row r="8" spans="1:10" x14ac:dyDescent="0.25">
      <c r="A8" t="s">
        <v>1662</v>
      </c>
      <c r="B8" t="s">
        <v>1662</v>
      </c>
      <c r="C8" s="225" t="s">
        <v>1662</v>
      </c>
    </row>
    <row r="9" spans="1:10" x14ac:dyDescent="0.25">
      <c r="A9" t="s">
        <v>1662</v>
      </c>
      <c r="B9" t="s">
        <v>1662</v>
      </c>
      <c r="C9" s="225" t="s">
        <v>1662</v>
      </c>
    </row>
    <row r="10" spans="1:10" x14ac:dyDescent="0.25">
      <c r="A10" t="s">
        <v>1662</v>
      </c>
      <c r="B10" t="s">
        <v>1662</v>
      </c>
      <c r="C10" s="225" t="s">
        <v>1662</v>
      </c>
    </row>
    <row r="11" spans="1:10" x14ac:dyDescent="0.25">
      <c r="A11" t="s">
        <v>1662</v>
      </c>
      <c r="B11" t="s">
        <v>1662</v>
      </c>
      <c r="C11" s="225" t="s">
        <v>1662</v>
      </c>
    </row>
    <row r="12" spans="1:10" x14ac:dyDescent="0.25">
      <c r="A12" t="s">
        <v>1662</v>
      </c>
      <c r="B12" t="s">
        <v>1662</v>
      </c>
      <c r="C12" s="225" t="s">
        <v>1662</v>
      </c>
    </row>
    <row r="13" spans="1:10" x14ac:dyDescent="0.25">
      <c r="A13" t="s">
        <v>80</v>
      </c>
      <c r="B13" t="s">
        <v>1662</v>
      </c>
      <c r="C13" s="225" t="s">
        <v>1662</v>
      </c>
    </row>
    <row r="14" spans="1:10" x14ac:dyDescent="0.25">
      <c r="A14" t="s">
        <v>81</v>
      </c>
      <c r="B14" t="s">
        <v>1662</v>
      </c>
      <c r="C14" s="225" t="s">
        <v>1662</v>
      </c>
    </row>
    <row r="15" spans="1:10" x14ac:dyDescent="0.25">
      <c r="A15" t="s">
        <v>83</v>
      </c>
      <c r="B15" t="s">
        <v>84</v>
      </c>
      <c r="C15" s="225" t="s">
        <v>3173</v>
      </c>
    </row>
    <row r="16" spans="1:10" x14ac:dyDescent="0.25">
      <c r="A16" t="s">
        <v>85</v>
      </c>
      <c r="B16" t="s">
        <v>3174</v>
      </c>
      <c r="C16" s="225" t="s">
        <v>3603</v>
      </c>
    </row>
    <row r="17" spans="1:3" x14ac:dyDescent="0.25">
      <c r="A17" t="s">
        <v>87</v>
      </c>
      <c r="B17" t="s">
        <v>1662</v>
      </c>
      <c r="C17" s="121" t="s">
        <v>1662</v>
      </c>
    </row>
    <row r="18" spans="1:3" x14ac:dyDescent="0.25">
      <c r="A18" t="s">
        <v>3004</v>
      </c>
      <c r="B18" t="s">
        <v>3175</v>
      </c>
      <c r="C18" s="225" t="s">
        <v>3176</v>
      </c>
    </row>
    <row r="19" spans="1:3" x14ac:dyDescent="0.25">
      <c r="A19" t="s">
        <v>90</v>
      </c>
      <c r="B19" t="s">
        <v>1662</v>
      </c>
      <c r="C19" s="226" t="s">
        <v>1662</v>
      </c>
    </row>
    <row r="20" spans="1:3" x14ac:dyDescent="0.25">
      <c r="A20" t="s">
        <v>92</v>
      </c>
      <c r="B20" t="s">
        <v>1662</v>
      </c>
      <c r="C20" s="121" t="s">
        <v>1662</v>
      </c>
    </row>
    <row r="21" spans="1:3" x14ac:dyDescent="0.25">
      <c r="A21" t="s">
        <v>93</v>
      </c>
      <c r="B21" t="s">
        <v>1662</v>
      </c>
      <c r="C21" s="225" t="s">
        <v>1662</v>
      </c>
    </row>
    <row r="22" spans="1:3" x14ac:dyDescent="0.25">
      <c r="A22" t="s">
        <v>94</v>
      </c>
      <c r="B22" t="s">
        <v>1662</v>
      </c>
      <c r="C22" s="225" t="s">
        <v>1662</v>
      </c>
    </row>
    <row r="23" spans="1:3" x14ac:dyDescent="0.25">
      <c r="A23" t="s">
        <v>95</v>
      </c>
      <c r="B23" t="s">
        <v>1662</v>
      </c>
      <c r="C23" s="225" t="s">
        <v>1662</v>
      </c>
    </row>
    <row r="24" spans="1:3" x14ac:dyDescent="0.25">
      <c r="A24" t="s">
        <v>96</v>
      </c>
      <c r="B24" t="s">
        <v>1662</v>
      </c>
      <c r="C24" s="225" t="s">
        <v>1662</v>
      </c>
    </row>
    <row r="25" spans="1:3" x14ac:dyDescent="0.25">
      <c r="A25" t="s">
        <v>97</v>
      </c>
      <c r="B25" t="s">
        <v>1662</v>
      </c>
      <c r="C25" s="225" t="s">
        <v>1662</v>
      </c>
    </row>
    <row r="26" spans="1:3" x14ac:dyDescent="0.25">
      <c r="A26" t="s">
        <v>1662</v>
      </c>
      <c r="B26" t="s">
        <v>1662</v>
      </c>
      <c r="C26" s="225" t="s">
        <v>1662</v>
      </c>
    </row>
    <row r="27" spans="1:3" x14ac:dyDescent="0.25">
      <c r="A27" t="s">
        <v>98</v>
      </c>
      <c r="B27" t="s">
        <v>1662</v>
      </c>
      <c r="C27" s="225" t="s">
        <v>1662</v>
      </c>
    </row>
    <row r="28" spans="1:3" x14ac:dyDescent="0.25">
      <c r="A28" t="s">
        <v>99</v>
      </c>
      <c r="B28" t="s">
        <v>1662</v>
      </c>
      <c r="C28" s="225" t="s">
        <v>1662</v>
      </c>
    </row>
    <row r="29" spans="1:3" x14ac:dyDescent="0.25">
      <c r="A29" t="s">
        <v>101</v>
      </c>
      <c r="B29" t="s">
        <v>1662</v>
      </c>
      <c r="C29" s="225" t="s">
        <v>2762</v>
      </c>
    </row>
    <row r="30" spans="1:3" x14ac:dyDescent="0.25">
      <c r="A30" t="s">
        <v>103</v>
      </c>
      <c r="B30" t="s">
        <v>1662</v>
      </c>
      <c r="C30" s="225" t="s">
        <v>1662</v>
      </c>
    </row>
    <row r="31" spans="1:3" x14ac:dyDescent="0.25">
      <c r="A31" t="s">
        <v>104</v>
      </c>
      <c r="B31" t="s">
        <v>1662</v>
      </c>
      <c r="C31" s="225" t="s">
        <v>1662</v>
      </c>
    </row>
    <row r="32" spans="1:3" x14ac:dyDescent="0.25">
      <c r="A32" t="s">
        <v>105</v>
      </c>
      <c r="B32" t="s">
        <v>1662</v>
      </c>
      <c r="C32" s="225" t="s">
        <v>1662</v>
      </c>
    </row>
    <row r="33" spans="1:10" x14ac:dyDescent="0.25">
      <c r="A33" t="s">
        <v>106</v>
      </c>
      <c r="B33" t="s">
        <v>1662</v>
      </c>
      <c r="C33" s="225" t="s">
        <v>1662</v>
      </c>
    </row>
    <row r="34" spans="1:10" x14ac:dyDescent="0.25">
      <c r="A34" t="s">
        <v>107</v>
      </c>
      <c r="B34" t="s">
        <v>1662</v>
      </c>
      <c r="C34" s="225" t="s">
        <v>1662</v>
      </c>
    </row>
    <row r="35" spans="1:10" x14ac:dyDescent="0.25">
      <c r="A35" t="s">
        <v>108</v>
      </c>
      <c r="B35" t="s">
        <v>1662</v>
      </c>
      <c r="C35" s="225" t="s">
        <v>1662</v>
      </c>
    </row>
    <row r="36" spans="1:10" x14ac:dyDescent="0.25">
      <c r="A36" t="s">
        <v>1662</v>
      </c>
      <c r="B36" t="s">
        <v>1662</v>
      </c>
    </row>
    <row r="37" spans="1:10" x14ac:dyDescent="0.25">
      <c r="A37" t="s">
        <v>1662</v>
      </c>
      <c r="B37" t="s">
        <v>1662</v>
      </c>
    </row>
    <row r="38" spans="1:10" x14ac:dyDescent="0.25">
      <c r="A38" t="s">
        <v>4</v>
      </c>
      <c r="B38" t="s">
        <v>1375</v>
      </c>
      <c r="C38" s="225">
        <v>450163.14</v>
      </c>
    </row>
    <row r="39" spans="1:10" x14ac:dyDescent="0.25">
      <c r="A39" t="s">
        <v>111</v>
      </c>
      <c r="B39" t="s">
        <v>112</v>
      </c>
      <c r="C39" s="225">
        <v>419179.37</v>
      </c>
    </row>
    <row r="40" spans="1:10" x14ac:dyDescent="0.25">
      <c r="A40" t="s">
        <v>113</v>
      </c>
      <c r="B40" t="s">
        <v>1662</v>
      </c>
    </row>
    <row r="41" spans="1:10" x14ac:dyDescent="0.25">
      <c r="A41" t="s">
        <v>116</v>
      </c>
      <c r="B41" t="s">
        <v>1662</v>
      </c>
    </row>
    <row r="42" spans="1:10" x14ac:dyDescent="0.25">
      <c r="A42" t="s">
        <v>118</v>
      </c>
      <c r="B42" t="s">
        <v>1662</v>
      </c>
    </row>
    <row r="43" spans="1:10" x14ac:dyDescent="0.25">
      <c r="A43" t="s">
        <v>1599</v>
      </c>
      <c r="B43" t="s">
        <v>1662</v>
      </c>
    </row>
    <row r="44" spans="1:10" x14ac:dyDescent="0.25">
      <c r="A44" t="s">
        <v>1662</v>
      </c>
      <c r="B44" t="s">
        <v>1662</v>
      </c>
    </row>
    <row r="45" spans="1:10" x14ac:dyDescent="0.25">
      <c r="A45" t="s">
        <v>8</v>
      </c>
      <c r="B45" t="s">
        <v>121</v>
      </c>
      <c r="C45" s="225">
        <v>0.02</v>
      </c>
      <c r="F45" s="225">
        <v>2.5000000000000001E-2</v>
      </c>
    </row>
    <row r="46" spans="1:10" x14ac:dyDescent="0.25">
      <c r="A46" t="s">
        <v>1662</v>
      </c>
      <c r="B46" t="s">
        <v>1662</v>
      </c>
    </row>
    <row r="47" spans="1:10" x14ac:dyDescent="0.25">
      <c r="A47" t="s">
        <v>3006</v>
      </c>
      <c r="B47" t="s">
        <v>3007</v>
      </c>
      <c r="C47" s="225">
        <v>33455.43</v>
      </c>
      <c r="J47" s="228" t="s">
        <v>3100</v>
      </c>
    </row>
    <row r="48" spans="1:10" x14ac:dyDescent="0.25">
      <c r="A48" t="s">
        <v>122</v>
      </c>
      <c r="B48" t="s">
        <v>1662</v>
      </c>
    </row>
    <row r="49" spans="1:3" x14ac:dyDescent="0.25">
      <c r="A49" t="s">
        <v>124</v>
      </c>
      <c r="B49" t="s">
        <v>1662</v>
      </c>
    </row>
    <row r="50" spans="1:3" x14ac:dyDescent="0.25">
      <c r="A50" t="s">
        <v>126</v>
      </c>
      <c r="B50" t="s">
        <v>1662</v>
      </c>
    </row>
    <row r="51" spans="1:3" x14ac:dyDescent="0.25">
      <c r="A51" t="s">
        <v>127</v>
      </c>
      <c r="B51" t="s">
        <v>1662</v>
      </c>
    </row>
    <row r="52" spans="1:3" x14ac:dyDescent="0.25">
      <c r="A52" t="s">
        <v>1662</v>
      </c>
      <c r="B52" t="s">
        <v>1662</v>
      </c>
    </row>
    <row r="53" spans="1:3" x14ac:dyDescent="0.25">
      <c r="A53" t="s">
        <v>130</v>
      </c>
      <c r="B53" t="s">
        <v>131</v>
      </c>
      <c r="C53" s="225">
        <v>407757.15</v>
      </c>
    </row>
    <row r="54" spans="1:3" x14ac:dyDescent="0.25">
      <c r="A54" t="s">
        <v>132</v>
      </c>
      <c r="B54" t="s">
        <v>1662</v>
      </c>
    </row>
    <row r="55" spans="1:3" x14ac:dyDescent="0.25">
      <c r="A55" t="s">
        <v>134</v>
      </c>
      <c r="B55" t="s">
        <v>1662</v>
      </c>
    </row>
    <row r="56" spans="1:3" x14ac:dyDescent="0.25">
      <c r="A56" t="s">
        <v>136</v>
      </c>
      <c r="B56" t="s">
        <v>137</v>
      </c>
      <c r="C56" s="225">
        <v>42405.99</v>
      </c>
    </row>
    <row r="57" spans="1:3" x14ac:dyDescent="0.25">
      <c r="A57" t="s">
        <v>138</v>
      </c>
      <c r="B57" t="s">
        <v>1662</v>
      </c>
    </row>
    <row r="58" spans="1:3" x14ac:dyDescent="0.25">
      <c r="A58" t="s">
        <v>140</v>
      </c>
      <c r="B58" t="s">
        <v>1662</v>
      </c>
    </row>
    <row r="59" spans="1:3" x14ac:dyDescent="0.25">
      <c r="A59" t="s">
        <v>142</v>
      </c>
      <c r="B59" t="s">
        <v>1662</v>
      </c>
    </row>
    <row r="60" spans="1:3" x14ac:dyDescent="0.25">
      <c r="A60" t="s">
        <v>144</v>
      </c>
      <c r="B60" t="s">
        <v>1662</v>
      </c>
    </row>
    <row r="61" spans="1:3" x14ac:dyDescent="0.25">
      <c r="A61" t="s">
        <v>145</v>
      </c>
      <c r="B61" t="s">
        <v>1662</v>
      </c>
    </row>
    <row r="62" spans="1:3" x14ac:dyDescent="0.25">
      <c r="A62" t="s">
        <v>146</v>
      </c>
      <c r="B62" t="s">
        <v>1662</v>
      </c>
    </row>
    <row r="63" spans="1:3" x14ac:dyDescent="0.25">
      <c r="A63" t="s">
        <v>147</v>
      </c>
      <c r="B63" t="s">
        <v>1662</v>
      </c>
    </row>
    <row r="64" spans="1:3" x14ac:dyDescent="0.25">
      <c r="A64" t="s">
        <v>148</v>
      </c>
      <c r="B64" t="s">
        <v>1662</v>
      </c>
    </row>
    <row r="65" spans="1:3" x14ac:dyDescent="0.25">
      <c r="A65" t="s">
        <v>1662</v>
      </c>
      <c r="B65" t="s">
        <v>1662</v>
      </c>
    </row>
    <row r="66" spans="1:3" x14ac:dyDescent="0.25">
      <c r="A66" t="s">
        <v>152</v>
      </c>
      <c r="B66" t="s">
        <v>1459</v>
      </c>
      <c r="C66" s="225">
        <v>14.28</v>
      </c>
    </row>
    <row r="67" spans="1:3" x14ac:dyDescent="0.25">
      <c r="A67" t="s">
        <v>1662</v>
      </c>
      <c r="B67" t="s">
        <v>1662</v>
      </c>
    </row>
    <row r="68" spans="1:3" x14ac:dyDescent="0.25">
      <c r="A68" t="s">
        <v>1662</v>
      </c>
      <c r="B68" t="s">
        <v>1662</v>
      </c>
    </row>
    <row r="69" spans="1:3" x14ac:dyDescent="0.25">
      <c r="A69" t="s">
        <v>1662</v>
      </c>
      <c r="B69" t="s">
        <v>1662</v>
      </c>
    </row>
    <row r="70" spans="1:3" x14ac:dyDescent="0.25">
      <c r="A70" t="s">
        <v>155</v>
      </c>
      <c r="B70" t="s">
        <v>3166</v>
      </c>
      <c r="C70" s="225">
        <v>16342.75</v>
      </c>
    </row>
    <row r="71" spans="1:3" x14ac:dyDescent="0.25">
      <c r="A71" t="s">
        <v>156</v>
      </c>
      <c r="B71" t="s">
        <v>3167</v>
      </c>
      <c r="C71" s="225">
        <v>20093.16</v>
      </c>
    </row>
    <row r="72" spans="1:3" x14ac:dyDescent="0.25">
      <c r="A72" t="s">
        <v>157</v>
      </c>
      <c r="B72" t="s">
        <v>3168</v>
      </c>
      <c r="C72" s="225">
        <v>16478.75</v>
      </c>
    </row>
    <row r="73" spans="1:3" x14ac:dyDescent="0.25">
      <c r="A73" t="s">
        <v>158</v>
      </c>
      <c r="B73" t="s">
        <v>3169</v>
      </c>
      <c r="C73" s="225">
        <v>14043.33</v>
      </c>
    </row>
    <row r="74" spans="1:3" x14ac:dyDescent="0.25">
      <c r="A74" t="s">
        <v>159</v>
      </c>
      <c r="B74" t="s">
        <v>3170</v>
      </c>
      <c r="C74" s="225">
        <v>13982.93</v>
      </c>
    </row>
    <row r="75" spans="1:3" x14ac:dyDescent="0.25">
      <c r="A75" t="s">
        <v>160</v>
      </c>
      <c r="B75" t="s">
        <v>3171</v>
      </c>
      <c r="C75" s="225">
        <v>67904.23</v>
      </c>
    </row>
    <row r="76" spans="1:3" x14ac:dyDescent="0.25">
      <c r="A76" t="s">
        <v>161</v>
      </c>
      <c r="B76" t="s">
        <v>3172</v>
      </c>
      <c r="C76" s="225">
        <v>301317.98</v>
      </c>
    </row>
    <row r="77" spans="1:3" x14ac:dyDescent="0.25">
      <c r="A77" t="s">
        <v>162</v>
      </c>
      <c r="B77" t="s">
        <v>1662</v>
      </c>
    </row>
    <row r="78" spans="1:3" x14ac:dyDescent="0.25">
      <c r="A78" t="s">
        <v>163</v>
      </c>
      <c r="B78" t="s">
        <v>1662</v>
      </c>
    </row>
    <row r="79" spans="1:3" x14ac:dyDescent="0.25">
      <c r="A79" t="s">
        <v>165</v>
      </c>
      <c r="B79" t="s">
        <v>1662</v>
      </c>
    </row>
    <row r="80" spans="1:3" x14ac:dyDescent="0.25">
      <c r="A80" t="s">
        <v>167</v>
      </c>
      <c r="B80" t="s">
        <v>1662</v>
      </c>
    </row>
    <row r="81" spans="1:3" x14ac:dyDescent="0.25">
      <c r="A81" t="s">
        <v>169</v>
      </c>
      <c r="B81" t="s">
        <v>1662</v>
      </c>
    </row>
    <row r="82" spans="1:3" x14ac:dyDescent="0.25">
      <c r="A82" t="s">
        <v>171</v>
      </c>
      <c r="B82" t="s">
        <v>1662</v>
      </c>
    </row>
    <row r="83" spans="1:3" x14ac:dyDescent="0.25">
      <c r="A83" t="s">
        <v>173</v>
      </c>
      <c r="B83" t="s">
        <v>1662</v>
      </c>
    </row>
    <row r="84" spans="1:3" x14ac:dyDescent="0.25">
      <c r="A84" t="s">
        <v>174</v>
      </c>
      <c r="B84" t="s">
        <v>1662</v>
      </c>
    </row>
    <row r="85" spans="1:3" x14ac:dyDescent="0.25">
      <c r="A85" t="s">
        <v>175</v>
      </c>
      <c r="B85" t="s">
        <v>1662</v>
      </c>
    </row>
    <row r="86" spans="1:3" x14ac:dyDescent="0.25">
      <c r="A86" t="s">
        <v>176</v>
      </c>
      <c r="B86" t="s">
        <v>1662</v>
      </c>
    </row>
    <row r="87" spans="1:3" x14ac:dyDescent="0.25">
      <c r="A87" t="s">
        <v>177</v>
      </c>
      <c r="B87" t="s">
        <v>1662</v>
      </c>
    </row>
    <row r="88" spans="1:3" x14ac:dyDescent="0.25">
      <c r="A88" t="s">
        <v>1662</v>
      </c>
      <c r="B88" t="s">
        <v>1662</v>
      </c>
    </row>
    <row r="89" spans="1:3" x14ac:dyDescent="0.25">
      <c r="A89" t="s">
        <v>181</v>
      </c>
      <c r="B89" t="s">
        <v>153</v>
      </c>
      <c r="C89" s="225">
        <v>11.9</v>
      </c>
    </row>
    <row r="90" spans="1:3" x14ac:dyDescent="0.25">
      <c r="A90" t="s">
        <v>1662</v>
      </c>
      <c r="B90" t="s">
        <v>1662</v>
      </c>
    </row>
    <row r="91" spans="1:3" x14ac:dyDescent="0.25">
      <c r="A91" t="s">
        <v>1662</v>
      </c>
      <c r="B91" t="s">
        <v>1662</v>
      </c>
    </row>
    <row r="92" spans="1:3" x14ac:dyDescent="0.25">
      <c r="A92" t="s">
        <v>182</v>
      </c>
      <c r="B92" t="s">
        <v>1662</v>
      </c>
    </row>
    <row r="93" spans="1:3" x14ac:dyDescent="0.25">
      <c r="A93" t="s">
        <v>183</v>
      </c>
      <c r="B93" t="s">
        <v>1548</v>
      </c>
      <c r="C93" s="225">
        <v>64964.67</v>
      </c>
    </row>
    <row r="94" spans="1:3" x14ac:dyDescent="0.25">
      <c r="A94" t="s">
        <v>184</v>
      </c>
      <c r="B94" t="s">
        <v>1549</v>
      </c>
      <c r="C94" s="225">
        <v>87669.63</v>
      </c>
    </row>
    <row r="95" spans="1:3" x14ac:dyDescent="0.25">
      <c r="A95" t="s">
        <v>185</v>
      </c>
      <c r="B95" t="s">
        <v>1550</v>
      </c>
      <c r="C95" s="225">
        <v>60196.23</v>
      </c>
    </row>
    <row r="96" spans="1:3" x14ac:dyDescent="0.25">
      <c r="A96" t="s">
        <v>186</v>
      </c>
      <c r="B96" t="s">
        <v>1551</v>
      </c>
      <c r="C96" s="225">
        <v>26603.01</v>
      </c>
    </row>
    <row r="97" spans="1:3" x14ac:dyDescent="0.25">
      <c r="A97" t="s">
        <v>187</v>
      </c>
      <c r="B97" t="s">
        <v>1552</v>
      </c>
      <c r="C97" s="225">
        <v>6179.64</v>
      </c>
    </row>
    <row r="98" spans="1:3" x14ac:dyDescent="0.25">
      <c r="A98" t="s">
        <v>188</v>
      </c>
      <c r="B98" t="s">
        <v>1553</v>
      </c>
      <c r="C98" s="225">
        <v>2469.8200000000002</v>
      </c>
    </row>
    <row r="99" spans="1:3" x14ac:dyDescent="0.25">
      <c r="A99" t="s">
        <v>189</v>
      </c>
      <c r="B99" t="s">
        <v>1554</v>
      </c>
      <c r="C99" s="225">
        <v>171096.38</v>
      </c>
    </row>
    <row r="100" spans="1:3" x14ac:dyDescent="0.25">
      <c r="A100" t="s">
        <v>190</v>
      </c>
      <c r="B100" t="s">
        <v>1662</v>
      </c>
    </row>
    <row r="101" spans="1:3" x14ac:dyDescent="0.25">
      <c r="A101" t="s">
        <v>191</v>
      </c>
      <c r="B101" t="s">
        <v>1662</v>
      </c>
    </row>
    <row r="102" spans="1:3" x14ac:dyDescent="0.25">
      <c r="A102" t="s">
        <v>192</v>
      </c>
      <c r="B102" t="s">
        <v>1662</v>
      </c>
    </row>
    <row r="103" spans="1:3" x14ac:dyDescent="0.25">
      <c r="A103" t="s">
        <v>193</v>
      </c>
      <c r="B103" t="s">
        <v>1662</v>
      </c>
    </row>
    <row r="104" spans="1:3" x14ac:dyDescent="0.25">
      <c r="A104" t="s">
        <v>194</v>
      </c>
      <c r="B104" t="s">
        <v>1662</v>
      </c>
    </row>
    <row r="105" spans="1:3" x14ac:dyDescent="0.25">
      <c r="A105" t="s">
        <v>195</v>
      </c>
      <c r="B105" t="s">
        <v>1662</v>
      </c>
    </row>
    <row r="106" spans="1:3" x14ac:dyDescent="0.25">
      <c r="A106" t="s">
        <v>196</v>
      </c>
      <c r="B106" t="s">
        <v>1662</v>
      </c>
    </row>
    <row r="107" spans="1:3" x14ac:dyDescent="0.25">
      <c r="A107" t="s">
        <v>197</v>
      </c>
      <c r="B107" t="s">
        <v>1662</v>
      </c>
    </row>
    <row r="108" spans="1:3" x14ac:dyDescent="0.25">
      <c r="A108" t="s">
        <v>198</v>
      </c>
      <c r="B108" t="s">
        <v>1662</v>
      </c>
    </row>
    <row r="109" spans="1:3" x14ac:dyDescent="0.25">
      <c r="A109" t="s">
        <v>199</v>
      </c>
      <c r="B109" t="s">
        <v>1662</v>
      </c>
    </row>
    <row r="110" spans="1:3" x14ac:dyDescent="0.25">
      <c r="A110" t="s">
        <v>200</v>
      </c>
      <c r="B110" t="s">
        <v>1662</v>
      </c>
    </row>
    <row r="111" spans="1:3" x14ac:dyDescent="0.25">
      <c r="A111" t="s">
        <v>1662</v>
      </c>
      <c r="B111" t="s">
        <v>1662</v>
      </c>
    </row>
    <row r="112" spans="1:3" x14ac:dyDescent="0.25">
      <c r="A112" t="s">
        <v>205</v>
      </c>
      <c r="B112" t="s">
        <v>206</v>
      </c>
      <c r="C112" s="225">
        <v>2148.73</v>
      </c>
    </row>
    <row r="113" spans="1:3" x14ac:dyDescent="0.25">
      <c r="A113" t="s">
        <v>207</v>
      </c>
      <c r="B113" t="s">
        <v>1662</v>
      </c>
    </row>
    <row r="114" spans="1:3" x14ac:dyDescent="0.25">
      <c r="A114" t="s">
        <v>208</v>
      </c>
      <c r="B114" t="s">
        <v>1662</v>
      </c>
    </row>
    <row r="115" spans="1:3" x14ac:dyDescent="0.25">
      <c r="A115" t="s">
        <v>209</v>
      </c>
      <c r="B115" t="s">
        <v>1662</v>
      </c>
    </row>
    <row r="116" spans="1:3" x14ac:dyDescent="0.25">
      <c r="A116" t="s">
        <v>211</v>
      </c>
      <c r="B116" t="s">
        <v>1662</v>
      </c>
    </row>
    <row r="117" spans="1:3" x14ac:dyDescent="0.25">
      <c r="A117" t="s">
        <v>212</v>
      </c>
      <c r="B117" t="s">
        <v>1662</v>
      </c>
    </row>
    <row r="118" spans="1:3" x14ac:dyDescent="0.25">
      <c r="A118" t="s">
        <v>213</v>
      </c>
      <c r="B118" t="s">
        <v>219</v>
      </c>
      <c r="C118" s="225">
        <v>405608.42</v>
      </c>
    </row>
    <row r="119" spans="1:3" x14ac:dyDescent="0.25">
      <c r="A119" t="s">
        <v>214</v>
      </c>
      <c r="B119" t="s">
        <v>1662</v>
      </c>
    </row>
    <row r="120" spans="1:3" x14ac:dyDescent="0.25">
      <c r="A120" t="s">
        <v>216</v>
      </c>
      <c r="B120" t="s">
        <v>1662</v>
      </c>
    </row>
    <row r="121" spans="1:3" x14ac:dyDescent="0.25">
      <c r="A121" t="s">
        <v>218</v>
      </c>
      <c r="B121" t="s">
        <v>1662</v>
      </c>
    </row>
    <row r="122" spans="1:3" x14ac:dyDescent="0.25">
      <c r="A122" t="s">
        <v>220</v>
      </c>
      <c r="B122" t="s">
        <v>1662</v>
      </c>
    </row>
    <row r="123" spans="1:3" x14ac:dyDescent="0.25">
      <c r="A123" t="s">
        <v>222</v>
      </c>
      <c r="B123" t="s">
        <v>1662</v>
      </c>
    </row>
    <row r="124" spans="1:3" x14ac:dyDescent="0.25">
      <c r="A124" t="s">
        <v>224</v>
      </c>
      <c r="B124" t="s">
        <v>1662</v>
      </c>
    </row>
    <row r="125" spans="1:3" x14ac:dyDescent="0.25">
      <c r="A125" t="s">
        <v>226</v>
      </c>
      <c r="B125" t="s">
        <v>1662</v>
      </c>
    </row>
    <row r="126" spans="1:3" x14ac:dyDescent="0.25">
      <c r="A126" t="s">
        <v>228</v>
      </c>
      <c r="B126" t="s">
        <v>1662</v>
      </c>
    </row>
    <row r="127" spans="1:3" x14ac:dyDescent="0.25">
      <c r="A127" t="s">
        <v>229</v>
      </c>
      <c r="B127" t="s">
        <v>1662</v>
      </c>
    </row>
    <row r="128" spans="1:3" x14ac:dyDescent="0.25">
      <c r="A128" t="s">
        <v>1564</v>
      </c>
      <c r="B128" t="s">
        <v>1662</v>
      </c>
    </row>
    <row r="129" spans="1:3" x14ac:dyDescent="0.25">
      <c r="A129" t="s">
        <v>1567</v>
      </c>
      <c r="B129" t="s">
        <v>1662</v>
      </c>
    </row>
    <row r="130" spans="1:3" x14ac:dyDescent="0.25">
      <c r="A130" t="s">
        <v>2674</v>
      </c>
      <c r="B130" t="s">
        <v>1662</v>
      </c>
    </row>
    <row r="131" spans="1:3" x14ac:dyDescent="0.25">
      <c r="A131" t="s">
        <v>230</v>
      </c>
      <c r="B131" t="s">
        <v>1662</v>
      </c>
    </row>
    <row r="132" spans="1:3" x14ac:dyDescent="0.25">
      <c r="A132" t="s">
        <v>231</v>
      </c>
      <c r="B132" t="s">
        <v>1662</v>
      </c>
    </row>
    <row r="133" spans="1:3" x14ac:dyDescent="0.25">
      <c r="A133" t="s">
        <v>232</v>
      </c>
      <c r="B133" t="s">
        <v>1662</v>
      </c>
    </row>
    <row r="134" spans="1:3" x14ac:dyDescent="0.25">
      <c r="A134" t="s">
        <v>233</v>
      </c>
      <c r="B134" t="s">
        <v>1662</v>
      </c>
    </row>
    <row r="135" spans="1:3" x14ac:dyDescent="0.25">
      <c r="A135" t="s">
        <v>234</v>
      </c>
      <c r="B135" t="s">
        <v>1662</v>
      </c>
    </row>
    <row r="136" spans="1:3" x14ac:dyDescent="0.25">
      <c r="A136" t="s">
        <v>235</v>
      </c>
      <c r="B136" t="s">
        <v>1662</v>
      </c>
    </row>
    <row r="137" spans="1:3" x14ac:dyDescent="0.25">
      <c r="A137" t="s">
        <v>1662</v>
      </c>
      <c r="B137" t="s">
        <v>1662</v>
      </c>
    </row>
    <row r="138" spans="1:3" x14ac:dyDescent="0.25">
      <c r="A138" t="s">
        <v>237</v>
      </c>
      <c r="B138" t="s">
        <v>206</v>
      </c>
      <c r="C138" s="225">
        <v>2255.0500000000002</v>
      </c>
    </row>
    <row r="139" spans="1:3" x14ac:dyDescent="0.25">
      <c r="A139" t="s">
        <v>238</v>
      </c>
      <c r="B139" t="s">
        <v>1662</v>
      </c>
    </row>
    <row r="140" spans="1:3" x14ac:dyDescent="0.25">
      <c r="A140" t="s">
        <v>239</v>
      </c>
      <c r="B140" t="s">
        <v>1662</v>
      </c>
    </row>
    <row r="141" spans="1:3" x14ac:dyDescent="0.25">
      <c r="A141" t="s">
        <v>240</v>
      </c>
      <c r="B141" t="s">
        <v>1662</v>
      </c>
    </row>
    <row r="142" spans="1:3" x14ac:dyDescent="0.25">
      <c r="A142" t="s">
        <v>241</v>
      </c>
      <c r="B142" t="s">
        <v>1662</v>
      </c>
    </row>
    <row r="143" spans="1:3" x14ac:dyDescent="0.25">
      <c r="A143" t="s">
        <v>242</v>
      </c>
      <c r="B143" t="s">
        <v>1662</v>
      </c>
    </row>
    <row r="144" spans="1:3" x14ac:dyDescent="0.25">
      <c r="A144" t="s">
        <v>243</v>
      </c>
      <c r="B144" t="s">
        <v>219</v>
      </c>
      <c r="C144" s="225">
        <v>416924.33</v>
      </c>
    </row>
    <row r="145" spans="1:2" x14ac:dyDescent="0.25">
      <c r="A145" t="s">
        <v>244</v>
      </c>
      <c r="B145" t="s">
        <v>1662</v>
      </c>
    </row>
    <row r="146" spans="1:2" x14ac:dyDescent="0.25">
      <c r="A146" t="s">
        <v>245</v>
      </c>
      <c r="B146" t="s">
        <v>1662</v>
      </c>
    </row>
    <row r="147" spans="1:2" x14ac:dyDescent="0.25">
      <c r="A147" t="s">
        <v>246</v>
      </c>
      <c r="B147" t="s">
        <v>1662</v>
      </c>
    </row>
    <row r="148" spans="1:2" x14ac:dyDescent="0.25">
      <c r="A148" t="s">
        <v>247</v>
      </c>
      <c r="B148" t="s">
        <v>1662</v>
      </c>
    </row>
    <row r="149" spans="1:2" x14ac:dyDescent="0.25">
      <c r="A149" t="s">
        <v>248</v>
      </c>
      <c r="B149" t="s">
        <v>1662</v>
      </c>
    </row>
    <row r="150" spans="1:2" x14ac:dyDescent="0.25">
      <c r="A150" t="s">
        <v>249</v>
      </c>
      <c r="B150" t="s">
        <v>1662</v>
      </c>
    </row>
    <row r="151" spans="1:2" x14ac:dyDescent="0.25">
      <c r="A151" t="s">
        <v>250</v>
      </c>
      <c r="B151" t="s">
        <v>1662</v>
      </c>
    </row>
    <row r="152" spans="1:2" x14ac:dyDescent="0.25">
      <c r="A152" t="s">
        <v>251</v>
      </c>
      <c r="B152" t="s">
        <v>1662</v>
      </c>
    </row>
    <row r="153" spans="1:2" x14ac:dyDescent="0.25">
      <c r="A153" t="s">
        <v>252</v>
      </c>
      <c r="B153" t="s">
        <v>1662</v>
      </c>
    </row>
    <row r="154" spans="1:2" x14ac:dyDescent="0.25">
      <c r="A154" t="s">
        <v>1565</v>
      </c>
      <c r="B154" t="s">
        <v>1662</v>
      </c>
    </row>
    <row r="155" spans="1:2" x14ac:dyDescent="0.25">
      <c r="A155" t="s">
        <v>1569</v>
      </c>
      <c r="B155" t="s">
        <v>1662</v>
      </c>
    </row>
    <row r="156" spans="1:2" x14ac:dyDescent="0.25">
      <c r="A156" t="s">
        <v>2675</v>
      </c>
      <c r="B156" t="s">
        <v>1662</v>
      </c>
    </row>
    <row r="157" spans="1:2" x14ac:dyDescent="0.25">
      <c r="A157" t="s">
        <v>253</v>
      </c>
      <c r="B157" t="s">
        <v>1662</v>
      </c>
    </row>
    <row r="158" spans="1:2" x14ac:dyDescent="0.25">
      <c r="A158" t="s">
        <v>254</v>
      </c>
      <c r="B158" t="s">
        <v>1662</v>
      </c>
    </row>
    <row r="159" spans="1:2" x14ac:dyDescent="0.25">
      <c r="A159" t="s">
        <v>255</v>
      </c>
      <c r="B159" t="s">
        <v>1662</v>
      </c>
    </row>
    <row r="160" spans="1:2" x14ac:dyDescent="0.25">
      <c r="A160" t="s">
        <v>256</v>
      </c>
      <c r="B160" t="s">
        <v>1662</v>
      </c>
    </row>
    <row r="161" spans="1:3" x14ac:dyDescent="0.25">
      <c r="A161" t="s">
        <v>257</v>
      </c>
      <c r="B161" t="s">
        <v>1662</v>
      </c>
    </row>
    <row r="162" spans="1:3" x14ac:dyDescent="0.25">
      <c r="A162" t="s">
        <v>258</v>
      </c>
      <c r="B162" t="s">
        <v>1662</v>
      </c>
    </row>
    <row r="163" spans="1:3" x14ac:dyDescent="0.25">
      <c r="A163" t="s">
        <v>1662</v>
      </c>
      <c r="B163" t="s">
        <v>1662</v>
      </c>
    </row>
    <row r="164" spans="1:3" x14ac:dyDescent="0.25">
      <c r="A164" t="s">
        <v>261</v>
      </c>
      <c r="B164" t="s">
        <v>607</v>
      </c>
      <c r="C164" s="225">
        <v>314134.21999999997</v>
      </c>
    </row>
    <row r="165" spans="1:3" x14ac:dyDescent="0.25">
      <c r="A165" t="s">
        <v>263</v>
      </c>
      <c r="B165" t="s">
        <v>609</v>
      </c>
      <c r="C165" s="225">
        <v>105045.15</v>
      </c>
    </row>
    <row r="166" spans="1:3" x14ac:dyDescent="0.25">
      <c r="A166" t="s">
        <v>265</v>
      </c>
      <c r="B166" t="s">
        <v>1662</v>
      </c>
    </row>
    <row r="167" spans="1:3" x14ac:dyDescent="0.25">
      <c r="A167" t="s">
        <v>266</v>
      </c>
      <c r="B167" t="s">
        <v>1662</v>
      </c>
    </row>
    <row r="168" spans="1:3" x14ac:dyDescent="0.25">
      <c r="A168" t="s">
        <v>267</v>
      </c>
      <c r="B168" t="s">
        <v>1662</v>
      </c>
    </row>
    <row r="169" spans="1:3" x14ac:dyDescent="0.25">
      <c r="A169" t="s">
        <v>268</v>
      </c>
      <c r="B169" t="s">
        <v>1662</v>
      </c>
    </row>
    <row r="170" spans="1:3" x14ac:dyDescent="0.25">
      <c r="A170" t="s">
        <v>269</v>
      </c>
      <c r="B170" t="s">
        <v>1662</v>
      </c>
    </row>
    <row r="171" spans="1:3" x14ac:dyDescent="0.25">
      <c r="A171" t="s">
        <v>270</v>
      </c>
      <c r="B171" t="s">
        <v>1662</v>
      </c>
    </row>
    <row r="172" spans="1:3" x14ac:dyDescent="0.25">
      <c r="A172" t="s">
        <v>271</v>
      </c>
      <c r="B172" t="s">
        <v>1662</v>
      </c>
    </row>
    <row r="173" spans="1:3" x14ac:dyDescent="0.25">
      <c r="A173" t="s">
        <v>1662</v>
      </c>
      <c r="B173" t="s">
        <v>1662</v>
      </c>
    </row>
    <row r="174" spans="1:3" x14ac:dyDescent="0.25">
      <c r="A174" t="s">
        <v>274</v>
      </c>
      <c r="B174" t="s">
        <v>275</v>
      </c>
      <c r="C174" s="225">
        <v>1978.8</v>
      </c>
    </row>
    <row r="175" spans="1:3" x14ac:dyDescent="0.25">
      <c r="A175" t="s">
        <v>9</v>
      </c>
      <c r="B175" t="s">
        <v>1376</v>
      </c>
      <c r="C175" s="225">
        <v>3487.58</v>
      </c>
    </row>
    <row r="176" spans="1:3" x14ac:dyDescent="0.25">
      <c r="A176" t="s">
        <v>276</v>
      </c>
      <c r="B176" t="s">
        <v>277</v>
      </c>
      <c r="C176" s="225">
        <v>7160.86</v>
      </c>
    </row>
    <row r="177" spans="1:3" x14ac:dyDescent="0.25">
      <c r="A177" t="s">
        <v>278</v>
      </c>
      <c r="B177" t="s">
        <v>279</v>
      </c>
      <c r="C177" s="225">
        <v>29778.75</v>
      </c>
    </row>
    <row r="178" spans="1:3" x14ac:dyDescent="0.25">
      <c r="A178" t="s">
        <v>280</v>
      </c>
      <c r="B178" t="s">
        <v>1662</v>
      </c>
    </row>
    <row r="179" spans="1:3" x14ac:dyDescent="0.25">
      <c r="A179" t="s">
        <v>10</v>
      </c>
      <c r="B179" t="s">
        <v>1662</v>
      </c>
    </row>
    <row r="180" spans="1:3" x14ac:dyDescent="0.25">
      <c r="A180" t="s">
        <v>281</v>
      </c>
      <c r="B180" t="s">
        <v>1662</v>
      </c>
    </row>
    <row r="181" spans="1:3" x14ac:dyDescent="0.25">
      <c r="A181" t="s">
        <v>283</v>
      </c>
      <c r="B181" t="s">
        <v>1662</v>
      </c>
    </row>
    <row r="182" spans="1:3" x14ac:dyDescent="0.25">
      <c r="A182" t="s">
        <v>285</v>
      </c>
      <c r="B182" t="s">
        <v>1662</v>
      </c>
    </row>
    <row r="183" spans="1:3" x14ac:dyDescent="0.25">
      <c r="A183" t="s">
        <v>287</v>
      </c>
      <c r="B183" t="s">
        <v>1662</v>
      </c>
    </row>
    <row r="184" spans="1:3" x14ac:dyDescent="0.25">
      <c r="A184" t="s">
        <v>289</v>
      </c>
      <c r="B184" t="s">
        <v>1662</v>
      </c>
    </row>
    <row r="185" spans="1:3" x14ac:dyDescent="0.25">
      <c r="A185" t="s">
        <v>291</v>
      </c>
      <c r="B185" t="s">
        <v>1662</v>
      </c>
    </row>
    <row r="186" spans="1:3" x14ac:dyDescent="0.25">
      <c r="A186" t="s">
        <v>293</v>
      </c>
      <c r="B186" t="s">
        <v>1662</v>
      </c>
    </row>
    <row r="187" spans="1:3" x14ac:dyDescent="0.25">
      <c r="A187" t="s">
        <v>295</v>
      </c>
      <c r="B187" t="s">
        <v>1662</v>
      </c>
    </row>
    <row r="188" spans="1:3" x14ac:dyDescent="0.25">
      <c r="A188" t="s">
        <v>297</v>
      </c>
      <c r="B188" t="s">
        <v>1662</v>
      </c>
    </row>
    <row r="189" spans="1:3" x14ac:dyDescent="0.25">
      <c r="A189" t="s">
        <v>298</v>
      </c>
      <c r="B189" t="s">
        <v>1662</v>
      </c>
    </row>
    <row r="190" spans="1:3" x14ac:dyDescent="0.25">
      <c r="A190" t="s">
        <v>299</v>
      </c>
      <c r="B190" t="s">
        <v>1662</v>
      </c>
    </row>
    <row r="191" spans="1:3" x14ac:dyDescent="0.25">
      <c r="A191" t="s">
        <v>300</v>
      </c>
      <c r="B191" t="s">
        <v>1662</v>
      </c>
    </row>
    <row r="192" spans="1:3" x14ac:dyDescent="0.25">
      <c r="A192" t="s">
        <v>1662</v>
      </c>
      <c r="B192" t="s">
        <v>1662</v>
      </c>
    </row>
    <row r="193" spans="1:3" x14ac:dyDescent="0.25">
      <c r="A193" t="s">
        <v>302</v>
      </c>
      <c r="B193" t="s">
        <v>303</v>
      </c>
      <c r="C193" s="225">
        <v>42405.99</v>
      </c>
    </row>
    <row r="194" spans="1:3" x14ac:dyDescent="0.25">
      <c r="A194" t="s">
        <v>304</v>
      </c>
      <c r="B194" t="s">
        <v>1662</v>
      </c>
    </row>
    <row r="195" spans="1:3" x14ac:dyDescent="0.25">
      <c r="A195" t="s">
        <v>306</v>
      </c>
      <c r="B195" t="s">
        <v>1662</v>
      </c>
    </row>
    <row r="196" spans="1:3" x14ac:dyDescent="0.25">
      <c r="A196" t="s">
        <v>308</v>
      </c>
      <c r="B196" t="s">
        <v>1662</v>
      </c>
    </row>
    <row r="197" spans="1:3" x14ac:dyDescent="0.25">
      <c r="A197" t="s">
        <v>310</v>
      </c>
      <c r="B197" t="s">
        <v>1662</v>
      </c>
    </row>
    <row r="198" spans="1:3" x14ac:dyDescent="0.25">
      <c r="A198" t="s">
        <v>312</v>
      </c>
      <c r="B198" t="s">
        <v>1662</v>
      </c>
    </row>
    <row r="199" spans="1:3" x14ac:dyDescent="0.25">
      <c r="A199" t="s">
        <v>314</v>
      </c>
      <c r="B199" t="s">
        <v>1662</v>
      </c>
    </row>
    <row r="200" spans="1:3" x14ac:dyDescent="0.25">
      <c r="A200" t="s">
        <v>316</v>
      </c>
      <c r="B200" t="s">
        <v>1662</v>
      </c>
    </row>
    <row r="201" spans="1:3" x14ac:dyDescent="0.25">
      <c r="A201" t="s">
        <v>317</v>
      </c>
      <c r="B201" t="s">
        <v>1662</v>
      </c>
    </row>
    <row r="202" spans="1:3" x14ac:dyDescent="0.25">
      <c r="A202" t="s">
        <v>319</v>
      </c>
      <c r="B202" t="s">
        <v>1662</v>
      </c>
    </row>
    <row r="203" spans="1:3" x14ac:dyDescent="0.25">
      <c r="A203" t="s">
        <v>321</v>
      </c>
      <c r="B203" t="s">
        <v>1662</v>
      </c>
    </row>
    <row r="204" spans="1:3" x14ac:dyDescent="0.25">
      <c r="A204" t="s">
        <v>323</v>
      </c>
      <c r="B204" t="s">
        <v>1662</v>
      </c>
    </row>
    <row r="205" spans="1:3" x14ac:dyDescent="0.25">
      <c r="A205" t="s">
        <v>325</v>
      </c>
      <c r="B205" t="s">
        <v>1662</v>
      </c>
    </row>
    <row r="206" spans="1:3" x14ac:dyDescent="0.25">
      <c r="A206" t="s">
        <v>327</v>
      </c>
      <c r="B206" t="s">
        <v>1662</v>
      </c>
    </row>
    <row r="207" spans="1:3" x14ac:dyDescent="0.25">
      <c r="A207" t="s">
        <v>328</v>
      </c>
      <c r="B207" t="s">
        <v>1662</v>
      </c>
    </row>
    <row r="208" spans="1:3" x14ac:dyDescent="0.25">
      <c r="A208" t="s">
        <v>330</v>
      </c>
      <c r="B208" t="s">
        <v>1662</v>
      </c>
    </row>
    <row r="209" spans="1:3" x14ac:dyDescent="0.25">
      <c r="A209" t="s">
        <v>331</v>
      </c>
      <c r="B209" t="s">
        <v>1662</v>
      </c>
    </row>
    <row r="210" spans="1:3" x14ac:dyDescent="0.25">
      <c r="A210" t="s">
        <v>332</v>
      </c>
      <c r="B210" t="s">
        <v>1662</v>
      </c>
    </row>
    <row r="211" spans="1:3" x14ac:dyDescent="0.25">
      <c r="A211" t="s">
        <v>333</v>
      </c>
      <c r="B211" t="s">
        <v>1662</v>
      </c>
    </row>
    <row r="212" spans="1:3" x14ac:dyDescent="0.25">
      <c r="A212" t="s">
        <v>334</v>
      </c>
      <c r="B212" t="s">
        <v>1662</v>
      </c>
    </row>
    <row r="213" spans="1:3" x14ac:dyDescent="0.25">
      <c r="A213" t="s">
        <v>335</v>
      </c>
      <c r="B213" t="s">
        <v>1662</v>
      </c>
    </row>
    <row r="214" spans="1:3" x14ac:dyDescent="0.25">
      <c r="A214" t="s">
        <v>336</v>
      </c>
      <c r="B214" t="s">
        <v>1662</v>
      </c>
    </row>
    <row r="215" spans="1:3" x14ac:dyDescent="0.25">
      <c r="A215" t="s">
        <v>337</v>
      </c>
      <c r="B215" t="s">
        <v>1662</v>
      </c>
    </row>
    <row r="216" spans="1:3" x14ac:dyDescent="0.25">
      <c r="A216" t="s">
        <v>1662</v>
      </c>
      <c r="B216" t="s">
        <v>1662</v>
      </c>
    </row>
    <row r="217" spans="1:3" x14ac:dyDescent="0.25">
      <c r="A217" t="s">
        <v>339</v>
      </c>
      <c r="B217" t="s">
        <v>340</v>
      </c>
      <c r="C217" s="225">
        <v>42405.99</v>
      </c>
    </row>
    <row r="218" spans="1:3" x14ac:dyDescent="0.25">
      <c r="A218" t="s">
        <v>341</v>
      </c>
      <c r="B218" t="s">
        <v>1662</v>
      </c>
    </row>
    <row r="219" spans="1:3" x14ac:dyDescent="0.25">
      <c r="A219" t="s">
        <v>343</v>
      </c>
      <c r="B219" t="s">
        <v>1662</v>
      </c>
    </row>
    <row r="220" spans="1:3" x14ac:dyDescent="0.25">
      <c r="A220" t="s">
        <v>344</v>
      </c>
      <c r="B220" t="s">
        <v>1662</v>
      </c>
    </row>
    <row r="221" spans="1:3" x14ac:dyDescent="0.25">
      <c r="A221" t="s">
        <v>345</v>
      </c>
      <c r="B221" t="s">
        <v>1662</v>
      </c>
    </row>
    <row r="222" spans="1:3" x14ac:dyDescent="0.25">
      <c r="A222" t="s">
        <v>346</v>
      </c>
      <c r="B222" t="s">
        <v>1662</v>
      </c>
    </row>
    <row r="223" spans="1:3" x14ac:dyDescent="0.25">
      <c r="A223" t="s">
        <v>347</v>
      </c>
      <c r="B223" t="s">
        <v>1662</v>
      </c>
    </row>
    <row r="224" spans="1:3" x14ac:dyDescent="0.25">
      <c r="A224" t="s">
        <v>348</v>
      </c>
      <c r="B224" t="s">
        <v>1662</v>
      </c>
    </row>
    <row r="225" spans="1:10" x14ac:dyDescent="0.25">
      <c r="A225" t="s">
        <v>349</v>
      </c>
      <c r="B225" t="s">
        <v>1662</v>
      </c>
    </row>
    <row r="226" spans="1:10" x14ac:dyDescent="0.25">
      <c r="A226" t="s">
        <v>350</v>
      </c>
      <c r="B226" t="s">
        <v>1662</v>
      </c>
    </row>
    <row r="227" spans="1:10" x14ac:dyDescent="0.25">
      <c r="A227" t="s">
        <v>351</v>
      </c>
      <c r="B227" t="s">
        <v>1662</v>
      </c>
    </row>
    <row r="228" spans="1:10" x14ac:dyDescent="0.25">
      <c r="A228" t="s">
        <v>1662</v>
      </c>
      <c r="B228" t="s">
        <v>1662</v>
      </c>
    </row>
    <row r="229" spans="1:10" x14ac:dyDescent="0.25">
      <c r="A229" t="s">
        <v>353</v>
      </c>
      <c r="B229" t="s">
        <v>1662</v>
      </c>
    </row>
    <row r="230" spans="1:10" x14ac:dyDescent="0.25">
      <c r="A230" t="s">
        <v>1662</v>
      </c>
      <c r="B230" t="s">
        <v>1662</v>
      </c>
    </row>
    <row r="231" spans="1:10" x14ac:dyDescent="0.25">
      <c r="A231" t="s">
        <v>11</v>
      </c>
      <c r="B231" t="s">
        <v>1662</v>
      </c>
    </row>
    <row r="232" spans="1:10" x14ac:dyDescent="0.25">
      <c r="A232" t="s">
        <v>356</v>
      </c>
      <c r="B232" t="s">
        <v>1662</v>
      </c>
    </row>
    <row r="233" spans="1:10" x14ac:dyDescent="0.25">
      <c r="A233" t="s">
        <v>358</v>
      </c>
      <c r="B233" t="s">
        <v>1662</v>
      </c>
    </row>
    <row r="234" spans="1:10" x14ac:dyDescent="0.25">
      <c r="A234" t="s">
        <v>360</v>
      </c>
      <c r="B234" t="s">
        <v>1662</v>
      </c>
    </row>
    <row r="235" spans="1:10" x14ac:dyDescent="0.25">
      <c r="A235" t="s">
        <v>362</v>
      </c>
      <c r="B235" t="s">
        <v>1662</v>
      </c>
    </row>
    <row r="236" spans="1:10" x14ac:dyDescent="0.25">
      <c r="A236" t="s">
        <v>364</v>
      </c>
      <c r="B236" t="s">
        <v>1662</v>
      </c>
    </row>
    <row r="237" spans="1:10" x14ac:dyDescent="0.25">
      <c r="A237" t="s">
        <v>366</v>
      </c>
      <c r="B237" t="s">
        <v>1662</v>
      </c>
    </row>
    <row r="238" spans="1:10" x14ac:dyDescent="0.25">
      <c r="A238" t="s">
        <v>367</v>
      </c>
      <c r="B238" t="s">
        <v>1662</v>
      </c>
    </row>
    <row r="239" spans="1:10" x14ac:dyDescent="0.25">
      <c r="A239" t="s">
        <v>1662</v>
      </c>
      <c r="B239" t="s">
        <v>1662</v>
      </c>
    </row>
    <row r="240" spans="1:10" x14ac:dyDescent="0.25">
      <c r="A240" t="s">
        <v>1602</v>
      </c>
      <c r="B240" t="s">
        <v>1662</v>
      </c>
      <c r="J240" t="s">
        <v>3102</v>
      </c>
    </row>
    <row r="241" spans="1:10" x14ac:dyDescent="0.25">
      <c r="A241" t="s">
        <v>1603</v>
      </c>
      <c r="B241" t="s">
        <v>1662</v>
      </c>
      <c r="J241" s="224" t="s">
        <v>3102</v>
      </c>
    </row>
    <row r="242" spans="1:10" x14ac:dyDescent="0.25">
      <c r="A242" t="s">
        <v>2226</v>
      </c>
      <c r="B242" t="s">
        <v>1662</v>
      </c>
      <c r="J242" s="224" t="s">
        <v>3102</v>
      </c>
    </row>
    <row r="243" spans="1:10" x14ac:dyDescent="0.25">
      <c r="A243" t="s">
        <v>2227</v>
      </c>
      <c r="B243" t="s">
        <v>1662</v>
      </c>
      <c r="J243" s="224" t="s">
        <v>3102</v>
      </c>
    </row>
    <row r="244" spans="1:10" x14ac:dyDescent="0.25">
      <c r="A244" t="s">
        <v>2774</v>
      </c>
      <c r="B244" t="s">
        <v>1662</v>
      </c>
      <c r="D244" s="225"/>
      <c r="J244" s="224" t="s">
        <v>3102</v>
      </c>
    </row>
    <row r="245" spans="1:10" x14ac:dyDescent="0.25">
      <c r="A245" t="s">
        <v>2775</v>
      </c>
      <c r="B245" t="s">
        <v>1662</v>
      </c>
      <c r="J245" s="224" t="s">
        <v>3102</v>
      </c>
    </row>
    <row r="246" spans="1:10" x14ac:dyDescent="0.25">
      <c r="A246" t="s">
        <v>2776</v>
      </c>
      <c r="B246" t="s">
        <v>1662</v>
      </c>
      <c r="J246" s="224" t="s">
        <v>3102</v>
      </c>
    </row>
    <row r="247" spans="1:10" x14ac:dyDescent="0.25">
      <c r="A247" t="s">
        <v>1605</v>
      </c>
      <c r="B247" t="s">
        <v>1662</v>
      </c>
    </row>
    <row r="248" spans="1:10" x14ac:dyDescent="0.25">
      <c r="A248" t="s">
        <v>1606</v>
      </c>
      <c r="B248" t="s">
        <v>1662</v>
      </c>
    </row>
    <row r="249" spans="1:10" x14ac:dyDescent="0.25">
      <c r="A249" t="s">
        <v>1604</v>
      </c>
      <c r="B249" t="s">
        <v>1662</v>
      </c>
    </row>
    <row r="250" spans="1:10" x14ac:dyDescent="0.25">
      <c r="A250" t="s">
        <v>1607</v>
      </c>
      <c r="B250" t="s">
        <v>1662</v>
      </c>
    </row>
    <row r="251" spans="1:10" x14ac:dyDescent="0.25">
      <c r="A251" t="s">
        <v>1608</v>
      </c>
      <c r="B251" t="s">
        <v>1662</v>
      </c>
    </row>
    <row r="252" spans="1:10" x14ac:dyDescent="0.25">
      <c r="A252" t="s">
        <v>1609</v>
      </c>
      <c r="B252" t="s">
        <v>1662</v>
      </c>
    </row>
    <row r="253" spans="1:10" x14ac:dyDescent="0.25">
      <c r="A253" t="s">
        <v>1610</v>
      </c>
      <c r="B253" t="s">
        <v>1662</v>
      </c>
    </row>
    <row r="254" spans="1:10" x14ac:dyDescent="0.25">
      <c r="A254" t="s">
        <v>1611</v>
      </c>
      <c r="B254" t="s">
        <v>1662</v>
      </c>
    </row>
    <row r="255" spans="1:10" x14ac:dyDescent="0.25">
      <c r="A255" t="s">
        <v>1612</v>
      </c>
      <c r="B255" t="s">
        <v>1662</v>
      </c>
    </row>
    <row r="256" spans="1:10" x14ac:dyDescent="0.25">
      <c r="A256" t="s">
        <v>1613</v>
      </c>
      <c r="B256" t="s">
        <v>1662</v>
      </c>
    </row>
    <row r="257" spans="1:2" x14ac:dyDescent="0.25">
      <c r="A257" t="s">
        <v>1614</v>
      </c>
      <c r="B257" t="s">
        <v>1662</v>
      </c>
    </row>
    <row r="258" spans="1:2" x14ac:dyDescent="0.25">
      <c r="A258" t="s">
        <v>1615</v>
      </c>
      <c r="B258" t="s">
        <v>1662</v>
      </c>
    </row>
    <row r="259" spans="1:2" x14ac:dyDescent="0.25">
      <c r="A259" t="s">
        <v>1616</v>
      </c>
      <c r="B259" t="s">
        <v>1662</v>
      </c>
    </row>
    <row r="260" spans="1:2" x14ac:dyDescent="0.25">
      <c r="A260" t="s">
        <v>1617</v>
      </c>
      <c r="B260" t="s">
        <v>1662</v>
      </c>
    </row>
    <row r="261" spans="1:2" x14ac:dyDescent="0.25">
      <c r="A261" t="s">
        <v>1618</v>
      </c>
      <c r="B261" t="s">
        <v>1662</v>
      </c>
    </row>
    <row r="262" spans="1:2" x14ac:dyDescent="0.25">
      <c r="A262" t="s">
        <v>1619</v>
      </c>
      <c r="B262" t="s">
        <v>1662</v>
      </c>
    </row>
    <row r="263" spans="1:2" x14ac:dyDescent="0.25">
      <c r="A263" t="s">
        <v>1620</v>
      </c>
      <c r="B263" t="s">
        <v>1662</v>
      </c>
    </row>
    <row r="264" spans="1:2" x14ac:dyDescent="0.25">
      <c r="A264" t="s">
        <v>1621</v>
      </c>
      <c r="B264" t="s">
        <v>1662</v>
      </c>
    </row>
    <row r="265" spans="1:2" x14ac:dyDescent="0.25">
      <c r="A265" t="s">
        <v>1622</v>
      </c>
      <c r="B265" t="s">
        <v>1662</v>
      </c>
    </row>
    <row r="266" spans="1:2" x14ac:dyDescent="0.25">
      <c r="A266" t="s">
        <v>1623</v>
      </c>
      <c r="B266" t="s">
        <v>1662</v>
      </c>
    </row>
    <row r="267" spans="1:2" x14ac:dyDescent="0.25">
      <c r="A267" t="s">
        <v>1624</v>
      </c>
      <c r="B267" t="s">
        <v>1662</v>
      </c>
    </row>
    <row r="268" spans="1:2" x14ac:dyDescent="0.25">
      <c r="A268" t="s">
        <v>1625</v>
      </c>
      <c r="B268" t="s">
        <v>1662</v>
      </c>
    </row>
    <row r="269" spans="1:2" x14ac:dyDescent="0.25">
      <c r="A269" t="s">
        <v>1626</v>
      </c>
      <c r="B269" t="s">
        <v>1662</v>
      </c>
    </row>
    <row r="270" spans="1:2" x14ac:dyDescent="0.25">
      <c r="A270" t="s">
        <v>1627</v>
      </c>
      <c r="B270" t="s">
        <v>1662</v>
      </c>
    </row>
    <row r="271" spans="1:2" x14ac:dyDescent="0.25">
      <c r="A271" t="s">
        <v>1628</v>
      </c>
      <c r="B271" t="s">
        <v>1662</v>
      </c>
    </row>
    <row r="272" spans="1:2" x14ac:dyDescent="0.25">
      <c r="A272" t="s">
        <v>1629</v>
      </c>
      <c r="B272" t="s">
        <v>1662</v>
      </c>
    </row>
    <row r="273" spans="1:2" x14ac:dyDescent="0.25">
      <c r="A273" t="s">
        <v>1630</v>
      </c>
      <c r="B273" t="s">
        <v>1662</v>
      </c>
    </row>
    <row r="274" spans="1:2" x14ac:dyDescent="0.25">
      <c r="A274" t="s">
        <v>1631</v>
      </c>
      <c r="B274" t="s">
        <v>1662</v>
      </c>
    </row>
    <row r="275" spans="1:2" x14ac:dyDescent="0.25">
      <c r="A275" t="s">
        <v>1632</v>
      </c>
      <c r="B275" t="s">
        <v>1662</v>
      </c>
    </row>
    <row r="276" spans="1:2" x14ac:dyDescent="0.25">
      <c r="A276" t="s">
        <v>1633</v>
      </c>
      <c r="B276" t="s">
        <v>1662</v>
      </c>
    </row>
    <row r="277" spans="1:2" x14ac:dyDescent="0.25">
      <c r="A277" t="s">
        <v>1634</v>
      </c>
      <c r="B277" t="s">
        <v>1662</v>
      </c>
    </row>
    <row r="278" spans="1:2" x14ac:dyDescent="0.25">
      <c r="A278" t="s">
        <v>1635</v>
      </c>
      <c r="B278" t="s">
        <v>1662</v>
      </c>
    </row>
    <row r="279" spans="1:2" x14ac:dyDescent="0.25">
      <c r="A279" t="s">
        <v>1636</v>
      </c>
      <c r="B279" t="s">
        <v>1662</v>
      </c>
    </row>
    <row r="280" spans="1:2" x14ac:dyDescent="0.25">
      <c r="A280" t="s">
        <v>1637</v>
      </c>
      <c r="B280" t="s">
        <v>1662</v>
      </c>
    </row>
    <row r="281" spans="1:2" x14ac:dyDescent="0.25">
      <c r="A281" t="s">
        <v>1638</v>
      </c>
      <c r="B281" t="s">
        <v>1662</v>
      </c>
    </row>
    <row r="282" spans="1:2" x14ac:dyDescent="0.25">
      <c r="A282" t="s">
        <v>1639</v>
      </c>
      <c r="B282" t="s">
        <v>1662</v>
      </c>
    </row>
    <row r="283" spans="1:2" x14ac:dyDescent="0.25">
      <c r="A283" t="s">
        <v>1640</v>
      </c>
      <c r="B283" t="s">
        <v>1662</v>
      </c>
    </row>
    <row r="284" spans="1:2" x14ac:dyDescent="0.25">
      <c r="A284" t="s">
        <v>1641</v>
      </c>
      <c r="B284" t="s">
        <v>1662</v>
      </c>
    </row>
    <row r="285" spans="1:2" x14ac:dyDescent="0.25">
      <c r="A285" t="s">
        <v>1662</v>
      </c>
      <c r="B285" t="s">
        <v>1662</v>
      </c>
    </row>
    <row r="286" spans="1:2" x14ac:dyDescent="0.25">
      <c r="A286" t="s">
        <v>2642</v>
      </c>
      <c r="B286" t="s">
        <v>1662</v>
      </c>
    </row>
    <row r="287" spans="1:2" x14ac:dyDescent="0.25">
      <c r="A287" t="s">
        <v>2305</v>
      </c>
      <c r="B287" t="s">
        <v>1662</v>
      </c>
    </row>
    <row r="288" spans="1:2" x14ac:dyDescent="0.25">
      <c r="A288" t="s">
        <v>368</v>
      </c>
      <c r="B288" t="s">
        <v>1662</v>
      </c>
    </row>
    <row r="289" spans="1:2" x14ac:dyDescent="0.25">
      <c r="A289" t="s">
        <v>369</v>
      </c>
      <c r="B289" t="s">
        <v>1662</v>
      </c>
    </row>
    <row r="290" spans="1:2" x14ac:dyDescent="0.25">
      <c r="A290" t="s">
        <v>370</v>
      </c>
      <c r="B290" t="s">
        <v>1662</v>
      </c>
    </row>
    <row r="291" spans="1:2" x14ac:dyDescent="0.25">
      <c r="A291" t="s">
        <v>371</v>
      </c>
      <c r="B291" t="s">
        <v>1662</v>
      </c>
    </row>
    <row r="292" spans="1:2" x14ac:dyDescent="0.25">
      <c r="A292" t="s">
        <v>372</v>
      </c>
      <c r="B292" t="s">
        <v>1662</v>
      </c>
    </row>
    <row r="293" spans="1:2" x14ac:dyDescent="0.25">
      <c r="A293" t="s">
        <v>373</v>
      </c>
      <c r="B293" t="s">
        <v>1662</v>
      </c>
    </row>
    <row r="294" spans="1:2" x14ac:dyDescent="0.25">
      <c r="A294" t="s">
        <v>374</v>
      </c>
      <c r="B294" t="s">
        <v>1662</v>
      </c>
    </row>
    <row r="295" spans="1:2" x14ac:dyDescent="0.25">
      <c r="A295" t="s">
        <v>375</v>
      </c>
      <c r="B295" t="s">
        <v>1662</v>
      </c>
    </row>
    <row r="296" spans="1:2" x14ac:dyDescent="0.25">
      <c r="A296" t="s">
        <v>376</v>
      </c>
      <c r="B296" t="s">
        <v>1662</v>
      </c>
    </row>
    <row r="297" spans="1:2" x14ac:dyDescent="0.25">
      <c r="A297" t="s">
        <v>377</v>
      </c>
      <c r="B297" t="s">
        <v>1662</v>
      </c>
    </row>
    <row r="298" spans="1:2" x14ac:dyDescent="0.25">
      <c r="A298" t="s">
        <v>378</v>
      </c>
      <c r="B298" t="s">
        <v>1662</v>
      </c>
    </row>
    <row r="299" spans="1:2" x14ac:dyDescent="0.25">
      <c r="A299" t="s">
        <v>379</v>
      </c>
      <c r="B299" t="s">
        <v>1662</v>
      </c>
    </row>
    <row r="300" spans="1:2" x14ac:dyDescent="0.25">
      <c r="A300" t="s">
        <v>380</v>
      </c>
      <c r="B300" t="s">
        <v>1662</v>
      </c>
    </row>
    <row r="301" spans="1:2" x14ac:dyDescent="0.25">
      <c r="A301" t="s">
        <v>2753</v>
      </c>
      <c r="B301" t="s">
        <v>1662</v>
      </c>
    </row>
    <row r="302" spans="1:2" x14ac:dyDescent="0.25">
      <c r="A302" t="s">
        <v>2754</v>
      </c>
      <c r="B302" t="s">
        <v>1662</v>
      </c>
    </row>
    <row r="303" spans="1:2" x14ac:dyDescent="0.25">
      <c r="A303" t="s">
        <v>2755</v>
      </c>
      <c r="B303" t="s">
        <v>1662</v>
      </c>
    </row>
    <row r="304" spans="1:2" x14ac:dyDescent="0.25">
      <c r="A304" t="s">
        <v>2756</v>
      </c>
      <c r="B304" t="s">
        <v>1662</v>
      </c>
    </row>
    <row r="305" spans="1:2" x14ac:dyDescent="0.25">
      <c r="A305" t="s">
        <v>2757</v>
      </c>
      <c r="B305" t="s">
        <v>1662</v>
      </c>
    </row>
    <row r="306" spans="1:2" x14ac:dyDescent="0.25">
      <c r="A306" t="s">
        <v>2758</v>
      </c>
      <c r="B306" t="s">
        <v>1662</v>
      </c>
    </row>
    <row r="307" spans="1:2" x14ac:dyDescent="0.25">
      <c r="A307" t="s">
        <v>2759</v>
      </c>
      <c r="B307" t="s">
        <v>1662</v>
      </c>
    </row>
    <row r="308" spans="1:2" x14ac:dyDescent="0.25">
      <c r="A308" t="s">
        <v>381</v>
      </c>
      <c r="B308" t="s">
        <v>1662</v>
      </c>
    </row>
    <row r="309" spans="1:2" x14ac:dyDescent="0.25">
      <c r="A309" t="s">
        <v>382</v>
      </c>
      <c r="B309" t="s">
        <v>1662</v>
      </c>
    </row>
    <row r="310" spans="1:2" x14ac:dyDescent="0.25">
      <c r="A310" t="s">
        <v>383</v>
      </c>
      <c r="B310" t="s">
        <v>1662</v>
      </c>
    </row>
    <row r="311" spans="1:2" x14ac:dyDescent="0.25">
      <c r="A311" t="s">
        <v>1662</v>
      </c>
      <c r="B311" t="s">
        <v>1662</v>
      </c>
    </row>
    <row r="312" spans="1:2" x14ac:dyDescent="0.25">
      <c r="A312" t="s">
        <v>5</v>
      </c>
      <c r="B312" t="s">
        <v>1662</v>
      </c>
    </row>
    <row r="313" spans="1:2" x14ac:dyDescent="0.25">
      <c r="A313" t="s">
        <v>2751</v>
      </c>
      <c r="B313" t="s">
        <v>1662</v>
      </c>
    </row>
    <row r="314" spans="1:2" x14ac:dyDescent="0.25">
      <c r="A314" t="s">
        <v>2752</v>
      </c>
      <c r="B314" t="s">
        <v>1662</v>
      </c>
    </row>
    <row r="315" spans="1:2" x14ac:dyDescent="0.25">
      <c r="A315" t="s">
        <v>384</v>
      </c>
      <c r="B315" t="s">
        <v>1662</v>
      </c>
    </row>
    <row r="316" spans="1:2" x14ac:dyDescent="0.25">
      <c r="A316" t="s">
        <v>385</v>
      </c>
      <c r="B316" t="s">
        <v>1662</v>
      </c>
    </row>
    <row r="317" spans="1:2" x14ac:dyDescent="0.25">
      <c r="A317" t="s">
        <v>386</v>
      </c>
      <c r="B317" t="s">
        <v>1662</v>
      </c>
    </row>
    <row r="318" spans="1:2" x14ac:dyDescent="0.25">
      <c r="A318" t="s">
        <v>387</v>
      </c>
      <c r="B318" t="s">
        <v>1662</v>
      </c>
    </row>
    <row r="319" spans="1:2" x14ac:dyDescent="0.25">
      <c r="A319" t="s">
        <v>1662</v>
      </c>
      <c r="B319" t="s">
        <v>1662</v>
      </c>
    </row>
    <row r="320" spans="1:2" x14ac:dyDescent="0.25">
      <c r="A320" t="s">
        <v>1662</v>
      </c>
      <c r="B320" t="s">
        <v>1662</v>
      </c>
    </row>
    <row r="321" spans="1:2" x14ac:dyDescent="0.25">
      <c r="A321" t="s">
        <v>389</v>
      </c>
      <c r="B321" t="s">
        <v>1662</v>
      </c>
    </row>
    <row r="322" spans="1:2" x14ac:dyDescent="0.25">
      <c r="A322" t="s">
        <v>391</v>
      </c>
      <c r="B322" t="s">
        <v>1662</v>
      </c>
    </row>
    <row r="323" spans="1:2" x14ac:dyDescent="0.25">
      <c r="A323" t="s">
        <v>393</v>
      </c>
      <c r="B323" t="s">
        <v>1662</v>
      </c>
    </row>
    <row r="324" spans="1:2" x14ac:dyDescent="0.25">
      <c r="A324" t="s">
        <v>395</v>
      </c>
      <c r="B324" t="s">
        <v>1662</v>
      </c>
    </row>
    <row r="325" spans="1:2" x14ac:dyDescent="0.25">
      <c r="A325" t="s">
        <v>397</v>
      </c>
      <c r="B325" t="s">
        <v>1662</v>
      </c>
    </row>
    <row r="326" spans="1:2" x14ac:dyDescent="0.25">
      <c r="A326" t="s">
        <v>399</v>
      </c>
      <c r="B326" t="s">
        <v>1662</v>
      </c>
    </row>
    <row r="327" spans="1:2" x14ac:dyDescent="0.25">
      <c r="A327" t="s">
        <v>401</v>
      </c>
      <c r="B327" t="s">
        <v>1662</v>
      </c>
    </row>
    <row r="328" spans="1:2" x14ac:dyDescent="0.25">
      <c r="A328" t="s">
        <v>403</v>
      </c>
      <c r="B328" t="s">
        <v>1662</v>
      </c>
    </row>
    <row r="329" spans="1:2" x14ac:dyDescent="0.25">
      <c r="A329" t="s">
        <v>405</v>
      </c>
      <c r="B329" t="s">
        <v>1662</v>
      </c>
    </row>
    <row r="330" spans="1:2" x14ac:dyDescent="0.25">
      <c r="A330" t="s">
        <v>407</v>
      </c>
      <c r="B330" t="s">
        <v>1662</v>
      </c>
    </row>
    <row r="331" spans="1:2" x14ac:dyDescent="0.25">
      <c r="A331" t="s">
        <v>409</v>
      </c>
      <c r="B331" t="s">
        <v>1662</v>
      </c>
    </row>
    <row r="332" spans="1:2" x14ac:dyDescent="0.25">
      <c r="A332" t="s">
        <v>410</v>
      </c>
      <c r="B332" t="s">
        <v>1662</v>
      </c>
    </row>
    <row r="333" spans="1:2" x14ac:dyDescent="0.25">
      <c r="A333" t="s">
        <v>411</v>
      </c>
      <c r="B333" t="s">
        <v>1662</v>
      </c>
    </row>
    <row r="334" spans="1:2" x14ac:dyDescent="0.25">
      <c r="A334" t="s">
        <v>412</v>
      </c>
      <c r="B334" t="s">
        <v>1662</v>
      </c>
    </row>
    <row r="335" spans="1:2" x14ac:dyDescent="0.25">
      <c r="A335" t="s">
        <v>413</v>
      </c>
      <c r="B335" t="s">
        <v>1662</v>
      </c>
    </row>
    <row r="336" spans="1:2" x14ac:dyDescent="0.25">
      <c r="A336" t="s">
        <v>414</v>
      </c>
      <c r="B336" t="s">
        <v>1662</v>
      </c>
    </row>
    <row r="337" spans="1:2" x14ac:dyDescent="0.25">
      <c r="A337" t="s">
        <v>415</v>
      </c>
      <c r="B337" t="s">
        <v>1662</v>
      </c>
    </row>
    <row r="338" spans="1:2" x14ac:dyDescent="0.25">
      <c r="A338" t="s">
        <v>416</v>
      </c>
      <c r="B338" t="s">
        <v>1662</v>
      </c>
    </row>
    <row r="339" spans="1:2" x14ac:dyDescent="0.25">
      <c r="A339" t="s">
        <v>417</v>
      </c>
      <c r="B339" t="s">
        <v>1662</v>
      </c>
    </row>
    <row r="340" spans="1:2" x14ac:dyDescent="0.25">
      <c r="A340" t="s">
        <v>418</v>
      </c>
      <c r="B340" t="s">
        <v>1662</v>
      </c>
    </row>
    <row r="341" spans="1:2" x14ac:dyDescent="0.25">
      <c r="A341" t="s">
        <v>419</v>
      </c>
      <c r="B341" t="s">
        <v>1662</v>
      </c>
    </row>
    <row r="342" spans="1:2" x14ac:dyDescent="0.25">
      <c r="A342" t="s">
        <v>420</v>
      </c>
      <c r="B342" t="s">
        <v>1662</v>
      </c>
    </row>
    <row r="343" spans="1:2" x14ac:dyDescent="0.25">
      <c r="A343" t="s">
        <v>421</v>
      </c>
      <c r="B343" t="s">
        <v>1662</v>
      </c>
    </row>
    <row r="344" spans="1:2" x14ac:dyDescent="0.25">
      <c r="A344" t="s">
        <v>422</v>
      </c>
      <c r="B344" t="s">
        <v>1662</v>
      </c>
    </row>
    <row r="345" spans="1:2" x14ac:dyDescent="0.25">
      <c r="A345" t="s">
        <v>423</v>
      </c>
      <c r="B345" t="s">
        <v>1662</v>
      </c>
    </row>
    <row r="346" spans="1:2" x14ac:dyDescent="0.25">
      <c r="A346" t="s">
        <v>424</v>
      </c>
      <c r="B346" t="s">
        <v>1662</v>
      </c>
    </row>
    <row r="347" spans="1:2" x14ac:dyDescent="0.25">
      <c r="A347" t="s">
        <v>425</v>
      </c>
      <c r="B347" t="s">
        <v>1662</v>
      </c>
    </row>
    <row r="348" spans="1:2" x14ac:dyDescent="0.25">
      <c r="A348" t="s">
        <v>426</v>
      </c>
      <c r="B348" t="s">
        <v>1662</v>
      </c>
    </row>
    <row r="349" spans="1:2" x14ac:dyDescent="0.25">
      <c r="A349" t="s">
        <v>427</v>
      </c>
      <c r="B349" t="s">
        <v>1662</v>
      </c>
    </row>
    <row r="350" spans="1:2" x14ac:dyDescent="0.25">
      <c r="A350" t="s">
        <v>428</v>
      </c>
      <c r="B350" t="s">
        <v>1662</v>
      </c>
    </row>
    <row r="351" spans="1:2" x14ac:dyDescent="0.25">
      <c r="A351" t="s">
        <v>429</v>
      </c>
      <c r="B351" t="s">
        <v>1662</v>
      </c>
    </row>
    <row r="352" spans="1:2" x14ac:dyDescent="0.25">
      <c r="A352" t="s">
        <v>430</v>
      </c>
      <c r="B352" t="s">
        <v>1662</v>
      </c>
    </row>
    <row r="353" spans="1:2" x14ac:dyDescent="0.25">
      <c r="A353" t="s">
        <v>431</v>
      </c>
      <c r="B353" t="s">
        <v>1662</v>
      </c>
    </row>
    <row r="354" spans="1:2" x14ac:dyDescent="0.25">
      <c r="A354" t="s">
        <v>432</v>
      </c>
      <c r="B354" t="s">
        <v>1662</v>
      </c>
    </row>
    <row r="355" spans="1:2" x14ac:dyDescent="0.25">
      <c r="A355" t="s">
        <v>433</v>
      </c>
      <c r="B355" t="s">
        <v>1662</v>
      </c>
    </row>
    <row r="356" spans="1:2" x14ac:dyDescent="0.25">
      <c r="A356" t="s">
        <v>434</v>
      </c>
      <c r="B356" t="s">
        <v>1662</v>
      </c>
    </row>
    <row r="357" spans="1:2" x14ac:dyDescent="0.25">
      <c r="A357" t="s">
        <v>435</v>
      </c>
      <c r="B357" t="s">
        <v>1662</v>
      </c>
    </row>
    <row r="358" spans="1:2" x14ac:dyDescent="0.25">
      <c r="A358" t="s">
        <v>436</v>
      </c>
      <c r="B358" t="s">
        <v>1662</v>
      </c>
    </row>
    <row r="359" spans="1:2" x14ac:dyDescent="0.25">
      <c r="A359" t="s">
        <v>437</v>
      </c>
      <c r="B359" t="s">
        <v>1662</v>
      </c>
    </row>
    <row r="360" spans="1:2" x14ac:dyDescent="0.25">
      <c r="A360" t="s">
        <v>438</v>
      </c>
      <c r="B360" t="s">
        <v>1662</v>
      </c>
    </row>
    <row r="361" spans="1:2" x14ac:dyDescent="0.25">
      <c r="A361" t="s">
        <v>439</v>
      </c>
      <c r="B361" t="s">
        <v>1662</v>
      </c>
    </row>
    <row r="362" spans="1:2" x14ac:dyDescent="0.25">
      <c r="A362" t="s">
        <v>440</v>
      </c>
      <c r="B362" t="s">
        <v>1662</v>
      </c>
    </row>
    <row r="363" spans="1:2" x14ac:dyDescent="0.25">
      <c r="A363" t="s">
        <v>441</v>
      </c>
      <c r="B363" t="s">
        <v>1662</v>
      </c>
    </row>
    <row r="364" spans="1:2" x14ac:dyDescent="0.25">
      <c r="A364" t="s">
        <v>442</v>
      </c>
      <c r="B364" t="s">
        <v>1662</v>
      </c>
    </row>
    <row r="365" spans="1:2" x14ac:dyDescent="0.25">
      <c r="A365" t="s">
        <v>443</v>
      </c>
      <c r="B365" t="s">
        <v>1662</v>
      </c>
    </row>
    <row r="366" spans="1:2" x14ac:dyDescent="0.25">
      <c r="A366" t="s">
        <v>1662</v>
      </c>
      <c r="B366" t="s">
        <v>1662</v>
      </c>
    </row>
    <row r="367" spans="1:2" x14ac:dyDescent="0.25">
      <c r="A367" t="s">
        <v>1662</v>
      </c>
      <c r="B367" t="s">
        <v>1662</v>
      </c>
    </row>
    <row r="368" spans="1:2" x14ac:dyDescent="0.25">
      <c r="A368" t="s">
        <v>1662</v>
      </c>
      <c r="B368" t="s">
        <v>1662</v>
      </c>
    </row>
    <row r="369" spans="1:2" x14ac:dyDescent="0.25">
      <c r="A369" t="s">
        <v>1662</v>
      </c>
      <c r="B369" t="s">
        <v>1662</v>
      </c>
    </row>
    <row r="370" spans="1:2" x14ac:dyDescent="0.25">
      <c r="A370" t="s">
        <v>1662</v>
      </c>
      <c r="B370" t="s">
        <v>1662</v>
      </c>
    </row>
    <row r="371" spans="1:2" x14ac:dyDescent="0.25">
      <c r="A371" t="s">
        <v>1662</v>
      </c>
      <c r="B371" t="s">
        <v>1662</v>
      </c>
    </row>
    <row r="372" spans="1:2" x14ac:dyDescent="0.25">
      <c r="A372" t="s">
        <v>1662</v>
      </c>
      <c r="B372" t="s">
        <v>1662</v>
      </c>
    </row>
    <row r="373" spans="1:2" x14ac:dyDescent="0.25">
      <c r="A373" t="s">
        <v>1662</v>
      </c>
      <c r="B373" t="s">
        <v>1662</v>
      </c>
    </row>
    <row r="374" spans="1:2" x14ac:dyDescent="0.25">
      <c r="A374" t="s">
        <v>1662</v>
      </c>
      <c r="B374" t="s">
        <v>1662</v>
      </c>
    </row>
    <row r="375" spans="1:2" x14ac:dyDescent="0.25">
      <c r="A375" t="s">
        <v>1662</v>
      </c>
      <c r="B375" t="s">
        <v>1662</v>
      </c>
    </row>
    <row r="376" spans="1:2" x14ac:dyDescent="0.25">
      <c r="A376" t="s">
        <v>1662</v>
      </c>
      <c r="B376" t="s">
        <v>1662</v>
      </c>
    </row>
    <row r="377" spans="1:2" x14ac:dyDescent="0.25">
      <c r="A377" t="s">
        <v>1662</v>
      </c>
      <c r="B377" t="s">
        <v>1662</v>
      </c>
    </row>
    <row r="378" spans="1:2" x14ac:dyDescent="0.25">
      <c r="A378" t="s">
        <v>1662</v>
      </c>
      <c r="B378" t="s">
        <v>1662</v>
      </c>
    </row>
    <row r="379" spans="1:2" x14ac:dyDescent="0.25">
      <c r="A379" t="s">
        <v>1662</v>
      </c>
      <c r="B379" t="s">
        <v>1662</v>
      </c>
    </row>
    <row r="380" spans="1:2" x14ac:dyDescent="0.25">
      <c r="A380" t="s">
        <v>1662</v>
      </c>
      <c r="B380" t="s">
        <v>1662</v>
      </c>
    </row>
    <row r="381" spans="1:2" x14ac:dyDescent="0.25">
      <c r="A381" t="s">
        <v>1662</v>
      </c>
      <c r="B381" t="s">
        <v>1662</v>
      </c>
    </row>
    <row r="382" spans="1:2" x14ac:dyDescent="0.25">
      <c r="A382" t="s">
        <v>1662</v>
      </c>
      <c r="B382" t="s">
        <v>1662</v>
      </c>
    </row>
    <row r="383" spans="1:2" x14ac:dyDescent="0.25">
      <c r="A383" t="s">
        <v>1662</v>
      </c>
      <c r="B383" t="s">
        <v>1662</v>
      </c>
    </row>
    <row r="384" spans="1:2" x14ac:dyDescent="0.25">
      <c r="A384" t="s">
        <v>1662</v>
      </c>
      <c r="B384" t="s">
        <v>1662</v>
      </c>
    </row>
    <row r="385" spans="1:2" x14ac:dyDescent="0.25">
      <c r="A385" t="s">
        <v>1662</v>
      </c>
      <c r="B385" t="s">
        <v>1662</v>
      </c>
    </row>
    <row r="386" spans="1:2" x14ac:dyDescent="0.25">
      <c r="A386" t="s">
        <v>1662</v>
      </c>
      <c r="B386" t="s">
        <v>1662</v>
      </c>
    </row>
    <row r="387" spans="1:2" x14ac:dyDescent="0.25">
      <c r="A387" t="s">
        <v>1662</v>
      </c>
      <c r="B387" t="s">
        <v>1662</v>
      </c>
    </row>
    <row r="388" spans="1:2" x14ac:dyDescent="0.25">
      <c r="A388" t="s">
        <v>1662</v>
      </c>
      <c r="B388" t="s">
        <v>1662</v>
      </c>
    </row>
    <row r="389" spans="1:2" x14ac:dyDescent="0.25">
      <c r="A389" t="s">
        <v>1662</v>
      </c>
      <c r="B389" t="s">
        <v>1662</v>
      </c>
    </row>
    <row r="390" spans="1:2" x14ac:dyDescent="0.25">
      <c r="A390" t="s">
        <v>1662</v>
      </c>
      <c r="B390" t="s">
        <v>1662</v>
      </c>
    </row>
    <row r="391" spans="1:2" x14ac:dyDescent="0.25">
      <c r="A391" t="s">
        <v>1662</v>
      </c>
      <c r="B391" t="s">
        <v>1662</v>
      </c>
    </row>
    <row r="392" spans="1:2" x14ac:dyDescent="0.25">
      <c r="A392" t="s">
        <v>1662</v>
      </c>
      <c r="B392" t="s">
        <v>1662</v>
      </c>
    </row>
    <row r="393" spans="1:2" x14ac:dyDescent="0.25">
      <c r="A393" t="s">
        <v>1662</v>
      </c>
      <c r="B393" t="s">
        <v>1662</v>
      </c>
    </row>
    <row r="394" spans="1:2" x14ac:dyDescent="0.25">
      <c r="A394" t="s">
        <v>1662</v>
      </c>
      <c r="B394" t="s">
        <v>1662</v>
      </c>
    </row>
    <row r="395" spans="1:2" x14ac:dyDescent="0.25">
      <c r="A395" t="s">
        <v>1662</v>
      </c>
      <c r="B395" t="s">
        <v>1662</v>
      </c>
    </row>
    <row r="396" spans="1:2" x14ac:dyDescent="0.25">
      <c r="A396" t="s">
        <v>1662</v>
      </c>
      <c r="B396" t="s">
        <v>1662</v>
      </c>
    </row>
    <row r="397" spans="1:2" x14ac:dyDescent="0.25">
      <c r="A397" t="s">
        <v>1662</v>
      </c>
      <c r="B397" t="s">
        <v>1662</v>
      </c>
    </row>
    <row r="398" spans="1:2" x14ac:dyDescent="0.25">
      <c r="A398" t="s">
        <v>1662</v>
      </c>
      <c r="B398" t="s">
        <v>1662</v>
      </c>
    </row>
    <row r="399" spans="1:2" x14ac:dyDescent="0.25">
      <c r="A399" t="s">
        <v>1662</v>
      </c>
      <c r="B399" t="s">
        <v>1662</v>
      </c>
    </row>
    <row r="400" spans="1:2" x14ac:dyDescent="0.25">
      <c r="A400" t="s">
        <v>1662</v>
      </c>
      <c r="B400" t="s">
        <v>1662</v>
      </c>
    </row>
    <row r="401" spans="1:2" x14ac:dyDescent="0.25">
      <c r="A401" t="s">
        <v>1662</v>
      </c>
      <c r="B401" t="s">
        <v>1662</v>
      </c>
    </row>
    <row r="402" spans="1:2" x14ac:dyDescent="0.25">
      <c r="A402" t="s">
        <v>1662</v>
      </c>
      <c r="B402" t="s">
        <v>1662</v>
      </c>
    </row>
    <row r="403" spans="1:2" x14ac:dyDescent="0.25">
      <c r="A403" t="s">
        <v>1662</v>
      </c>
      <c r="B403" t="s">
        <v>1662</v>
      </c>
    </row>
    <row r="404" spans="1:2" x14ac:dyDescent="0.25">
      <c r="A404" t="s">
        <v>1662</v>
      </c>
      <c r="B404" t="s">
        <v>1662</v>
      </c>
    </row>
    <row r="405" spans="1:2" x14ac:dyDescent="0.25">
      <c r="A405" t="s">
        <v>1662</v>
      </c>
      <c r="B405" t="s">
        <v>1662</v>
      </c>
    </row>
    <row r="406" spans="1:2" x14ac:dyDescent="0.25">
      <c r="A406" t="s">
        <v>1662</v>
      </c>
      <c r="B406" t="s">
        <v>1662</v>
      </c>
    </row>
    <row r="407" spans="1:2" x14ac:dyDescent="0.25">
      <c r="A407" t="s">
        <v>1662</v>
      </c>
      <c r="B407" t="s">
        <v>1662</v>
      </c>
    </row>
    <row r="408" spans="1:2" x14ac:dyDescent="0.25">
      <c r="A408" t="s">
        <v>1662</v>
      </c>
      <c r="B408" t="s">
        <v>1662</v>
      </c>
    </row>
    <row r="409" spans="1:2" x14ac:dyDescent="0.25">
      <c r="A409" t="s">
        <v>1662</v>
      </c>
      <c r="B409" t="s">
        <v>1662</v>
      </c>
    </row>
    <row r="410" spans="1:2" x14ac:dyDescent="0.25">
      <c r="A410" t="s">
        <v>1662</v>
      </c>
      <c r="B410" t="s">
        <v>1662</v>
      </c>
    </row>
    <row r="411" spans="1:2" x14ac:dyDescent="0.25">
      <c r="A411" t="s">
        <v>1662</v>
      </c>
      <c r="B411" t="s">
        <v>1662</v>
      </c>
    </row>
    <row r="412" spans="1:2" x14ac:dyDescent="0.25">
      <c r="A412" t="s">
        <v>1662</v>
      </c>
      <c r="B412" t="s">
        <v>1662</v>
      </c>
    </row>
    <row r="413" spans="1:2" x14ac:dyDescent="0.2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codeName="Sheet7">
    <tabColor rgb="FF0070C0"/>
  </sheetPr>
  <dimension ref="A1:J622"/>
  <sheetViews>
    <sheetView topLeftCell="A280" workbookViewId="0">
      <selection sqref="A1:H1048576"/>
    </sheetView>
  </sheetViews>
  <sheetFormatPr defaultRowHeight="15" x14ac:dyDescent="0.25"/>
  <cols>
    <col min="1" max="1" width="14.85546875" style="224" customWidth="1"/>
    <col min="2" max="2" width="74" style="224" bestFit="1" customWidth="1"/>
    <col min="3" max="4" width="37.42578125" style="225" customWidth="1"/>
    <col min="5" max="5" width="8.5703125" style="225" customWidth="1"/>
    <col min="6" max="6" width="37.42578125" style="225" customWidth="1"/>
    <col min="7" max="9" width="9.140625" style="224"/>
    <col min="10" max="10" width="30" style="224" bestFit="1" customWidth="1"/>
    <col min="11" max="16384" width="9.140625" style="224"/>
  </cols>
  <sheetData>
    <row r="1" spans="1:10" x14ac:dyDescent="0.25">
      <c r="A1" s="224" t="s">
        <v>3604</v>
      </c>
      <c r="B1" s="224" t="s">
        <v>3605</v>
      </c>
      <c r="C1" s="225" t="s">
        <v>3606</v>
      </c>
      <c r="D1" s="225" t="s">
        <v>3607</v>
      </c>
      <c r="E1" s="225" t="s">
        <v>3608</v>
      </c>
      <c r="F1" s="225" t="s">
        <v>3609</v>
      </c>
      <c r="J1" s="224" t="s">
        <v>3101</v>
      </c>
    </row>
    <row r="2" spans="1:10" x14ac:dyDescent="0.25">
      <c r="A2" s="224" t="s">
        <v>1662</v>
      </c>
      <c r="B2" s="224" t="s">
        <v>1662</v>
      </c>
    </row>
    <row r="3" spans="1:10" x14ac:dyDescent="0.25">
      <c r="A3" s="224" t="s">
        <v>1662</v>
      </c>
      <c r="B3" s="224" t="s">
        <v>1662</v>
      </c>
    </row>
    <row r="4" spans="1:10" x14ac:dyDescent="0.25">
      <c r="A4" s="224" t="s">
        <v>1662</v>
      </c>
      <c r="B4" s="224" t="s">
        <v>1662</v>
      </c>
    </row>
    <row r="5" spans="1:10" x14ac:dyDescent="0.25">
      <c r="A5" s="224" t="s">
        <v>1662</v>
      </c>
      <c r="B5" s="224" t="s">
        <v>1662</v>
      </c>
    </row>
    <row r="6" spans="1:10" x14ac:dyDescent="0.25">
      <c r="A6" s="224" t="s">
        <v>1662</v>
      </c>
      <c r="B6" s="224" t="s">
        <v>1662</v>
      </c>
    </row>
    <row r="7" spans="1:10" x14ac:dyDescent="0.25">
      <c r="A7" s="224" t="s">
        <v>1662</v>
      </c>
      <c r="B7" s="224" t="s">
        <v>1662</v>
      </c>
    </row>
    <row r="8" spans="1:10" x14ac:dyDescent="0.25">
      <c r="A8" s="224" t="s">
        <v>1662</v>
      </c>
      <c r="B8" s="224" t="s">
        <v>1662</v>
      </c>
    </row>
    <row r="9" spans="1:10" x14ac:dyDescent="0.25">
      <c r="A9" s="224" t="s">
        <v>1662</v>
      </c>
      <c r="B9" s="224" t="s">
        <v>1662</v>
      </c>
    </row>
    <row r="10" spans="1:10" x14ac:dyDescent="0.25">
      <c r="A10" s="224" t="s">
        <v>1662</v>
      </c>
      <c r="B10" s="224" t="s">
        <v>1662</v>
      </c>
    </row>
    <row r="11" spans="1:10" x14ac:dyDescent="0.25">
      <c r="A11" s="224" t="s">
        <v>1662</v>
      </c>
      <c r="B11" s="224" t="s">
        <v>1662</v>
      </c>
    </row>
    <row r="12" spans="1:10" x14ac:dyDescent="0.25">
      <c r="A12" s="224" t="s">
        <v>451</v>
      </c>
      <c r="B12" s="224" t="s">
        <v>452</v>
      </c>
      <c r="C12" s="225">
        <v>335227</v>
      </c>
    </row>
    <row r="13" spans="1:10" x14ac:dyDescent="0.25">
      <c r="A13" s="224" t="s">
        <v>453</v>
      </c>
      <c r="B13" s="224" t="s">
        <v>454</v>
      </c>
      <c r="C13" s="225">
        <v>72530</v>
      </c>
    </row>
    <row r="14" spans="1:10" x14ac:dyDescent="0.25">
      <c r="A14" s="224" t="s">
        <v>455</v>
      </c>
      <c r="B14" s="224" t="s">
        <v>139</v>
      </c>
    </row>
    <row r="15" spans="1:10" x14ac:dyDescent="0.25">
      <c r="A15" s="224" t="s">
        <v>456</v>
      </c>
      <c r="B15" s="224" t="s">
        <v>141</v>
      </c>
    </row>
    <row r="16" spans="1:10" x14ac:dyDescent="0.25">
      <c r="A16" s="224" t="s">
        <v>457</v>
      </c>
      <c r="B16" s="224" t="s">
        <v>3105</v>
      </c>
      <c r="C16" s="225">
        <v>21777</v>
      </c>
    </row>
    <row r="17" spans="1:4" x14ac:dyDescent="0.25">
      <c r="A17" s="224" t="s">
        <v>458</v>
      </c>
      <c r="B17" s="224" t="s">
        <v>3106</v>
      </c>
      <c r="C17" s="225">
        <v>31385</v>
      </c>
    </row>
    <row r="18" spans="1:4" x14ac:dyDescent="0.25">
      <c r="A18" s="224" t="s">
        <v>459</v>
      </c>
      <c r="B18" s="224" t="s">
        <v>3107</v>
      </c>
      <c r="C18" s="225">
        <v>269206</v>
      </c>
    </row>
    <row r="19" spans="1:4" x14ac:dyDescent="0.25">
      <c r="A19" s="224" t="s">
        <v>460</v>
      </c>
      <c r="B19" s="224" t="s">
        <v>3108</v>
      </c>
      <c r="C19" s="225">
        <v>16053</v>
      </c>
    </row>
    <row r="20" spans="1:4" x14ac:dyDescent="0.25">
      <c r="A20" s="224" t="s">
        <v>461</v>
      </c>
      <c r="B20" s="224" t="s">
        <v>3109</v>
      </c>
      <c r="C20" s="225">
        <v>108</v>
      </c>
    </row>
    <row r="21" spans="1:4" x14ac:dyDescent="0.25">
      <c r="A21" s="224" t="s">
        <v>462</v>
      </c>
      <c r="B21" s="224" t="s">
        <v>3110</v>
      </c>
      <c r="C21" s="225">
        <v>28083</v>
      </c>
    </row>
    <row r="22" spans="1:4" x14ac:dyDescent="0.25">
      <c r="A22" s="224" t="s">
        <v>463</v>
      </c>
      <c r="B22" s="224" t="s">
        <v>3111</v>
      </c>
      <c r="C22" s="225">
        <v>10842</v>
      </c>
    </row>
    <row r="23" spans="1:4" x14ac:dyDescent="0.25">
      <c r="A23" s="224" t="s">
        <v>464</v>
      </c>
      <c r="B23" s="224" t="s">
        <v>3112</v>
      </c>
      <c r="C23" s="225">
        <v>28821</v>
      </c>
    </row>
    <row r="24" spans="1:4" x14ac:dyDescent="0.25">
      <c r="A24" s="224" t="s">
        <v>465</v>
      </c>
      <c r="B24" s="224" t="s">
        <v>3113</v>
      </c>
      <c r="C24" s="225">
        <v>1322</v>
      </c>
    </row>
    <row r="25" spans="1:4" x14ac:dyDescent="0.25">
      <c r="A25" s="224" t="s">
        <v>466</v>
      </c>
      <c r="B25" s="224" t="s">
        <v>3114</v>
      </c>
      <c r="C25" s="225">
        <v>161</v>
      </c>
    </row>
    <row r="26" spans="1:4" x14ac:dyDescent="0.25">
      <c r="A26" s="224" t="s">
        <v>467</v>
      </c>
      <c r="B26" s="224" t="s">
        <v>1662</v>
      </c>
    </row>
    <row r="27" spans="1:4" x14ac:dyDescent="0.25">
      <c r="A27" s="224" t="s">
        <v>1662</v>
      </c>
      <c r="B27" s="224" t="s">
        <v>468</v>
      </c>
    </row>
    <row r="28" spans="1:4" x14ac:dyDescent="0.25">
      <c r="A28" s="224" t="s">
        <v>472</v>
      </c>
      <c r="B28" s="224" t="s">
        <v>473</v>
      </c>
      <c r="C28" s="225">
        <v>216649</v>
      </c>
      <c r="D28" s="225">
        <v>14911</v>
      </c>
    </row>
    <row r="29" spans="1:4" x14ac:dyDescent="0.25">
      <c r="A29" s="224" t="s">
        <v>474</v>
      </c>
      <c r="B29" s="224" t="s">
        <v>475</v>
      </c>
    </row>
    <row r="30" spans="1:4" x14ac:dyDescent="0.25">
      <c r="A30" s="224" t="s">
        <v>476</v>
      </c>
      <c r="B30" s="224" t="s">
        <v>477</v>
      </c>
    </row>
    <row r="31" spans="1:4" x14ac:dyDescent="0.25">
      <c r="A31" s="224" t="s">
        <v>478</v>
      </c>
      <c r="B31" s="224" t="s">
        <v>1662</v>
      </c>
    </row>
    <row r="32" spans="1:4" x14ac:dyDescent="0.25">
      <c r="A32" s="224" t="s">
        <v>479</v>
      </c>
      <c r="B32" s="224" t="s">
        <v>1662</v>
      </c>
    </row>
    <row r="33" spans="1:6" x14ac:dyDescent="0.25">
      <c r="A33" s="224" t="s">
        <v>1600</v>
      </c>
      <c r="B33" s="224" t="s">
        <v>1662</v>
      </c>
    </row>
    <row r="34" spans="1:6" x14ac:dyDescent="0.25">
      <c r="A34" s="224" t="s">
        <v>1601</v>
      </c>
      <c r="B34" s="224" t="s">
        <v>1662</v>
      </c>
    </row>
    <row r="35" spans="1:6" x14ac:dyDescent="0.25">
      <c r="A35" s="224" t="s">
        <v>1662</v>
      </c>
      <c r="B35" s="224" t="s">
        <v>480</v>
      </c>
    </row>
    <row r="36" spans="1:6" x14ac:dyDescent="0.25">
      <c r="A36" s="224" t="s">
        <v>483</v>
      </c>
      <c r="B36" s="224" t="s">
        <v>959</v>
      </c>
      <c r="C36" s="225">
        <v>7.7896183566854406E-3</v>
      </c>
      <c r="D36" s="225">
        <v>0.1045600184369968</v>
      </c>
      <c r="F36" s="225">
        <v>2.5002718152666002E-2</v>
      </c>
    </row>
    <row r="37" spans="1:6" x14ac:dyDescent="0.25">
      <c r="A37" s="224" t="s">
        <v>485</v>
      </c>
      <c r="B37" s="224" t="s">
        <v>1662</v>
      </c>
    </row>
    <row r="38" spans="1:6" x14ac:dyDescent="0.25">
      <c r="A38" s="224" t="s">
        <v>486</v>
      </c>
      <c r="B38" s="224" t="s">
        <v>1662</v>
      </c>
    </row>
    <row r="39" spans="1:6" x14ac:dyDescent="0.25">
      <c r="A39" s="224" t="s">
        <v>487</v>
      </c>
      <c r="B39" s="224" t="s">
        <v>1662</v>
      </c>
    </row>
    <row r="40" spans="1:6" x14ac:dyDescent="0.25">
      <c r="A40" s="224" t="s">
        <v>488</v>
      </c>
      <c r="B40" s="224" t="s">
        <v>1662</v>
      </c>
    </row>
    <row r="41" spans="1:6" x14ac:dyDescent="0.25">
      <c r="A41" s="224" t="s">
        <v>489</v>
      </c>
      <c r="B41" s="224" t="s">
        <v>1662</v>
      </c>
    </row>
    <row r="42" spans="1:6" x14ac:dyDescent="0.25">
      <c r="A42" s="224" t="s">
        <v>490</v>
      </c>
      <c r="B42" s="224" t="s">
        <v>1662</v>
      </c>
    </row>
    <row r="43" spans="1:6" x14ac:dyDescent="0.25">
      <c r="A43" s="224" t="s">
        <v>1662</v>
      </c>
      <c r="B43" s="224" t="s">
        <v>3177</v>
      </c>
    </row>
    <row r="44" spans="1:6" x14ac:dyDescent="0.25">
      <c r="A44" s="224" t="s">
        <v>492</v>
      </c>
      <c r="B44" s="224" t="s">
        <v>493</v>
      </c>
    </row>
    <row r="45" spans="1:6" x14ac:dyDescent="0.25">
      <c r="A45" s="224" t="s">
        <v>494</v>
      </c>
      <c r="B45" s="224" t="s">
        <v>495</v>
      </c>
    </row>
    <row r="46" spans="1:6" x14ac:dyDescent="0.25">
      <c r="A46" s="224" t="s">
        <v>496</v>
      </c>
      <c r="B46" s="224" t="s">
        <v>497</v>
      </c>
    </row>
    <row r="47" spans="1:6" x14ac:dyDescent="0.25">
      <c r="A47" s="224" t="s">
        <v>498</v>
      </c>
      <c r="B47" s="224" t="s">
        <v>499</v>
      </c>
    </row>
    <row r="48" spans="1:6" x14ac:dyDescent="0.25">
      <c r="A48" s="224" t="s">
        <v>500</v>
      </c>
      <c r="B48" s="224" t="s">
        <v>501</v>
      </c>
    </row>
    <row r="49" spans="1:2" x14ac:dyDescent="0.25">
      <c r="A49" s="224" t="s">
        <v>502</v>
      </c>
      <c r="B49" s="224" t="s">
        <v>503</v>
      </c>
    </row>
    <row r="50" spans="1:2" x14ac:dyDescent="0.25">
      <c r="A50" s="224" t="s">
        <v>504</v>
      </c>
      <c r="B50" s="224" t="s">
        <v>2300</v>
      </c>
    </row>
    <row r="51" spans="1:2" x14ac:dyDescent="0.25">
      <c r="A51" s="224" t="s">
        <v>505</v>
      </c>
      <c r="B51" s="224" t="s">
        <v>506</v>
      </c>
    </row>
    <row r="52" spans="1:2" x14ac:dyDescent="0.25">
      <c r="A52" s="224" t="s">
        <v>507</v>
      </c>
      <c r="B52" s="224" t="s">
        <v>508</v>
      </c>
    </row>
    <row r="53" spans="1:2" x14ac:dyDescent="0.25">
      <c r="A53" s="224" t="s">
        <v>509</v>
      </c>
      <c r="B53" s="224" t="s">
        <v>510</v>
      </c>
    </row>
    <row r="54" spans="1:2" x14ac:dyDescent="0.25">
      <c r="A54" s="224" t="s">
        <v>511</v>
      </c>
      <c r="B54" s="224" t="s">
        <v>512</v>
      </c>
    </row>
    <row r="55" spans="1:2" x14ac:dyDescent="0.25">
      <c r="A55" s="224" t="s">
        <v>513</v>
      </c>
      <c r="B55" s="224" t="s">
        <v>514</v>
      </c>
    </row>
    <row r="56" spans="1:2" x14ac:dyDescent="0.25">
      <c r="A56" s="224" t="s">
        <v>515</v>
      </c>
      <c r="B56" s="224" t="s">
        <v>516</v>
      </c>
    </row>
    <row r="57" spans="1:2" x14ac:dyDescent="0.25">
      <c r="A57" s="224" t="s">
        <v>517</v>
      </c>
      <c r="B57" s="224" t="s">
        <v>518</v>
      </c>
    </row>
    <row r="58" spans="1:2" x14ac:dyDescent="0.25">
      <c r="A58" s="224" t="s">
        <v>519</v>
      </c>
      <c r="B58" s="224" t="s">
        <v>520</v>
      </c>
    </row>
    <row r="59" spans="1:2" x14ac:dyDescent="0.25">
      <c r="A59" s="224" t="s">
        <v>521</v>
      </c>
      <c r="B59" s="224" t="s">
        <v>522</v>
      </c>
    </row>
    <row r="60" spans="1:2" x14ac:dyDescent="0.25">
      <c r="A60" s="224" t="s">
        <v>523</v>
      </c>
      <c r="B60" s="224" t="s">
        <v>3</v>
      </c>
    </row>
    <row r="61" spans="1:2" x14ac:dyDescent="0.25">
      <c r="A61" s="224" t="s">
        <v>524</v>
      </c>
      <c r="B61" s="224" t="s">
        <v>525</v>
      </c>
    </row>
    <row r="62" spans="1:2" x14ac:dyDescent="0.25">
      <c r="A62" s="224" t="s">
        <v>526</v>
      </c>
      <c r="B62" s="224" t="s">
        <v>527</v>
      </c>
    </row>
    <row r="63" spans="1:2" x14ac:dyDescent="0.25">
      <c r="A63" s="224" t="s">
        <v>528</v>
      </c>
      <c r="B63" s="224" t="s">
        <v>529</v>
      </c>
    </row>
    <row r="64" spans="1:2" x14ac:dyDescent="0.25">
      <c r="A64" s="224" t="s">
        <v>530</v>
      </c>
      <c r="B64" s="224" t="s">
        <v>531</v>
      </c>
    </row>
    <row r="65" spans="1:2" x14ac:dyDescent="0.25">
      <c r="A65" s="224" t="s">
        <v>532</v>
      </c>
      <c r="B65" s="224" t="s">
        <v>533</v>
      </c>
    </row>
    <row r="66" spans="1:2" x14ac:dyDescent="0.25">
      <c r="A66" s="224" t="s">
        <v>534</v>
      </c>
      <c r="B66" s="224" t="s">
        <v>535</v>
      </c>
    </row>
    <row r="67" spans="1:2" x14ac:dyDescent="0.25">
      <c r="A67" s="224" t="s">
        <v>536</v>
      </c>
      <c r="B67" s="224" t="s">
        <v>537</v>
      </c>
    </row>
    <row r="68" spans="1:2" x14ac:dyDescent="0.25">
      <c r="A68" s="224" t="s">
        <v>538</v>
      </c>
      <c r="B68" s="224" t="s">
        <v>539</v>
      </c>
    </row>
    <row r="69" spans="1:2" x14ac:dyDescent="0.25">
      <c r="A69" s="224" t="s">
        <v>540</v>
      </c>
      <c r="B69" s="224" t="s">
        <v>541</v>
      </c>
    </row>
    <row r="70" spans="1:2" x14ac:dyDescent="0.25">
      <c r="A70" s="224" t="s">
        <v>542</v>
      </c>
      <c r="B70" s="224" t="s">
        <v>543</v>
      </c>
    </row>
    <row r="71" spans="1:2" x14ac:dyDescent="0.25">
      <c r="A71" s="224" t="s">
        <v>544</v>
      </c>
      <c r="B71" s="224" t="s">
        <v>6</v>
      </c>
    </row>
    <row r="72" spans="1:2" x14ac:dyDescent="0.25">
      <c r="A72" s="224" t="s">
        <v>545</v>
      </c>
      <c r="B72" s="224" t="s">
        <v>309</v>
      </c>
    </row>
    <row r="73" spans="1:2" x14ac:dyDescent="0.25">
      <c r="A73" s="224" t="s">
        <v>547</v>
      </c>
      <c r="B73" s="224" t="s">
        <v>549</v>
      </c>
    </row>
    <row r="74" spans="1:2" x14ac:dyDescent="0.25">
      <c r="A74" s="224" t="s">
        <v>548</v>
      </c>
      <c r="B74" s="224" t="s">
        <v>551</v>
      </c>
    </row>
    <row r="75" spans="1:2" x14ac:dyDescent="0.25">
      <c r="A75" s="224" t="s">
        <v>550</v>
      </c>
      <c r="B75" s="224" t="s">
        <v>2</v>
      </c>
    </row>
    <row r="76" spans="1:2" x14ac:dyDescent="0.25">
      <c r="A76" s="224" t="s">
        <v>1555</v>
      </c>
      <c r="B76" s="224" t="s">
        <v>139</v>
      </c>
    </row>
    <row r="77" spans="1:2" x14ac:dyDescent="0.25">
      <c r="A77" s="224" t="s">
        <v>552</v>
      </c>
      <c r="B77" s="224" t="s">
        <v>311</v>
      </c>
    </row>
    <row r="78" spans="1:2" x14ac:dyDescent="0.25">
      <c r="A78" s="224" t="s">
        <v>553</v>
      </c>
      <c r="B78" s="224" t="s">
        <v>546</v>
      </c>
    </row>
    <row r="79" spans="1:2" x14ac:dyDescent="0.25">
      <c r="A79" s="224" t="s">
        <v>554</v>
      </c>
      <c r="B79" s="224" t="s">
        <v>313</v>
      </c>
    </row>
    <row r="80" spans="1:2" x14ac:dyDescent="0.25">
      <c r="A80" s="224" t="s">
        <v>555</v>
      </c>
      <c r="B80" s="224" t="s">
        <v>315</v>
      </c>
    </row>
    <row r="81" spans="1:2" x14ac:dyDescent="0.25">
      <c r="A81" s="224" t="s">
        <v>556</v>
      </c>
      <c r="B81" s="224" t="s">
        <v>12</v>
      </c>
    </row>
    <row r="82" spans="1:2" x14ac:dyDescent="0.25">
      <c r="A82" s="224" t="s">
        <v>557</v>
      </c>
      <c r="B82" s="224" t="s">
        <v>318</v>
      </c>
    </row>
    <row r="83" spans="1:2" x14ac:dyDescent="0.25">
      <c r="A83" s="224" t="s">
        <v>558</v>
      </c>
      <c r="B83" s="224" t="s">
        <v>320</v>
      </c>
    </row>
    <row r="84" spans="1:2" x14ac:dyDescent="0.25">
      <c r="A84" s="224" t="s">
        <v>559</v>
      </c>
      <c r="B84" s="224" t="s">
        <v>322</v>
      </c>
    </row>
    <row r="85" spans="1:2" x14ac:dyDescent="0.25">
      <c r="A85" s="224" t="s">
        <v>560</v>
      </c>
      <c r="B85" s="224" t="s">
        <v>324</v>
      </c>
    </row>
    <row r="86" spans="1:2" x14ac:dyDescent="0.25">
      <c r="A86" s="224" t="s">
        <v>561</v>
      </c>
      <c r="B86" s="224" t="s">
        <v>326</v>
      </c>
    </row>
    <row r="87" spans="1:2" x14ac:dyDescent="0.25">
      <c r="A87" s="224" t="s">
        <v>562</v>
      </c>
      <c r="B87" s="224" t="s">
        <v>139</v>
      </c>
    </row>
    <row r="88" spans="1:2" x14ac:dyDescent="0.25">
      <c r="A88" s="224" t="s">
        <v>563</v>
      </c>
      <c r="B88" s="224" t="s">
        <v>1662</v>
      </c>
    </row>
    <row r="89" spans="1:2" x14ac:dyDescent="0.25">
      <c r="A89" s="224" t="s">
        <v>564</v>
      </c>
      <c r="B89" s="224" t="s">
        <v>1662</v>
      </c>
    </row>
    <row r="90" spans="1:2" x14ac:dyDescent="0.25">
      <c r="A90" s="224" t="s">
        <v>565</v>
      </c>
      <c r="B90" s="224" t="s">
        <v>1662</v>
      </c>
    </row>
    <row r="91" spans="1:2" x14ac:dyDescent="0.25">
      <c r="A91" s="224" t="s">
        <v>566</v>
      </c>
      <c r="B91" s="224" t="s">
        <v>1662</v>
      </c>
    </row>
    <row r="92" spans="1:2" x14ac:dyDescent="0.25">
      <c r="A92" s="224" t="s">
        <v>567</v>
      </c>
      <c r="B92" s="224" t="s">
        <v>1662</v>
      </c>
    </row>
    <row r="93" spans="1:2" x14ac:dyDescent="0.25">
      <c r="A93" s="224" t="s">
        <v>568</v>
      </c>
      <c r="B93" s="224" t="s">
        <v>1662</v>
      </c>
    </row>
    <row r="94" spans="1:2" x14ac:dyDescent="0.25">
      <c r="A94" s="224" t="s">
        <v>569</v>
      </c>
      <c r="B94" s="224" t="s">
        <v>1662</v>
      </c>
    </row>
    <row r="95" spans="1:2" x14ac:dyDescent="0.25">
      <c r="A95" s="224" t="s">
        <v>570</v>
      </c>
      <c r="B95" s="224" t="s">
        <v>1662</v>
      </c>
    </row>
    <row r="96" spans="1:2" x14ac:dyDescent="0.25">
      <c r="A96" s="224" t="s">
        <v>571</v>
      </c>
      <c r="B96" s="224" t="s">
        <v>1662</v>
      </c>
    </row>
    <row r="97" spans="1:6" x14ac:dyDescent="0.25">
      <c r="A97" s="224" t="s">
        <v>572</v>
      </c>
      <c r="B97" s="224" t="s">
        <v>1662</v>
      </c>
    </row>
    <row r="98" spans="1:6" x14ac:dyDescent="0.25">
      <c r="A98" s="224" t="s">
        <v>1662</v>
      </c>
      <c r="B98" s="224" t="s">
        <v>1566</v>
      </c>
    </row>
    <row r="99" spans="1:6" x14ac:dyDescent="0.25">
      <c r="A99" s="224" t="s">
        <v>573</v>
      </c>
      <c r="B99" s="224" t="s">
        <v>3115</v>
      </c>
      <c r="C99" s="225">
        <v>0.49081233366499499</v>
      </c>
      <c r="D99" s="225">
        <v>0.32244194605590398</v>
      </c>
      <c r="F99" s="225">
        <v>0.4608633380816558</v>
      </c>
    </row>
    <row r="100" spans="1:6" x14ac:dyDescent="0.25">
      <c r="A100" s="224" t="s">
        <v>575</v>
      </c>
      <c r="B100" s="224" t="s">
        <v>3116</v>
      </c>
      <c r="C100" s="225">
        <v>0.16738335218361358</v>
      </c>
      <c r="D100" s="225">
        <v>0.17812429425010873</v>
      </c>
      <c r="F100" s="225">
        <v>0.16929390445517581</v>
      </c>
    </row>
    <row r="101" spans="1:6" x14ac:dyDescent="0.25">
      <c r="A101" s="224" t="s">
        <v>576</v>
      </c>
      <c r="B101" s="224" t="s">
        <v>3117</v>
      </c>
      <c r="C101" s="225">
        <v>3.0014753784412328E-2</v>
      </c>
      <c r="D101" s="225">
        <v>5.8304296991432733E-2</v>
      </c>
      <c r="F101" s="225">
        <v>3.5046775249664285E-2</v>
      </c>
    </row>
    <row r="102" spans="1:6" x14ac:dyDescent="0.25">
      <c r="A102" s="224" t="s">
        <v>577</v>
      </c>
      <c r="B102" s="224" t="s">
        <v>3118</v>
      </c>
      <c r="C102" s="225">
        <v>0.19534031174144045</v>
      </c>
      <c r="D102" s="225">
        <v>0.26379489713497695</v>
      </c>
      <c r="F102" s="225">
        <v>0.20751671701509347</v>
      </c>
    </row>
    <row r="103" spans="1:6" x14ac:dyDescent="0.25">
      <c r="A103" s="224" t="s">
        <v>578</v>
      </c>
      <c r="B103" s="224" t="s">
        <v>3119</v>
      </c>
      <c r="C103" s="225">
        <v>0.11644924862443679</v>
      </c>
      <c r="D103" s="225">
        <v>0.17733456556951016</v>
      </c>
      <c r="F103" s="225">
        <v>0.12727926519784852</v>
      </c>
    </row>
    <row r="104" spans="1:6" x14ac:dyDescent="0.25">
      <c r="A104" s="224" t="s">
        <v>579</v>
      </c>
      <c r="B104" s="224" t="s">
        <v>1662</v>
      </c>
    </row>
    <row r="105" spans="1:6" x14ac:dyDescent="0.25">
      <c r="A105" s="224" t="s">
        <v>580</v>
      </c>
      <c r="B105" s="224" t="s">
        <v>1662</v>
      </c>
    </row>
    <row r="106" spans="1:6" x14ac:dyDescent="0.25">
      <c r="A106" s="224" t="s">
        <v>581</v>
      </c>
      <c r="B106" s="224" t="s">
        <v>1662</v>
      </c>
    </row>
    <row r="107" spans="1:6" x14ac:dyDescent="0.25">
      <c r="A107" s="224" t="s">
        <v>582</v>
      </c>
      <c r="B107" s="224" t="s">
        <v>1662</v>
      </c>
    </row>
    <row r="108" spans="1:6" x14ac:dyDescent="0.25">
      <c r="A108" s="224" t="s">
        <v>583</v>
      </c>
      <c r="B108" s="224" t="s">
        <v>1662</v>
      </c>
    </row>
    <row r="109" spans="1:6" x14ac:dyDescent="0.25">
      <c r="A109" s="224" t="s">
        <v>584</v>
      </c>
      <c r="B109" s="224" t="s">
        <v>1662</v>
      </c>
    </row>
    <row r="110" spans="1:6" x14ac:dyDescent="0.25">
      <c r="A110" s="224" t="s">
        <v>585</v>
      </c>
      <c r="B110" s="224" t="s">
        <v>1662</v>
      </c>
    </row>
    <row r="111" spans="1:6" x14ac:dyDescent="0.25">
      <c r="A111" s="224" t="s">
        <v>586</v>
      </c>
      <c r="B111" s="224" t="s">
        <v>1662</v>
      </c>
    </row>
    <row r="112" spans="1:6" x14ac:dyDescent="0.25">
      <c r="A112" s="224" t="s">
        <v>587</v>
      </c>
      <c r="B112" s="224" t="s">
        <v>1662</v>
      </c>
    </row>
    <row r="113" spans="1:2" x14ac:dyDescent="0.25">
      <c r="A113" s="224" t="s">
        <v>588</v>
      </c>
      <c r="B113" s="224" t="s">
        <v>1662</v>
      </c>
    </row>
    <row r="114" spans="1:2" x14ac:dyDescent="0.25">
      <c r="A114" s="224" t="s">
        <v>589</v>
      </c>
      <c r="B114" s="224" t="s">
        <v>1662</v>
      </c>
    </row>
    <row r="115" spans="1:2" x14ac:dyDescent="0.25">
      <c r="A115" s="224" t="s">
        <v>590</v>
      </c>
      <c r="B115" s="224" t="s">
        <v>1662</v>
      </c>
    </row>
    <row r="116" spans="1:2" x14ac:dyDescent="0.25">
      <c r="A116" s="224" t="s">
        <v>591</v>
      </c>
      <c r="B116" s="224" t="s">
        <v>1662</v>
      </c>
    </row>
    <row r="117" spans="1:2" x14ac:dyDescent="0.25">
      <c r="A117" s="224" t="s">
        <v>592</v>
      </c>
      <c r="B117" s="224" t="s">
        <v>1662</v>
      </c>
    </row>
    <row r="118" spans="1:2" x14ac:dyDescent="0.25">
      <c r="A118" s="224" t="s">
        <v>593</v>
      </c>
      <c r="B118" s="224" t="s">
        <v>1662</v>
      </c>
    </row>
    <row r="119" spans="1:2" x14ac:dyDescent="0.25">
      <c r="A119" s="224" t="s">
        <v>594</v>
      </c>
      <c r="B119" s="224" t="s">
        <v>1662</v>
      </c>
    </row>
    <row r="120" spans="1:2" x14ac:dyDescent="0.25">
      <c r="A120" s="224" t="s">
        <v>595</v>
      </c>
      <c r="B120" s="224" t="s">
        <v>1662</v>
      </c>
    </row>
    <row r="121" spans="1:2" x14ac:dyDescent="0.25">
      <c r="A121" s="224" t="s">
        <v>596</v>
      </c>
      <c r="B121" s="224" t="s">
        <v>1662</v>
      </c>
    </row>
    <row r="122" spans="1:2" x14ac:dyDescent="0.25">
      <c r="A122" s="224" t="s">
        <v>597</v>
      </c>
      <c r="B122" s="224" t="s">
        <v>1662</v>
      </c>
    </row>
    <row r="123" spans="1:2" x14ac:dyDescent="0.25">
      <c r="A123" s="224" t="s">
        <v>598</v>
      </c>
      <c r="B123" s="224" t="s">
        <v>1662</v>
      </c>
    </row>
    <row r="124" spans="1:2" x14ac:dyDescent="0.25">
      <c r="A124" s="224" t="s">
        <v>599</v>
      </c>
      <c r="B124" s="224" t="s">
        <v>1662</v>
      </c>
    </row>
    <row r="125" spans="1:2" x14ac:dyDescent="0.25">
      <c r="A125" s="224" t="s">
        <v>600</v>
      </c>
      <c r="B125" s="224" t="s">
        <v>1662</v>
      </c>
    </row>
    <row r="126" spans="1:2" x14ac:dyDescent="0.25">
      <c r="A126" s="224" t="s">
        <v>601</v>
      </c>
      <c r="B126" s="224" t="s">
        <v>1662</v>
      </c>
    </row>
    <row r="127" spans="1:2" x14ac:dyDescent="0.25">
      <c r="A127" s="224" t="s">
        <v>602</v>
      </c>
      <c r="B127" s="224" t="s">
        <v>1662</v>
      </c>
    </row>
    <row r="128" spans="1:2" x14ac:dyDescent="0.25">
      <c r="A128" s="224" t="s">
        <v>603</v>
      </c>
      <c r="B128" s="224" t="s">
        <v>1662</v>
      </c>
    </row>
    <row r="129" spans="1:2" x14ac:dyDescent="0.25">
      <c r="A129" s="224" t="s">
        <v>604</v>
      </c>
      <c r="B129" s="224" t="s">
        <v>1662</v>
      </c>
    </row>
    <row r="130" spans="1:2" x14ac:dyDescent="0.25">
      <c r="A130" s="224" t="s">
        <v>1529</v>
      </c>
      <c r="B130" s="224" t="s">
        <v>1662</v>
      </c>
    </row>
    <row r="131" spans="1:2" x14ac:dyDescent="0.25">
      <c r="A131" s="224" t="s">
        <v>1530</v>
      </c>
      <c r="B131" s="224" t="s">
        <v>1662</v>
      </c>
    </row>
    <row r="132" spans="1:2" x14ac:dyDescent="0.25">
      <c r="A132" s="224" t="s">
        <v>1531</v>
      </c>
      <c r="B132" s="224" t="s">
        <v>1662</v>
      </c>
    </row>
    <row r="133" spans="1:2" x14ac:dyDescent="0.25">
      <c r="A133" s="224" t="s">
        <v>1532</v>
      </c>
      <c r="B133" s="224" t="s">
        <v>1662</v>
      </c>
    </row>
    <row r="134" spans="1:2" x14ac:dyDescent="0.25">
      <c r="A134" s="224" t="s">
        <v>1533</v>
      </c>
      <c r="B134" s="224" t="s">
        <v>1662</v>
      </c>
    </row>
    <row r="135" spans="1:2" x14ac:dyDescent="0.25">
      <c r="A135" s="224" t="s">
        <v>1534</v>
      </c>
      <c r="B135" s="224" t="s">
        <v>1662</v>
      </c>
    </row>
    <row r="136" spans="1:2" x14ac:dyDescent="0.25">
      <c r="A136" s="224" t="s">
        <v>1535</v>
      </c>
      <c r="B136" s="224" t="s">
        <v>1662</v>
      </c>
    </row>
    <row r="137" spans="1:2" x14ac:dyDescent="0.25">
      <c r="A137" s="224" t="s">
        <v>1536</v>
      </c>
      <c r="B137" s="224" t="s">
        <v>1662</v>
      </c>
    </row>
    <row r="138" spans="1:2" x14ac:dyDescent="0.25">
      <c r="A138" s="224" t="s">
        <v>1537</v>
      </c>
      <c r="B138" s="224" t="s">
        <v>1662</v>
      </c>
    </row>
    <row r="139" spans="1:2" x14ac:dyDescent="0.25">
      <c r="A139" s="224" t="s">
        <v>1538</v>
      </c>
      <c r="B139" s="224" t="s">
        <v>1662</v>
      </c>
    </row>
    <row r="140" spans="1:2" x14ac:dyDescent="0.25">
      <c r="A140" s="224" t="s">
        <v>1539</v>
      </c>
      <c r="B140" s="224" t="s">
        <v>1662</v>
      </c>
    </row>
    <row r="141" spans="1:2" x14ac:dyDescent="0.25">
      <c r="A141" s="224" t="s">
        <v>1540</v>
      </c>
      <c r="B141" s="224" t="s">
        <v>1662</v>
      </c>
    </row>
    <row r="142" spans="1:2" x14ac:dyDescent="0.25">
      <c r="A142" s="224" t="s">
        <v>1541</v>
      </c>
      <c r="B142" s="224" t="s">
        <v>1662</v>
      </c>
    </row>
    <row r="143" spans="1:2" x14ac:dyDescent="0.25">
      <c r="A143" s="224" t="s">
        <v>1542</v>
      </c>
      <c r="B143" s="224" t="s">
        <v>1662</v>
      </c>
    </row>
    <row r="144" spans="1:2" x14ac:dyDescent="0.25">
      <c r="A144" s="224" t="s">
        <v>1543</v>
      </c>
      <c r="B144" s="224" t="s">
        <v>1662</v>
      </c>
    </row>
    <row r="145" spans="1:6" x14ac:dyDescent="0.25">
      <c r="A145" s="224" t="s">
        <v>1544</v>
      </c>
      <c r="B145" s="224" t="s">
        <v>1662</v>
      </c>
    </row>
    <row r="146" spans="1:6" x14ac:dyDescent="0.25">
      <c r="A146" s="224" t="s">
        <v>1545</v>
      </c>
      <c r="B146" s="224" t="s">
        <v>1662</v>
      </c>
    </row>
    <row r="147" spans="1:6" x14ac:dyDescent="0.25">
      <c r="A147" s="224" t="s">
        <v>1546</v>
      </c>
      <c r="B147" s="224" t="s">
        <v>1662</v>
      </c>
    </row>
    <row r="148" spans="1:6" x14ac:dyDescent="0.25">
      <c r="A148" s="224" t="s">
        <v>1547</v>
      </c>
      <c r="B148" s="224" t="s">
        <v>1662</v>
      </c>
    </row>
    <row r="149" spans="1:6" x14ac:dyDescent="0.25">
      <c r="A149" s="224" t="s">
        <v>1662</v>
      </c>
      <c r="B149" s="224" t="s">
        <v>605</v>
      </c>
    </row>
    <row r="150" spans="1:6" x14ac:dyDescent="0.25">
      <c r="A150" s="224" t="s">
        <v>606</v>
      </c>
      <c r="B150" s="224" t="s">
        <v>607</v>
      </c>
      <c r="C150" s="225">
        <v>0.81642657185387468</v>
      </c>
      <c r="D150" s="225">
        <v>0.35819692986364648</v>
      </c>
      <c r="F150" s="225">
        <v>0.73491866705542108</v>
      </c>
    </row>
    <row r="151" spans="1:6" x14ac:dyDescent="0.25">
      <c r="A151" s="224" t="s">
        <v>608</v>
      </c>
      <c r="B151" s="224" t="s">
        <v>609</v>
      </c>
      <c r="C151" s="225">
        <v>0.18357342814503785</v>
      </c>
      <c r="D151" s="225">
        <v>0.64180307013828575</v>
      </c>
      <c r="F151" s="225">
        <v>0.26508133294402869</v>
      </c>
    </row>
    <row r="152" spans="1:6" x14ac:dyDescent="0.25">
      <c r="A152" s="224" t="s">
        <v>610</v>
      </c>
      <c r="B152" s="224" t="s">
        <v>139</v>
      </c>
    </row>
    <row r="153" spans="1:6" x14ac:dyDescent="0.25">
      <c r="A153" s="224" t="s">
        <v>611</v>
      </c>
      <c r="B153" s="224" t="s">
        <v>1662</v>
      </c>
    </row>
    <row r="154" spans="1:6" x14ac:dyDescent="0.25">
      <c r="A154" s="224" t="s">
        <v>612</v>
      </c>
      <c r="B154" s="224" t="s">
        <v>1662</v>
      </c>
      <c r="C154" s="225">
        <v>0.34005814242407939</v>
      </c>
      <c r="D154" s="225">
        <v>0.20067013020830857</v>
      </c>
      <c r="F154" s="225">
        <v>0.31526440629565533</v>
      </c>
    </row>
    <row r="155" spans="1:6" x14ac:dyDescent="0.25">
      <c r="A155" s="224" t="s">
        <v>613</v>
      </c>
      <c r="B155" s="224" t="s">
        <v>1662</v>
      </c>
      <c r="C155" s="225">
        <v>1.3059243277372978E-3</v>
      </c>
      <c r="D155" s="225">
        <v>2.6122305595453646E-4</v>
      </c>
      <c r="F155" s="225">
        <v>1.1200973885775916E-3</v>
      </c>
    </row>
    <row r="156" spans="1:6" x14ac:dyDescent="0.25">
      <c r="A156" s="224" t="s">
        <v>614</v>
      </c>
      <c r="B156" s="224" t="s">
        <v>1662</v>
      </c>
      <c r="C156" s="225">
        <v>0.17185091098954722</v>
      </c>
      <c r="D156" s="225">
        <v>0.61970946933862348</v>
      </c>
      <c r="F156" s="225">
        <v>0.25151405233182605</v>
      </c>
    </row>
    <row r="157" spans="1:6" x14ac:dyDescent="0.25">
      <c r="A157" s="224" t="s">
        <v>615</v>
      </c>
      <c r="B157" s="224" t="s">
        <v>1662</v>
      </c>
      <c r="C157" s="225">
        <v>0.47636842942978153</v>
      </c>
      <c r="D157" s="225">
        <v>0.15752679965533736</v>
      </c>
      <c r="F157" s="225">
        <v>0.41965426075976014</v>
      </c>
    </row>
    <row r="158" spans="1:6" x14ac:dyDescent="0.25">
      <c r="A158" s="224" t="s">
        <v>616</v>
      </c>
      <c r="B158" s="224" t="s">
        <v>1662</v>
      </c>
      <c r="C158" s="225">
        <v>1.0416592827753446E-2</v>
      </c>
      <c r="D158" s="225">
        <v>2.183237774370753E-2</v>
      </c>
      <c r="F158" s="225">
        <v>1.2447183223625407E-2</v>
      </c>
    </row>
    <row r="159" spans="1:6" x14ac:dyDescent="0.25">
      <c r="A159" s="224" t="s">
        <v>1662</v>
      </c>
      <c r="B159" s="224" t="s">
        <v>617</v>
      </c>
    </row>
    <row r="160" spans="1:6" x14ac:dyDescent="0.25">
      <c r="A160" s="224" t="s">
        <v>618</v>
      </c>
      <c r="B160" s="224" t="s">
        <v>619</v>
      </c>
      <c r="C160" s="225">
        <v>0.55145329340252258</v>
      </c>
      <c r="D160" s="225">
        <v>0.46542183284854011</v>
      </c>
      <c r="F160" s="225">
        <v>0.53615038967493234</v>
      </c>
    </row>
    <row r="161" spans="1:6" x14ac:dyDescent="0.25">
      <c r="A161" s="224" t="s">
        <v>620</v>
      </c>
      <c r="B161" s="224" t="s">
        <v>621</v>
      </c>
      <c r="C161" s="225">
        <v>0.44854670659637513</v>
      </c>
      <c r="D161" s="225">
        <v>0.53457816715339213</v>
      </c>
      <c r="F161" s="225">
        <v>0.46384961032451688</v>
      </c>
    </row>
    <row r="162" spans="1:6" x14ac:dyDescent="0.25">
      <c r="A162" s="224" t="s">
        <v>622</v>
      </c>
      <c r="B162" s="224" t="s">
        <v>139</v>
      </c>
    </row>
    <row r="163" spans="1:6" x14ac:dyDescent="0.25">
      <c r="A163" s="224" t="s">
        <v>623</v>
      </c>
      <c r="B163" s="224" t="s">
        <v>1662</v>
      </c>
    </row>
    <row r="164" spans="1:6" x14ac:dyDescent="0.25">
      <c r="A164" s="224" t="s">
        <v>624</v>
      </c>
      <c r="B164" s="224" t="s">
        <v>1662</v>
      </c>
    </row>
    <row r="165" spans="1:6" x14ac:dyDescent="0.25">
      <c r="A165" s="224" t="s">
        <v>625</v>
      </c>
      <c r="B165" s="224" t="s">
        <v>1662</v>
      </c>
    </row>
    <row r="166" spans="1:6" x14ac:dyDescent="0.25">
      <c r="A166" s="224" t="s">
        <v>626</v>
      </c>
      <c r="B166" s="224" t="s">
        <v>1662</v>
      </c>
    </row>
    <row r="167" spans="1:6" x14ac:dyDescent="0.25">
      <c r="A167" s="224" t="s">
        <v>627</v>
      </c>
      <c r="B167" s="224" t="s">
        <v>1662</v>
      </c>
    </row>
    <row r="168" spans="1:6" x14ac:dyDescent="0.25">
      <c r="A168" s="224" t="s">
        <v>628</v>
      </c>
      <c r="B168" s="224" t="s">
        <v>1662</v>
      </c>
    </row>
    <row r="169" spans="1:6" x14ac:dyDescent="0.25">
      <c r="A169" s="224" t="s">
        <v>1662</v>
      </c>
      <c r="B169" s="224" t="s">
        <v>3178</v>
      </c>
    </row>
    <row r="170" spans="1:6" x14ac:dyDescent="0.25">
      <c r="A170" s="224" t="s">
        <v>630</v>
      </c>
      <c r="B170" s="224" t="s">
        <v>631</v>
      </c>
      <c r="C170" s="225">
        <v>3.4541584223934704E-2</v>
      </c>
      <c r="D170" s="225">
        <v>3.0473022273228574E-2</v>
      </c>
      <c r="F170" s="225">
        <v>3.3817886039102275E-2</v>
      </c>
    </row>
    <row r="171" spans="1:6" x14ac:dyDescent="0.25">
      <c r="A171" s="224" t="s">
        <v>632</v>
      </c>
      <c r="B171" s="224" t="s">
        <v>3179</v>
      </c>
      <c r="C171" s="225">
        <v>4.3330248035543986E-2</v>
      </c>
      <c r="D171" s="225">
        <v>4.1895538060673573E-2</v>
      </c>
      <c r="F171" s="225">
        <v>4.3075048036833277E-2</v>
      </c>
    </row>
    <row r="172" spans="1:6" x14ac:dyDescent="0.25">
      <c r="A172" s="224" t="s">
        <v>634</v>
      </c>
      <c r="B172" s="224" t="s">
        <v>3180</v>
      </c>
      <c r="C172" s="225">
        <v>7.0773912739270028E-2</v>
      </c>
      <c r="D172" s="225">
        <v>7.1293868630086799E-2</v>
      </c>
      <c r="F172" s="225">
        <v>7.0866400241963876E-2</v>
      </c>
    </row>
    <row r="173" spans="1:6" x14ac:dyDescent="0.25">
      <c r="A173" s="224" t="s">
        <v>636</v>
      </c>
      <c r="B173" s="224" t="s">
        <v>3181</v>
      </c>
      <c r="C173" s="225">
        <v>0.13000164507776338</v>
      </c>
      <c r="D173" s="225">
        <v>5.2766190550765271E-2</v>
      </c>
      <c r="F173" s="225">
        <v>0.11626333681968244</v>
      </c>
    </row>
    <row r="174" spans="1:6" x14ac:dyDescent="0.25">
      <c r="A174" s="224" t="s">
        <v>638</v>
      </c>
      <c r="B174" s="224" t="s">
        <v>3182</v>
      </c>
      <c r="C174" s="225">
        <v>0.72135260992239691</v>
      </c>
      <c r="D174" s="225">
        <v>0.80357138048717913</v>
      </c>
      <c r="F174" s="225">
        <v>0.73597732886186018</v>
      </c>
    </row>
    <row r="175" spans="1:6" x14ac:dyDescent="0.25">
      <c r="A175" s="224" t="s">
        <v>640</v>
      </c>
      <c r="B175" s="224" t="s">
        <v>1662</v>
      </c>
    </row>
    <row r="176" spans="1:6" x14ac:dyDescent="0.25">
      <c r="A176" s="224" t="s">
        <v>641</v>
      </c>
      <c r="B176" s="224" t="s">
        <v>1662</v>
      </c>
    </row>
    <row r="177" spans="1:10" x14ac:dyDescent="0.25">
      <c r="A177" s="224" t="s">
        <v>642</v>
      </c>
      <c r="B177" s="224" t="s">
        <v>1662</v>
      </c>
    </row>
    <row r="178" spans="1:10" x14ac:dyDescent="0.25">
      <c r="A178" s="224" t="s">
        <v>643</v>
      </c>
      <c r="B178" s="224" t="s">
        <v>1662</v>
      </c>
    </row>
    <row r="179" spans="1:10" x14ac:dyDescent="0.25">
      <c r="A179" s="224" t="s">
        <v>1662</v>
      </c>
      <c r="B179" s="224" t="s">
        <v>644</v>
      </c>
    </row>
    <row r="180" spans="1:10" x14ac:dyDescent="0.25">
      <c r="A180" s="224" t="s">
        <v>645</v>
      </c>
      <c r="B180" s="224" t="s">
        <v>646</v>
      </c>
      <c r="C180" s="225">
        <v>1.5093410167101968E-3</v>
      </c>
      <c r="D180" s="225">
        <v>1.02629611326147E-3</v>
      </c>
      <c r="F180" s="225">
        <v>1.4234190806419128E-3</v>
      </c>
    </row>
    <row r="181" spans="1:10" x14ac:dyDescent="0.25">
      <c r="A181" s="224" t="s">
        <v>2672</v>
      </c>
      <c r="B181" s="224" t="s">
        <v>2671</v>
      </c>
      <c r="J181" s="228" t="s">
        <v>3120</v>
      </c>
    </row>
    <row r="182" spans="1:10" x14ac:dyDescent="0.25">
      <c r="A182" s="224" t="s">
        <v>647</v>
      </c>
      <c r="B182" s="224" t="s">
        <v>1662</v>
      </c>
    </row>
    <row r="183" spans="1:10" x14ac:dyDescent="0.25">
      <c r="A183" s="224" t="s">
        <v>648</v>
      </c>
      <c r="B183" s="224" t="s">
        <v>1662</v>
      </c>
    </row>
    <row r="184" spans="1:10" x14ac:dyDescent="0.25">
      <c r="A184" s="224" t="s">
        <v>649</v>
      </c>
      <c r="B184" s="224" t="s">
        <v>1662</v>
      </c>
    </row>
    <row r="185" spans="1:10" x14ac:dyDescent="0.25">
      <c r="A185" s="224" t="s">
        <v>1662</v>
      </c>
      <c r="B185" s="224" t="s">
        <v>447</v>
      </c>
    </row>
    <row r="186" spans="1:10" x14ac:dyDescent="0.25">
      <c r="A186" s="224" t="s">
        <v>1662</v>
      </c>
      <c r="B186" s="224" t="s">
        <v>650</v>
      </c>
    </row>
    <row r="187" spans="1:10" x14ac:dyDescent="0.25">
      <c r="A187" s="224" t="s">
        <v>654</v>
      </c>
      <c r="B187" s="224" t="s">
        <v>655</v>
      </c>
      <c r="C187" s="225">
        <v>1547</v>
      </c>
      <c r="D187" s="225">
        <v>216649</v>
      </c>
    </row>
    <row r="188" spans="1:10" x14ac:dyDescent="0.25">
      <c r="A188" s="224" t="s">
        <v>1662</v>
      </c>
      <c r="B188" s="224" t="s">
        <v>1662</v>
      </c>
    </row>
    <row r="189" spans="1:10" x14ac:dyDescent="0.25">
      <c r="A189" s="224" t="s">
        <v>1662</v>
      </c>
      <c r="B189" s="224" t="s">
        <v>656</v>
      </c>
    </row>
    <row r="190" spans="1:10" x14ac:dyDescent="0.25">
      <c r="A190" s="224" t="s">
        <v>657</v>
      </c>
      <c r="B190" s="224" t="s">
        <v>3121</v>
      </c>
      <c r="C190" s="225">
        <v>157747.68106588887</v>
      </c>
      <c r="D190" s="225">
        <v>169920</v>
      </c>
    </row>
    <row r="191" spans="1:10" x14ac:dyDescent="0.25">
      <c r="A191" s="224" t="s">
        <v>658</v>
      </c>
      <c r="B191" s="224" t="s">
        <v>3122</v>
      </c>
      <c r="C191" s="225">
        <v>118440.63315689137</v>
      </c>
      <c r="D191" s="225">
        <v>41599</v>
      </c>
    </row>
    <row r="192" spans="1:10" x14ac:dyDescent="0.25">
      <c r="A192" s="224" t="s">
        <v>659</v>
      </c>
      <c r="B192" s="224" t="s">
        <v>3123</v>
      </c>
      <c r="C192" s="225">
        <v>36367.705423763306</v>
      </c>
      <c r="D192" s="225">
        <v>4646</v>
      </c>
    </row>
    <row r="193" spans="1:4" x14ac:dyDescent="0.25">
      <c r="A193" s="224" t="s">
        <v>660</v>
      </c>
      <c r="B193" s="224" t="s">
        <v>3124</v>
      </c>
      <c r="C193" s="225">
        <v>11184.876858041891</v>
      </c>
      <c r="D193" s="225">
        <v>373</v>
      </c>
    </row>
    <row r="194" spans="1:4" x14ac:dyDescent="0.25">
      <c r="A194" s="224" t="s">
        <v>661</v>
      </c>
      <c r="B194" s="224" t="s">
        <v>3124</v>
      </c>
      <c r="C194" s="225">
        <v>5279.3067008177704</v>
      </c>
      <c r="D194" s="225">
        <v>75</v>
      </c>
    </row>
    <row r="195" spans="1:4" x14ac:dyDescent="0.25">
      <c r="A195" s="224" t="s">
        <v>662</v>
      </c>
      <c r="B195" s="224" t="s">
        <v>3125</v>
      </c>
      <c r="C195" s="225">
        <v>6206.8686832293442</v>
      </c>
      <c r="D195" s="225">
        <v>36</v>
      </c>
    </row>
    <row r="196" spans="1:4" x14ac:dyDescent="0.25">
      <c r="A196" s="224" t="s">
        <v>663</v>
      </c>
      <c r="B196" s="224" t="s">
        <v>1662</v>
      </c>
    </row>
    <row r="197" spans="1:4" x14ac:dyDescent="0.25">
      <c r="A197" s="224" t="s">
        <v>664</v>
      </c>
      <c r="B197" s="224" t="s">
        <v>1662</v>
      </c>
    </row>
    <row r="198" spans="1:4" x14ac:dyDescent="0.25">
      <c r="A198" s="224" t="s">
        <v>665</v>
      </c>
      <c r="B198" s="224" t="s">
        <v>1662</v>
      </c>
    </row>
    <row r="199" spans="1:4" x14ac:dyDescent="0.25">
      <c r="A199" s="224" t="s">
        <v>666</v>
      </c>
      <c r="B199" s="224" t="s">
        <v>1662</v>
      </c>
    </row>
    <row r="200" spans="1:4" x14ac:dyDescent="0.25">
      <c r="A200" s="224" t="s">
        <v>667</v>
      </c>
      <c r="B200" s="224" t="s">
        <v>1662</v>
      </c>
    </row>
    <row r="201" spans="1:4" x14ac:dyDescent="0.25">
      <c r="A201" s="224" t="s">
        <v>668</v>
      </c>
      <c r="B201" s="224" t="s">
        <v>1662</v>
      </c>
    </row>
    <row r="202" spans="1:4" x14ac:dyDescent="0.25">
      <c r="A202" s="224" t="s">
        <v>669</v>
      </c>
      <c r="B202" s="224" t="s">
        <v>1662</v>
      </c>
    </row>
    <row r="203" spans="1:4" x14ac:dyDescent="0.25">
      <c r="A203" s="224" t="s">
        <v>670</v>
      </c>
      <c r="B203" s="224" t="s">
        <v>1662</v>
      </c>
    </row>
    <row r="204" spans="1:4" x14ac:dyDescent="0.25">
      <c r="A204" s="224" t="s">
        <v>671</v>
      </c>
      <c r="B204" s="224" t="s">
        <v>1662</v>
      </c>
    </row>
    <row r="205" spans="1:4" x14ac:dyDescent="0.25">
      <c r="A205" s="224" t="s">
        <v>672</v>
      </c>
      <c r="B205" s="224" t="s">
        <v>1662</v>
      </c>
    </row>
    <row r="206" spans="1:4" x14ac:dyDescent="0.25">
      <c r="A206" s="224" t="s">
        <v>673</v>
      </c>
      <c r="B206" s="224" t="s">
        <v>1662</v>
      </c>
    </row>
    <row r="207" spans="1:4" x14ac:dyDescent="0.25">
      <c r="A207" s="224" t="s">
        <v>674</v>
      </c>
      <c r="B207" s="224" t="s">
        <v>1662</v>
      </c>
    </row>
    <row r="208" spans="1:4" x14ac:dyDescent="0.25">
      <c r="A208" s="224" t="s">
        <v>675</v>
      </c>
      <c r="B208" s="224" t="s">
        <v>1662</v>
      </c>
    </row>
    <row r="209" spans="1:2" x14ac:dyDescent="0.25">
      <c r="A209" s="224" t="s">
        <v>676</v>
      </c>
      <c r="B209" s="224" t="s">
        <v>1662</v>
      </c>
    </row>
    <row r="210" spans="1:2" x14ac:dyDescent="0.25">
      <c r="A210" s="224" t="s">
        <v>677</v>
      </c>
      <c r="B210" s="224" t="s">
        <v>1662</v>
      </c>
    </row>
    <row r="211" spans="1:2" x14ac:dyDescent="0.25">
      <c r="A211" s="224" t="s">
        <v>678</v>
      </c>
      <c r="B211" s="224" t="s">
        <v>1662</v>
      </c>
    </row>
    <row r="212" spans="1:2" x14ac:dyDescent="0.25">
      <c r="A212" s="224" t="s">
        <v>679</v>
      </c>
      <c r="B212" s="224" t="s">
        <v>1662</v>
      </c>
    </row>
    <row r="213" spans="1:2" x14ac:dyDescent="0.25">
      <c r="A213" s="224" t="s">
        <v>680</v>
      </c>
      <c r="B213" s="224" t="s">
        <v>1662</v>
      </c>
    </row>
    <row r="214" spans="1:2" x14ac:dyDescent="0.25">
      <c r="A214" s="224" t="s">
        <v>681</v>
      </c>
      <c r="B214" s="224" t="s">
        <v>141</v>
      </c>
    </row>
    <row r="215" spans="1:2" x14ac:dyDescent="0.25">
      <c r="A215" s="224" t="s">
        <v>1662</v>
      </c>
      <c r="B215" s="224" t="s">
        <v>682</v>
      </c>
    </row>
    <row r="216" spans="1:2" x14ac:dyDescent="0.25">
      <c r="A216" s="224" t="s">
        <v>683</v>
      </c>
      <c r="B216" s="224" t="s">
        <v>684</v>
      </c>
    </row>
    <row r="217" spans="1:2" x14ac:dyDescent="0.25">
      <c r="A217" s="224" t="s">
        <v>1662</v>
      </c>
      <c r="B217" s="224" t="s">
        <v>1662</v>
      </c>
    </row>
    <row r="218" spans="1:2" x14ac:dyDescent="0.25">
      <c r="A218" s="224" t="s">
        <v>1662</v>
      </c>
      <c r="B218" s="224" t="s">
        <v>685</v>
      </c>
    </row>
    <row r="219" spans="1:2" x14ac:dyDescent="0.25">
      <c r="A219" s="224" t="s">
        <v>686</v>
      </c>
      <c r="B219" s="224" t="s">
        <v>687</v>
      </c>
    </row>
    <row r="220" spans="1:2" x14ac:dyDescent="0.25">
      <c r="A220" s="224" t="s">
        <v>688</v>
      </c>
      <c r="B220" s="224" t="s">
        <v>689</v>
      </c>
    </row>
    <row r="221" spans="1:2" x14ac:dyDescent="0.25">
      <c r="A221" s="224" t="s">
        <v>690</v>
      </c>
      <c r="B221" s="224" t="s">
        <v>691</v>
      </c>
    </row>
    <row r="222" spans="1:2" x14ac:dyDescent="0.25">
      <c r="A222" s="224" t="s">
        <v>692</v>
      </c>
      <c r="B222" s="224" t="s">
        <v>693</v>
      </c>
    </row>
    <row r="223" spans="1:2" x14ac:dyDescent="0.25">
      <c r="A223" s="224" t="s">
        <v>694</v>
      </c>
      <c r="B223" s="224" t="s">
        <v>695</v>
      </c>
    </row>
    <row r="224" spans="1:2" x14ac:dyDescent="0.25">
      <c r="A224" s="224" t="s">
        <v>696</v>
      </c>
      <c r="B224" s="224" t="s">
        <v>697</v>
      </c>
    </row>
    <row r="225" spans="1:4" x14ac:dyDescent="0.25">
      <c r="A225" s="224" t="s">
        <v>698</v>
      </c>
      <c r="B225" s="224" t="s">
        <v>699</v>
      </c>
    </row>
    <row r="226" spans="1:4" x14ac:dyDescent="0.25">
      <c r="A226" s="224" t="s">
        <v>700</v>
      </c>
      <c r="B226" s="224" t="s">
        <v>701</v>
      </c>
    </row>
    <row r="227" spans="1:4" x14ac:dyDescent="0.25">
      <c r="A227" s="224" t="s">
        <v>702</v>
      </c>
      <c r="B227" s="224" t="s">
        <v>141</v>
      </c>
    </row>
    <row r="228" spans="1:4" x14ac:dyDescent="0.25">
      <c r="A228" s="224" t="s">
        <v>703</v>
      </c>
      <c r="B228" s="224" t="s">
        <v>704</v>
      </c>
    </row>
    <row r="229" spans="1:4" x14ac:dyDescent="0.25">
      <c r="A229" s="224" t="s">
        <v>705</v>
      </c>
      <c r="B229" s="224" t="s">
        <v>706</v>
      </c>
    </row>
    <row r="230" spans="1:4" x14ac:dyDescent="0.25">
      <c r="A230" s="224" t="s">
        <v>707</v>
      </c>
      <c r="B230" s="224" t="s">
        <v>708</v>
      </c>
    </row>
    <row r="231" spans="1:4" x14ac:dyDescent="0.25">
      <c r="A231" s="224" t="s">
        <v>709</v>
      </c>
      <c r="B231" s="224" t="s">
        <v>710</v>
      </c>
    </row>
    <row r="232" spans="1:4" x14ac:dyDescent="0.25">
      <c r="A232" s="224" t="s">
        <v>711</v>
      </c>
      <c r="B232" s="224" t="s">
        <v>712</v>
      </c>
    </row>
    <row r="233" spans="1:4" x14ac:dyDescent="0.25">
      <c r="A233" s="224" t="s">
        <v>713</v>
      </c>
      <c r="B233" s="224" t="s">
        <v>714</v>
      </c>
    </row>
    <row r="234" spans="1:4" x14ac:dyDescent="0.25">
      <c r="A234" s="224" t="s">
        <v>715</v>
      </c>
      <c r="B234" s="224" t="s">
        <v>1662</v>
      </c>
    </row>
    <row r="235" spans="1:4" x14ac:dyDescent="0.25">
      <c r="A235" s="224" t="s">
        <v>716</v>
      </c>
      <c r="B235" s="224" t="s">
        <v>1662</v>
      </c>
    </row>
    <row r="236" spans="1:4" x14ac:dyDescent="0.25">
      <c r="A236" s="224" t="s">
        <v>717</v>
      </c>
      <c r="B236" s="224" t="s">
        <v>1662</v>
      </c>
    </row>
    <row r="237" spans="1:4" x14ac:dyDescent="0.25">
      <c r="A237" s="224" t="s">
        <v>1662</v>
      </c>
      <c r="B237" s="224" t="s">
        <v>3183</v>
      </c>
    </row>
    <row r="238" spans="1:4" x14ac:dyDescent="0.25">
      <c r="A238" s="224" t="s">
        <v>719</v>
      </c>
      <c r="B238" s="224" t="s">
        <v>684</v>
      </c>
      <c r="C238" s="225">
        <v>0.53499706249106393</v>
      </c>
      <c r="D238" s="225">
        <v>216649</v>
      </c>
    </row>
    <row r="239" spans="1:4" x14ac:dyDescent="0.25">
      <c r="A239" s="224" t="s">
        <v>1662</v>
      </c>
      <c r="B239" s="224" t="s">
        <v>1662</v>
      </c>
    </row>
    <row r="240" spans="1:4" x14ac:dyDescent="0.25">
      <c r="A240" s="224" t="s">
        <v>1662</v>
      </c>
      <c r="B240" s="224" t="s">
        <v>685</v>
      </c>
    </row>
    <row r="241" spans="1:10" x14ac:dyDescent="0.25">
      <c r="A241" s="224" t="s">
        <v>720</v>
      </c>
      <c r="B241" s="224" t="s">
        <v>687</v>
      </c>
      <c r="C241" s="225">
        <v>243670</v>
      </c>
      <c r="J241" s="229" t="s">
        <v>3126</v>
      </c>
    </row>
    <row r="242" spans="1:10" x14ac:dyDescent="0.25">
      <c r="A242" s="224" t="s">
        <v>721</v>
      </c>
      <c r="B242" s="224" t="s">
        <v>689</v>
      </c>
      <c r="C242" s="225">
        <v>41446</v>
      </c>
      <c r="J242" s="229" t="s">
        <v>3126</v>
      </c>
    </row>
    <row r="243" spans="1:10" x14ac:dyDescent="0.25">
      <c r="A243" s="224" t="s">
        <v>722</v>
      </c>
      <c r="B243" s="224" t="s">
        <v>691</v>
      </c>
      <c r="C243" s="225">
        <v>27866</v>
      </c>
      <c r="J243" s="229" t="s">
        <v>3126</v>
      </c>
    </row>
    <row r="244" spans="1:10" x14ac:dyDescent="0.25">
      <c r="A244" s="224" t="s">
        <v>723</v>
      </c>
      <c r="B244" s="224" t="s">
        <v>693</v>
      </c>
      <c r="C244" s="225">
        <v>14889</v>
      </c>
      <c r="J244" s="229" t="s">
        <v>3126</v>
      </c>
    </row>
    <row r="245" spans="1:10" x14ac:dyDescent="0.25">
      <c r="A245" s="224" t="s">
        <v>724</v>
      </c>
      <c r="B245" s="224" t="s">
        <v>695</v>
      </c>
      <c r="C245" s="225">
        <v>6231</v>
      </c>
      <c r="J245" s="229" t="s">
        <v>3126</v>
      </c>
    </row>
    <row r="246" spans="1:10" x14ac:dyDescent="0.25">
      <c r="A246" s="224" t="s">
        <v>725</v>
      </c>
      <c r="B246" s="224" t="s">
        <v>697</v>
      </c>
      <c r="C246" s="225">
        <v>970</v>
      </c>
      <c r="J246" s="229" t="s">
        <v>3126</v>
      </c>
    </row>
    <row r="247" spans="1:10" x14ac:dyDescent="0.25">
      <c r="A247" s="224" t="s">
        <v>726</v>
      </c>
      <c r="B247" s="224" t="s">
        <v>699</v>
      </c>
      <c r="C247" s="225">
        <v>103</v>
      </c>
      <c r="J247" s="229" t="s">
        <v>3126</v>
      </c>
    </row>
    <row r="248" spans="1:10" x14ac:dyDescent="0.25">
      <c r="A248" s="224" t="s">
        <v>727</v>
      </c>
      <c r="B248" s="224" t="s">
        <v>701</v>
      </c>
      <c r="C248" s="225">
        <v>52</v>
      </c>
      <c r="J248" s="229" t="s">
        <v>3126</v>
      </c>
    </row>
    <row r="249" spans="1:10" x14ac:dyDescent="0.25">
      <c r="A249" s="224" t="s">
        <v>728</v>
      </c>
      <c r="B249" s="224" t="s">
        <v>141</v>
      </c>
    </row>
    <row r="250" spans="1:10" x14ac:dyDescent="0.25">
      <c r="A250" s="224" t="s">
        <v>729</v>
      </c>
      <c r="B250" s="224" t="s">
        <v>704</v>
      </c>
      <c r="C250" s="225">
        <v>31</v>
      </c>
    </row>
    <row r="251" spans="1:10" x14ac:dyDescent="0.25">
      <c r="A251" s="224" t="s">
        <v>730</v>
      </c>
      <c r="B251" s="224" t="s">
        <v>706</v>
      </c>
      <c r="C251" s="225">
        <v>9</v>
      </c>
    </row>
    <row r="252" spans="1:10" x14ac:dyDescent="0.25">
      <c r="A252" s="224" t="s">
        <v>731</v>
      </c>
      <c r="B252" s="224" t="s">
        <v>708</v>
      </c>
      <c r="C252" s="225">
        <v>4</v>
      </c>
    </row>
    <row r="253" spans="1:10" x14ac:dyDescent="0.25">
      <c r="A253" s="224" t="s">
        <v>732</v>
      </c>
      <c r="B253" s="224" t="s">
        <v>710</v>
      </c>
      <c r="C253" s="225">
        <v>2</v>
      </c>
    </row>
    <row r="254" spans="1:10" x14ac:dyDescent="0.25">
      <c r="A254" s="224" t="s">
        <v>733</v>
      </c>
      <c r="B254" s="224" t="s">
        <v>712</v>
      </c>
      <c r="C254" s="225">
        <v>1</v>
      </c>
    </row>
    <row r="255" spans="1:10" x14ac:dyDescent="0.25">
      <c r="A255" s="224" t="s">
        <v>734</v>
      </c>
      <c r="B255" s="224" t="s">
        <v>714</v>
      </c>
      <c r="C255" s="225">
        <v>3</v>
      </c>
    </row>
    <row r="256" spans="1:10" x14ac:dyDescent="0.25">
      <c r="A256" s="224" t="s">
        <v>735</v>
      </c>
      <c r="B256" s="224" t="s">
        <v>1662</v>
      </c>
    </row>
    <row r="257" spans="1:3" x14ac:dyDescent="0.25">
      <c r="A257" s="224" t="s">
        <v>736</v>
      </c>
      <c r="B257" s="224" t="s">
        <v>1662</v>
      </c>
    </row>
    <row r="258" spans="1:3" x14ac:dyDescent="0.25">
      <c r="A258" s="224" t="s">
        <v>737</v>
      </c>
      <c r="B258" s="224" t="s">
        <v>1662</v>
      </c>
    </row>
    <row r="259" spans="1:3" x14ac:dyDescent="0.25">
      <c r="A259" s="224" t="s">
        <v>1662</v>
      </c>
      <c r="B259" s="224" t="s">
        <v>738</v>
      </c>
    </row>
    <row r="260" spans="1:3" x14ac:dyDescent="0.25">
      <c r="A260" s="224" t="s">
        <v>739</v>
      </c>
      <c r="B260" s="224" t="s">
        <v>740</v>
      </c>
      <c r="C260" s="225">
        <v>0.80305499942598424</v>
      </c>
    </row>
    <row r="261" spans="1:3" x14ac:dyDescent="0.25">
      <c r="A261" s="224" t="s">
        <v>741</v>
      </c>
      <c r="B261" s="224" t="s">
        <v>742</v>
      </c>
      <c r="C261" s="225">
        <v>4.788686266804832E-2</v>
      </c>
    </row>
    <row r="262" spans="1:3" x14ac:dyDescent="0.25">
      <c r="A262" s="224" t="s">
        <v>743</v>
      </c>
      <c r="B262" s="224" t="s">
        <v>744</v>
      </c>
    </row>
    <row r="263" spans="1:3" x14ac:dyDescent="0.25">
      <c r="A263" s="224" t="s">
        <v>745</v>
      </c>
      <c r="B263" s="224" t="s">
        <v>2215</v>
      </c>
    </row>
    <row r="264" spans="1:3" x14ac:dyDescent="0.25">
      <c r="A264" s="224" t="s">
        <v>1385</v>
      </c>
      <c r="B264" s="224" t="s">
        <v>1377</v>
      </c>
    </row>
    <row r="265" spans="1:3" x14ac:dyDescent="0.25">
      <c r="A265" s="224" t="s">
        <v>2216</v>
      </c>
      <c r="B265" s="224" t="s">
        <v>139</v>
      </c>
      <c r="C265" s="225">
        <v>0.14905813790487946</v>
      </c>
    </row>
    <row r="266" spans="1:3" x14ac:dyDescent="0.25">
      <c r="A266" s="224" t="s">
        <v>746</v>
      </c>
      <c r="B266" s="224" t="s">
        <v>748</v>
      </c>
      <c r="C266" s="225">
        <v>8.3772096242661923E-2</v>
      </c>
    </row>
    <row r="267" spans="1:3" x14ac:dyDescent="0.25">
      <c r="A267" s="224" t="s">
        <v>747</v>
      </c>
      <c r="B267" s="224" t="s">
        <v>3184</v>
      </c>
      <c r="C267" s="225">
        <v>3.2311799280555791E-4</v>
      </c>
    </row>
    <row r="268" spans="1:3" x14ac:dyDescent="0.25">
      <c r="A268" s="224" t="s">
        <v>749</v>
      </c>
      <c r="B268" s="224" t="s">
        <v>3185</v>
      </c>
    </row>
    <row r="269" spans="1:3" x14ac:dyDescent="0.25">
      <c r="A269" s="224" t="s">
        <v>751</v>
      </c>
      <c r="B269" s="224" t="s">
        <v>754</v>
      </c>
    </row>
    <row r="270" spans="1:3" x14ac:dyDescent="0.25">
      <c r="A270" s="224" t="s">
        <v>753</v>
      </c>
      <c r="B270" s="224" t="s">
        <v>3127</v>
      </c>
      <c r="C270" s="225">
        <v>6.4962923669411962E-2</v>
      </c>
    </row>
    <row r="271" spans="1:3" x14ac:dyDescent="0.25">
      <c r="A271" s="224" t="s">
        <v>755</v>
      </c>
      <c r="B271" s="224" t="s">
        <v>1662</v>
      </c>
    </row>
    <row r="272" spans="1:3" x14ac:dyDescent="0.25">
      <c r="A272" s="224" t="s">
        <v>756</v>
      </c>
      <c r="B272" s="224" t="s">
        <v>1662</v>
      </c>
    </row>
    <row r="273" spans="1:4" x14ac:dyDescent="0.25">
      <c r="A273" s="224" t="s">
        <v>757</v>
      </c>
      <c r="B273" s="224" t="s">
        <v>1662</v>
      </c>
    </row>
    <row r="274" spans="1:4" x14ac:dyDescent="0.25">
      <c r="A274" s="224" t="s">
        <v>758</v>
      </c>
      <c r="B274" s="224" t="s">
        <v>1662</v>
      </c>
    </row>
    <row r="275" spans="1:4" x14ac:dyDescent="0.25">
      <c r="A275" s="224" t="s">
        <v>759</v>
      </c>
      <c r="B275" s="224" t="s">
        <v>1662</v>
      </c>
    </row>
    <row r="276" spans="1:4" x14ac:dyDescent="0.25">
      <c r="A276" s="224" t="s">
        <v>1662</v>
      </c>
      <c r="B276" s="224" t="s">
        <v>760</v>
      </c>
    </row>
    <row r="277" spans="1:4" x14ac:dyDescent="0.25">
      <c r="A277" s="224" t="s">
        <v>7</v>
      </c>
      <c r="B277" s="224" t="s">
        <v>1378</v>
      </c>
    </row>
    <row r="278" spans="1:4" x14ac:dyDescent="0.25">
      <c r="A278" s="224" t="s">
        <v>761</v>
      </c>
      <c r="B278" s="224" t="s">
        <v>762</v>
      </c>
    </row>
    <row r="279" spans="1:4" x14ac:dyDescent="0.25">
      <c r="A279" s="224" t="s">
        <v>763</v>
      </c>
      <c r="B279" s="224" t="s">
        <v>139</v>
      </c>
    </row>
    <row r="280" spans="1:4" x14ac:dyDescent="0.25">
      <c r="A280" s="224" t="s">
        <v>764</v>
      </c>
      <c r="B280" s="224" t="s">
        <v>1662</v>
      </c>
    </row>
    <row r="281" spans="1:4" x14ac:dyDescent="0.25">
      <c r="A281" s="224" t="s">
        <v>765</v>
      </c>
      <c r="B281" s="224" t="s">
        <v>1662</v>
      </c>
    </row>
    <row r="282" spans="1:4" x14ac:dyDescent="0.25">
      <c r="A282" s="224" t="s">
        <v>766</v>
      </c>
      <c r="B282" s="224" t="s">
        <v>1662</v>
      </c>
    </row>
    <row r="283" spans="1:4" x14ac:dyDescent="0.25">
      <c r="A283" s="224" t="s">
        <v>767</v>
      </c>
      <c r="B283" s="224" t="s">
        <v>1662</v>
      </c>
    </row>
    <row r="284" spans="1:4" x14ac:dyDescent="0.25">
      <c r="A284" s="224" t="s">
        <v>768</v>
      </c>
      <c r="B284" s="224" t="s">
        <v>1662</v>
      </c>
    </row>
    <row r="285" spans="1:4" x14ac:dyDescent="0.25">
      <c r="A285" s="224" t="s">
        <v>769</v>
      </c>
      <c r="B285" s="224" t="s">
        <v>1662</v>
      </c>
    </row>
    <row r="286" spans="1:4" x14ac:dyDescent="0.25">
      <c r="A286" s="224" t="s">
        <v>1662</v>
      </c>
      <c r="B286" s="224" t="s">
        <v>2301</v>
      </c>
    </row>
    <row r="287" spans="1:4" x14ac:dyDescent="0.25">
      <c r="A287" s="224" t="s">
        <v>1987</v>
      </c>
      <c r="B287" s="224" t="s">
        <v>3157</v>
      </c>
      <c r="C287" s="225">
        <v>39023.069434036464</v>
      </c>
      <c r="D287" s="225">
        <v>19055.000000000015</v>
      </c>
    </row>
    <row r="288" spans="1:4" x14ac:dyDescent="0.25">
      <c r="A288" s="224" t="s">
        <v>1988</v>
      </c>
      <c r="B288" s="231" t="s">
        <v>3128</v>
      </c>
      <c r="C288" s="225">
        <v>16887.676572918706</v>
      </c>
      <c r="D288" s="225">
        <v>8113.0000000000064</v>
      </c>
    </row>
    <row r="289" spans="1:4" x14ac:dyDescent="0.25">
      <c r="A289" s="224" t="s">
        <v>1989</v>
      </c>
      <c r="B289" s="231" t="s">
        <v>3129</v>
      </c>
      <c r="C289" s="225">
        <v>67383.990671133419</v>
      </c>
      <c r="D289" s="225">
        <v>32427.999999999978</v>
      </c>
    </row>
    <row r="290" spans="1:4" x14ac:dyDescent="0.25">
      <c r="A290" s="224" t="s">
        <v>1990</v>
      </c>
      <c r="B290" s="231" t="s">
        <v>3130</v>
      </c>
      <c r="C290" s="225">
        <v>50398.189550121402</v>
      </c>
      <c r="D290" s="225">
        <v>28402</v>
      </c>
    </row>
    <row r="291" spans="1:4" x14ac:dyDescent="0.25">
      <c r="A291" s="224" t="s">
        <v>1991</v>
      </c>
      <c r="B291" s="231" t="s">
        <v>3131</v>
      </c>
      <c r="C291" s="225">
        <v>17028.322380264941</v>
      </c>
      <c r="D291" s="225">
        <v>10993.999999999998</v>
      </c>
    </row>
    <row r="292" spans="1:4" x14ac:dyDescent="0.25">
      <c r="A292" s="224" t="s">
        <v>1992</v>
      </c>
      <c r="B292" s="231" t="s">
        <v>3132</v>
      </c>
      <c r="C292" s="225">
        <v>6464.696127748497</v>
      </c>
      <c r="D292" s="225">
        <v>4805.0000000000036</v>
      </c>
    </row>
    <row r="293" spans="1:4" x14ac:dyDescent="0.25">
      <c r="A293" s="224" t="s">
        <v>1993</v>
      </c>
      <c r="B293" s="231" t="s">
        <v>3133</v>
      </c>
      <c r="C293" s="225">
        <v>3360.7782938236737</v>
      </c>
      <c r="D293" s="225">
        <v>2928</v>
      </c>
    </row>
    <row r="294" spans="1:4" x14ac:dyDescent="0.25">
      <c r="A294" s="224" t="s">
        <v>1994</v>
      </c>
      <c r="B294" s="231" t="s">
        <v>3134</v>
      </c>
      <c r="C294" s="225">
        <v>12584.283335710794</v>
      </c>
      <c r="D294" s="225">
        <v>8529.2723360845193</v>
      </c>
    </row>
    <row r="295" spans="1:4" x14ac:dyDescent="0.25">
      <c r="A295" s="224" t="s">
        <v>1995</v>
      </c>
      <c r="B295" s="231" t="s">
        <v>3135</v>
      </c>
      <c r="C295" s="225">
        <v>10292.135115246978</v>
      </c>
      <c r="D295" s="225">
        <v>8021.6112055105377</v>
      </c>
    </row>
    <row r="296" spans="1:4" x14ac:dyDescent="0.25">
      <c r="A296" s="224" t="s">
        <v>1996</v>
      </c>
      <c r="B296" s="231" t="s">
        <v>3136</v>
      </c>
      <c r="C296" s="225">
        <v>39365.8852437108</v>
      </c>
      <c r="D296" s="225">
        <v>32229.081221849614</v>
      </c>
    </row>
    <row r="297" spans="1:4" x14ac:dyDescent="0.25">
      <c r="A297" s="224" t="s">
        <v>1997</v>
      </c>
      <c r="B297" s="231" t="s">
        <v>3137</v>
      </c>
      <c r="C297" s="225">
        <v>37515.993066875533</v>
      </c>
      <c r="D297" s="225">
        <v>32073.256215669069</v>
      </c>
    </row>
    <row r="298" spans="1:4" x14ac:dyDescent="0.25">
      <c r="A298" s="224" t="s">
        <v>1998</v>
      </c>
      <c r="B298" s="231" t="s">
        <v>3138</v>
      </c>
      <c r="C298" s="225">
        <v>16982.301039708324</v>
      </c>
      <c r="D298" s="225">
        <v>15762.907796328584</v>
      </c>
    </row>
    <row r="299" spans="1:4" x14ac:dyDescent="0.25">
      <c r="A299" s="224" t="s">
        <v>1999</v>
      </c>
      <c r="B299" s="231" t="s">
        <v>3139</v>
      </c>
      <c r="C299" s="225">
        <v>8830.3026298624991</v>
      </c>
      <c r="D299" s="225">
        <v>9001.2176701621629</v>
      </c>
    </row>
    <row r="300" spans="1:4" x14ac:dyDescent="0.25">
      <c r="A300" s="224" t="s">
        <v>2000</v>
      </c>
      <c r="B300" s="231" t="s">
        <v>3140</v>
      </c>
      <c r="C300" s="225">
        <v>5732.08179314873</v>
      </c>
      <c r="D300" s="225">
        <v>6254.6535544101453</v>
      </c>
    </row>
    <row r="301" spans="1:4" x14ac:dyDescent="0.25">
      <c r="A301" s="224" t="s">
        <v>2001</v>
      </c>
      <c r="B301" s="224" t="s">
        <v>1662</v>
      </c>
    </row>
    <row r="302" spans="1:4" x14ac:dyDescent="0.25">
      <c r="A302" s="224" t="s">
        <v>2002</v>
      </c>
      <c r="B302" s="224" t="s">
        <v>1662</v>
      </c>
    </row>
    <row r="303" spans="1:4" x14ac:dyDescent="0.25">
      <c r="A303" s="224" t="s">
        <v>2003</v>
      </c>
      <c r="B303" s="224" t="s">
        <v>1662</v>
      </c>
    </row>
    <row r="304" spans="1:4" x14ac:dyDescent="0.25">
      <c r="A304" s="224" t="s">
        <v>2004</v>
      </c>
      <c r="B304" s="224" t="s">
        <v>2042</v>
      </c>
      <c r="C304" s="225">
        <v>3377.3666343216923</v>
      </c>
      <c r="D304" s="225">
        <v>5575.0000000000036</v>
      </c>
    </row>
    <row r="305" spans="1:4" x14ac:dyDescent="0.25">
      <c r="A305" s="224" t="s">
        <v>2005</v>
      </c>
      <c r="B305" s="224" t="s">
        <v>141</v>
      </c>
    </row>
    <row r="306" spans="1:4" x14ac:dyDescent="0.25">
      <c r="A306" s="224" t="s">
        <v>2006</v>
      </c>
      <c r="B306" s="224" t="s">
        <v>1662</v>
      </c>
    </row>
    <row r="307" spans="1:4" x14ac:dyDescent="0.25">
      <c r="A307" s="224" t="s">
        <v>2007</v>
      </c>
      <c r="B307" s="224" t="s">
        <v>1662</v>
      </c>
    </row>
    <row r="308" spans="1:4" x14ac:dyDescent="0.25">
      <c r="A308" s="224" t="s">
        <v>2008</v>
      </c>
      <c r="B308" s="224" t="s">
        <v>1662</v>
      </c>
    </row>
    <row r="309" spans="1:4" x14ac:dyDescent="0.25">
      <c r="A309" s="224" t="s">
        <v>1662</v>
      </c>
      <c r="B309" s="224" t="s">
        <v>2339</v>
      </c>
    </row>
    <row r="310" spans="1:4" x14ac:dyDescent="0.25">
      <c r="A310" s="224" t="s">
        <v>2009</v>
      </c>
      <c r="B310" s="224" t="s">
        <v>3141</v>
      </c>
      <c r="C310" s="225">
        <v>39023.069434036464</v>
      </c>
      <c r="D310" s="225">
        <v>19055.000000000015</v>
      </c>
    </row>
    <row r="311" spans="1:4" x14ac:dyDescent="0.25">
      <c r="A311" s="224" t="s">
        <v>2010</v>
      </c>
      <c r="B311" s="224" t="s">
        <v>3142</v>
      </c>
      <c r="C311" s="225">
        <v>16887.676572918706</v>
      </c>
      <c r="D311" s="225">
        <v>8113.0000000000064</v>
      </c>
    </row>
    <row r="312" spans="1:4" x14ac:dyDescent="0.25">
      <c r="A312" s="224" t="s">
        <v>2011</v>
      </c>
      <c r="B312" s="224" t="s">
        <v>3143</v>
      </c>
      <c r="C312" s="225">
        <v>67383.990671133419</v>
      </c>
      <c r="D312" s="225">
        <v>32427.999999999978</v>
      </c>
    </row>
    <row r="313" spans="1:4" x14ac:dyDescent="0.25">
      <c r="A313" s="224" t="s">
        <v>2012</v>
      </c>
      <c r="B313" s="224" t="s">
        <v>3144</v>
      </c>
      <c r="C313" s="225">
        <v>50398.189550121402</v>
      </c>
      <c r="D313" s="225">
        <v>28402</v>
      </c>
    </row>
    <row r="314" spans="1:4" x14ac:dyDescent="0.25">
      <c r="A314" s="224" t="s">
        <v>2013</v>
      </c>
      <c r="B314" s="224" t="s">
        <v>3145</v>
      </c>
      <c r="C314" s="225">
        <v>17028.322380264941</v>
      </c>
      <c r="D314" s="225">
        <v>10993.999999999998</v>
      </c>
    </row>
    <row r="315" spans="1:4" x14ac:dyDescent="0.25">
      <c r="A315" s="224" t="s">
        <v>2014</v>
      </c>
      <c r="B315" s="224" t="s">
        <v>3146</v>
      </c>
      <c r="C315" s="225">
        <v>6464.696127748497</v>
      </c>
      <c r="D315" s="225">
        <v>4805.0000000000036</v>
      </c>
    </row>
    <row r="316" spans="1:4" x14ac:dyDescent="0.25">
      <c r="A316" s="224" t="s">
        <v>2015</v>
      </c>
      <c r="B316" s="224" t="s">
        <v>3147</v>
      </c>
      <c r="C316" s="225">
        <v>3360.7782938236737</v>
      </c>
      <c r="D316" s="225">
        <v>2928</v>
      </c>
    </row>
    <row r="317" spans="1:4" x14ac:dyDescent="0.25">
      <c r="A317" s="224" t="s">
        <v>2016</v>
      </c>
      <c r="B317" s="224" t="s">
        <v>3148</v>
      </c>
      <c r="C317" s="225">
        <v>12584.283335710794</v>
      </c>
      <c r="D317" s="225">
        <v>8529.2723360845193</v>
      </c>
    </row>
    <row r="318" spans="1:4" x14ac:dyDescent="0.25">
      <c r="A318" s="224" t="s">
        <v>2017</v>
      </c>
      <c r="B318" s="224" t="s">
        <v>3149</v>
      </c>
      <c r="C318" s="225">
        <v>10292.135115246978</v>
      </c>
      <c r="D318" s="225">
        <v>8021.6112055105377</v>
      </c>
    </row>
    <row r="319" spans="1:4" x14ac:dyDescent="0.25">
      <c r="A319" s="224" t="s">
        <v>2018</v>
      </c>
      <c r="B319" s="224" t="s">
        <v>3150</v>
      </c>
      <c r="C319" s="225">
        <v>39365.8852437108</v>
      </c>
      <c r="D319" s="225">
        <v>32229.081221849614</v>
      </c>
    </row>
    <row r="320" spans="1:4" x14ac:dyDescent="0.25">
      <c r="A320" s="224" t="s">
        <v>2119</v>
      </c>
      <c r="B320" s="224" t="s">
        <v>3151</v>
      </c>
      <c r="C320" s="225">
        <v>37515.993066875533</v>
      </c>
      <c r="D320" s="225">
        <v>32073.256215669069</v>
      </c>
    </row>
    <row r="321" spans="1:4" x14ac:dyDescent="0.25">
      <c r="A321" s="224" t="s">
        <v>2161</v>
      </c>
      <c r="B321" s="224" t="s">
        <v>3152</v>
      </c>
      <c r="C321" s="225">
        <v>16982.301039708324</v>
      </c>
      <c r="D321" s="225">
        <v>15762.907796328584</v>
      </c>
    </row>
    <row r="322" spans="1:4" x14ac:dyDescent="0.25">
      <c r="A322" s="224" t="s">
        <v>2162</v>
      </c>
      <c r="B322" s="224" t="s">
        <v>3153</v>
      </c>
      <c r="C322" s="225">
        <v>8830.3026298624991</v>
      </c>
      <c r="D322" s="225">
        <v>9001.2176701621629</v>
      </c>
    </row>
    <row r="323" spans="1:4" x14ac:dyDescent="0.25">
      <c r="A323" s="224" t="s">
        <v>2163</v>
      </c>
      <c r="B323" s="224" t="s">
        <v>3154</v>
      </c>
      <c r="C323" s="225">
        <v>5732.08179314873</v>
      </c>
      <c r="D323" s="225">
        <v>6254.6535544101453</v>
      </c>
    </row>
    <row r="324" spans="1:4" x14ac:dyDescent="0.25">
      <c r="A324" s="224" t="s">
        <v>2164</v>
      </c>
      <c r="B324" s="224" t="s">
        <v>1662</v>
      </c>
    </row>
    <row r="325" spans="1:4" x14ac:dyDescent="0.25">
      <c r="A325" s="224" t="s">
        <v>2165</v>
      </c>
      <c r="B325" s="224" t="s">
        <v>1662</v>
      </c>
    </row>
    <row r="326" spans="1:4" x14ac:dyDescent="0.25">
      <c r="A326" s="224" t="s">
        <v>2166</v>
      </c>
      <c r="B326" s="224" t="s">
        <v>1662</v>
      </c>
    </row>
    <row r="327" spans="1:4" x14ac:dyDescent="0.25">
      <c r="A327" s="224" t="s">
        <v>2167</v>
      </c>
      <c r="B327" s="224" t="s">
        <v>2042</v>
      </c>
      <c r="C327" s="225">
        <v>3377.3666343216923</v>
      </c>
      <c r="D327" s="225">
        <v>5575.0000000000036</v>
      </c>
    </row>
    <row r="328" spans="1:4" x14ac:dyDescent="0.25">
      <c r="A328" s="224" t="s">
        <v>2168</v>
      </c>
      <c r="B328" s="224" t="s">
        <v>141</v>
      </c>
    </row>
    <row r="329" spans="1:4" x14ac:dyDescent="0.25">
      <c r="A329" s="224" t="s">
        <v>2019</v>
      </c>
      <c r="B329" s="224" t="s">
        <v>1662</v>
      </c>
    </row>
    <row r="330" spans="1:4" x14ac:dyDescent="0.25">
      <c r="A330" s="224" t="s">
        <v>2169</v>
      </c>
      <c r="B330" s="224" t="s">
        <v>1662</v>
      </c>
    </row>
    <row r="331" spans="1:4" x14ac:dyDescent="0.25">
      <c r="A331" s="224" t="s">
        <v>2170</v>
      </c>
      <c r="B331" s="224" t="s">
        <v>1662</v>
      </c>
    </row>
    <row r="332" spans="1:4" x14ac:dyDescent="0.25">
      <c r="A332" s="224" t="s">
        <v>1662</v>
      </c>
      <c r="B332" s="224" t="s">
        <v>2302</v>
      </c>
    </row>
    <row r="333" spans="1:4" x14ac:dyDescent="0.25">
      <c r="A333" s="224" t="s">
        <v>2171</v>
      </c>
      <c r="B333" s="224" t="s">
        <v>1642</v>
      </c>
      <c r="C333" s="225">
        <v>58594.736503624226</v>
      </c>
      <c r="D333" s="225">
        <v>34237</v>
      </c>
    </row>
    <row r="334" spans="1:4" x14ac:dyDescent="0.25">
      <c r="A334" s="224" t="s">
        <v>2172</v>
      </c>
      <c r="B334" s="224" t="s">
        <v>1643</v>
      </c>
      <c r="C334" s="225">
        <v>49480.060965707125</v>
      </c>
      <c r="D334" s="225">
        <v>26965</v>
      </c>
    </row>
    <row r="335" spans="1:4" x14ac:dyDescent="0.25">
      <c r="A335" s="224" t="s">
        <v>2173</v>
      </c>
      <c r="B335" s="224" t="s">
        <v>2320</v>
      </c>
      <c r="C335" s="225">
        <v>30999.619728104179</v>
      </c>
      <c r="D335" s="225">
        <v>20492</v>
      </c>
    </row>
    <row r="336" spans="1:4" x14ac:dyDescent="0.25">
      <c r="A336" s="224" t="s">
        <v>2174</v>
      </c>
      <c r="B336" s="224" t="s">
        <v>1644</v>
      </c>
      <c r="C336" s="225">
        <v>46729.846200789121</v>
      </c>
      <c r="D336" s="225">
        <v>34868</v>
      </c>
    </row>
    <row r="337" spans="1:4" x14ac:dyDescent="0.25">
      <c r="A337" s="224" t="s">
        <v>2175</v>
      </c>
      <c r="B337" s="224" t="s">
        <v>1645</v>
      </c>
      <c r="C337" s="225">
        <v>46750.396573016274</v>
      </c>
      <c r="D337" s="225">
        <v>37614</v>
      </c>
    </row>
    <row r="338" spans="1:4" x14ac:dyDescent="0.25">
      <c r="A338" s="224" t="s">
        <v>2176</v>
      </c>
      <c r="B338" s="224" t="s">
        <v>1646</v>
      </c>
      <c r="C338" s="225">
        <v>17034.622668051277</v>
      </c>
      <c r="D338" s="225">
        <v>12733</v>
      </c>
    </row>
    <row r="339" spans="1:4" x14ac:dyDescent="0.25">
      <c r="A339" s="224" t="s">
        <v>2177</v>
      </c>
      <c r="B339" s="224" t="s">
        <v>1647</v>
      </c>
      <c r="C339" s="225">
        <v>10822.953467918678</v>
      </c>
      <c r="D339" s="225">
        <v>6256</v>
      </c>
    </row>
    <row r="340" spans="1:4" x14ac:dyDescent="0.25">
      <c r="A340" s="224" t="s">
        <v>2178</v>
      </c>
      <c r="B340" s="224" t="s">
        <v>1648</v>
      </c>
      <c r="C340" s="225">
        <v>12928.161440013802</v>
      </c>
      <c r="D340" s="225">
        <v>5976</v>
      </c>
    </row>
    <row r="341" spans="1:4" x14ac:dyDescent="0.25">
      <c r="A341" s="224" t="s">
        <v>2179</v>
      </c>
      <c r="B341" s="224" t="s">
        <v>2692</v>
      </c>
      <c r="C341" s="225">
        <v>17825.61943776418</v>
      </c>
      <c r="D341" s="225">
        <v>8914</v>
      </c>
    </row>
    <row r="342" spans="1:4" x14ac:dyDescent="0.25">
      <c r="A342" s="224" t="s">
        <v>2180</v>
      </c>
      <c r="B342" s="224" t="s">
        <v>2695</v>
      </c>
      <c r="C342" s="225">
        <v>8679.5927684052785</v>
      </c>
      <c r="D342" s="225">
        <v>3996</v>
      </c>
    </row>
    <row r="343" spans="1:4" x14ac:dyDescent="0.25">
      <c r="A343" s="224" t="s">
        <v>2181</v>
      </c>
      <c r="B343" s="224" t="s">
        <v>2693</v>
      </c>
      <c r="C343" s="225">
        <v>18302.662403626648</v>
      </c>
      <c r="D343" s="225">
        <v>7392</v>
      </c>
    </row>
    <row r="344" spans="1:4" x14ac:dyDescent="0.25">
      <c r="A344" s="224" t="s">
        <v>2689</v>
      </c>
      <c r="B344" s="224" t="s">
        <v>2694</v>
      </c>
      <c r="C344" s="225">
        <v>14953.195134675978</v>
      </c>
      <c r="D344" s="225">
        <v>6388</v>
      </c>
    </row>
    <row r="345" spans="1:4" x14ac:dyDescent="0.25">
      <c r="A345" s="224" t="s">
        <v>2690</v>
      </c>
      <c r="B345" s="224" t="s">
        <v>2042</v>
      </c>
      <c r="C345" s="225">
        <v>2125.604596934752</v>
      </c>
      <c r="D345" s="225">
        <v>2602</v>
      </c>
    </row>
    <row r="346" spans="1:4" x14ac:dyDescent="0.25">
      <c r="A346" s="224" t="s">
        <v>2691</v>
      </c>
      <c r="B346" s="224" t="s">
        <v>141</v>
      </c>
    </row>
    <row r="347" spans="1:4" x14ac:dyDescent="0.25">
      <c r="A347" s="224" t="s">
        <v>2182</v>
      </c>
      <c r="B347" s="224" t="s">
        <v>1662</v>
      </c>
    </row>
    <row r="348" spans="1:4" x14ac:dyDescent="0.25">
      <c r="A348" s="224" t="s">
        <v>2696</v>
      </c>
      <c r="B348" s="224" t="s">
        <v>1662</v>
      </c>
    </row>
    <row r="349" spans="1:4" x14ac:dyDescent="0.25">
      <c r="A349" s="224" t="s">
        <v>2697</v>
      </c>
      <c r="B349" s="224" t="s">
        <v>1662</v>
      </c>
    </row>
    <row r="350" spans="1:4" x14ac:dyDescent="0.25">
      <c r="A350" s="224" t="s">
        <v>2698</v>
      </c>
      <c r="B350" s="224" t="s">
        <v>1662</v>
      </c>
    </row>
    <row r="351" spans="1:4" x14ac:dyDescent="0.25">
      <c r="A351" s="224" t="s">
        <v>2699</v>
      </c>
      <c r="B351" s="224" t="s">
        <v>1662</v>
      </c>
    </row>
    <row r="352" spans="1:4" x14ac:dyDescent="0.25">
      <c r="A352" s="224" t="s">
        <v>2700</v>
      </c>
      <c r="B352" s="224" t="s">
        <v>1662</v>
      </c>
    </row>
    <row r="353" spans="1:4" x14ac:dyDescent="0.25">
      <c r="A353" s="224" t="s">
        <v>2701</v>
      </c>
      <c r="B353" s="224" t="s">
        <v>1662</v>
      </c>
    </row>
    <row r="354" spans="1:4" x14ac:dyDescent="0.25">
      <c r="A354" s="224" t="s">
        <v>2702</v>
      </c>
      <c r="B354" s="224" t="s">
        <v>1662</v>
      </c>
    </row>
    <row r="355" spans="1:4" x14ac:dyDescent="0.25">
      <c r="A355" s="224" t="s">
        <v>2703</v>
      </c>
      <c r="B355" s="224" t="s">
        <v>1662</v>
      </c>
    </row>
    <row r="356" spans="1:4" x14ac:dyDescent="0.25">
      <c r="A356" s="224" t="s">
        <v>2719</v>
      </c>
      <c r="B356" s="224" t="s">
        <v>1662</v>
      </c>
    </row>
    <row r="357" spans="1:4" x14ac:dyDescent="0.25">
      <c r="A357" s="224" t="s">
        <v>1662</v>
      </c>
      <c r="B357" s="224" t="s">
        <v>2303</v>
      </c>
    </row>
    <row r="358" spans="1:4" x14ac:dyDescent="0.25">
      <c r="A358" s="224" t="s">
        <v>2496</v>
      </c>
      <c r="B358" s="224" t="s">
        <v>2030</v>
      </c>
      <c r="C358" s="225">
        <v>267497.3801160811</v>
      </c>
      <c r="D358" s="225">
        <v>178977</v>
      </c>
    </row>
    <row r="359" spans="1:4" x14ac:dyDescent="0.25">
      <c r="A359" s="224" t="s">
        <v>2497</v>
      </c>
      <c r="B359" s="224" t="s">
        <v>2031</v>
      </c>
      <c r="C359" s="225">
        <v>45844.043190897159</v>
      </c>
      <c r="D359" s="225">
        <v>26978</v>
      </c>
    </row>
    <row r="360" spans="1:4" x14ac:dyDescent="0.25">
      <c r="A360" s="224" t="s">
        <v>2498</v>
      </c>
      <c r="B360" s="224" t="s">
        <v>2032</v>
      </c>
    </row>
    <row r="361" spans="1:4" x14ac:dyDescent="0.25">
      <c r="A361" s="224" t="s">
        <v>2499</v>
      </c>
      <c r="B361" s="224" t="s">
        <v>2033</v>
      </c>
    </row>
    <row r="362" spans="1:4" x14ac:dyDescent="0.25">
      <c r="A362" s="224" t="s">
        <v>2500</v>
      </c>
      <c r="B362" s="224" t="s">
        <v>2034</v>
      </c>
      <c r="C362" s="225">
        <v>21885.648581648464</v>
      </c>
      <c r="D362" s="225">
        <v>2481</v>
      </c>
    </row>
    <row r="363" spans="1:4" x14ac:dyDescent="0.25">
      <c r="A363" s="224" t="s">
        <v>2501</v>
      </c>
      <c r="B363" s="224" t="s">
        <v>2035</v>
      </c>
    </row>
    <row r="364" spans="1:4" x14ac:dyDescent="0.25">
      <c r="A364" s="224" t="s">
        <v>2502</v>
      </c>
      <c r="B364" s="224" t="s">
        <v>1650</v>
      </c>
    </row>
    <row r="365" spans="1:4" x14ac:dyDescent="0.25">
      <c r="A365" s="224" t="s">
        <v>2503</v>
      </c>
      <c r="B365" s="224" t="s">
        <v>141</v>
      </c>
    </row>
    <row r="366" spans="1:4" x14ac:dyDescent="0.25">
      <c r="A366" s="224" t="s">
        <v>2183</v>
      </c>
      <c r="B366" s="224" t="s">
        <v>1662</v>
      </c>
    </row>
    <row r="367" spans="1:4" x14ac:dyDescent="0.25">
      <c r="A367" s="224" t="s">
        <v>1662</v>
      </c>
      <c r="B367" s="224" t="s">
        <v>2304</v>
      </c>
    </row>
    <row r="368" spans="1:4" x14ac:dyDescent="0.25">
      <c r="A368" s="224" t="s">
        <v>2504</v>
      </c>
      <c r="B368" s="224" t="s">
        <v>2224</v>
      </c>
      <c r="C368" s="225">
        <v>33255.857538302625</v>
      </c>
      <c r="D368" s="225">
        <v>13780</v>
      </c>
    </row>
    <row r="369" spans="1:10" x14ac:dyDescent="0.25">
      <c r="A369" s="224" t="s">
        <v>2505</v>
      </c>
      <c r="B369" s="224" t="s">
        <v>2269</v>
      </c>
      <c r="C369" s="225">
        <v>299845.60975339427</v>
      </c>
      <c r="D369" s="225">
        <v>192051</v>
      </c>
    </row>
    <row r="370" spans="1:10" x14ac:dyDescent="0.25">
      <c r="A370" s="224" t="s">
        <v>2506</v>
      </c>
      <c r="B370" s="224" t="s">
        <v>1650</v>
      </c>
    </row>
    <row r="371" spans="1:10" x14ac:dyDescent="0.25">
      <c r="A371" s="224" t="s">
        <v>2507</v>
      </c>
      <c r="B371" s="224" t="s">
        <v>2042</v>
      </c>
      <c r="C371" s="225">
        <v>2125.6045969347551</v>
      </c>
      <c r="D371" s="225">
        <v>2602</v>
      </c>
    </row>
    <row r="372" spans="1:10" x14ac:dyDescent="0.25">
      <c r="A372" s="224" t="s">
        <v>2508</v>
      </c>
      <c r="B372" s="224" t="s">
        <v>141</v>
      </c>
    </row>
    <row r="373" spans="1:10" x14ac:dyDescent="0.25">
      <c r="A373" s="224" t="s">
        <v>2509</v>
      </c>
      <c r="B373" s="224" t="s">
        <v>1662</v>
      </c>
    </row>
    <row r="374" spans="1:10" x14ac:dyDescent="0.25">
      <c r="A374" s="224" t="s">
        <v>1662</v>
      </c>
      <c r="B374" s="224" t="s">
        <v>3103</v>
      </c>
      <c r="J374" s="228" t="s">
        <v>3155</v>
      </c>
    </row>
    <row r="375" spans="1:10" x14ac:dyDescent="0.25">
      <c r="A375" s="224" t="s">
        <v>2510</v>
      </c>
      <c r="B375" s="224" t="s">
        <v>2030</v>
      </c>
      <c r="C375" s="225">
        <v>511929.71392305801</v>
      </c>
      <c r="D375" s="225">
        <v>245430.59215538023</v>
      </c>
      <c r="F375" s="225">
        <v>18.409955315536426</v>
      </c>
      <c r="J375" s="228" t="s">
        <v>3155</v>
      </c>
    </row>
    <row r="376" spans="1:10" x14ac:dyDescent="0.25">
      <c r="A376" s="224" t="s">
        <v>2511</v>
      </c>
      <c r="B376" s="224" t="s">
        <v>2031</v>
      </c>
      <c r="C376" s="225">
        <v>29970.086720825555</v>
      </c>
      <c r="D376" s="225">
        <v>14704.150602775253</v>
      </c>
      <c r="F376" s="225">
        <v>12.724840237749097</v>
      </c>
      <c r="J376" s="228" t="s">
        <v>3155</v>
      </c>
    </row>
    <row r="377" spans="1:10" x14ac:dyDescent="0.25">
      <c r="A377" s="224" t="s">
        <v>2512</v>
      </c>
      <c r="B377" s="224" t="s">
        <v>2032</v>
      </c>
      <c r="J377" s="228" t="s">
        <v>3155</v>
      </c>
    </row>
    <row r="378" spans="1:10" x14ac:dyDescent="0.25">
      <c r="A378" s="224" t="s">
        <v>2513</v>
      </c>
      <c r="B378" s="224" t="s">
        <v>2033</v>
      </c>
      <c r="J378" s="228" t="s">
        <v>3155</v>
      </c>
    </row>
    <row r="379" spans="1:10" x14ac:dyDescent="0.25">
      <c r="A379" s="224" t="s">
        <v>2514</v>
      </c>
      <c r="B379" s="224" t="s">
        <v>2034</v>
      </c>
      <c r="C379" s="225">
        <v>47867.50588314145</v>
      </c>
      <c r="D379" s="225">
        <v>15080.810490024276</v>
      </c>
      <c r="F379" s="225">
        <v>8.8373536481239903</v>
      </c>
      <c r="J379" s="228" t="s">
        <v>3155</v>
      </c>
    </row>
    <row r="380" spans="1:10" x14ac:dyDescent="0.25">
      <c r="A380" s="224" t="s">
        <v>2515</v>
      </c>
      <c r="B380" s="224" t="s">
        <v>2035</v>
      </c>
      <c r="J380" s="228" t="s">
        <v>3155</v>
      </c>
    </row>
    <row r="381" spans="1:10" x14ac:dyDescent="0.25">
      <c r="A381" s="224" t="s">
        <v>2516</v>
      </c>
      <c r="B381" s="224" t="s">
        <v>1650</v>
      </c>
      <c r="J381" s="228" t="s">
        <v>3155</v>
      </c>
    </row>
    <row r="382" spans="1:10" x14ac:dyDescent="0.25">
      <c r="A382" s="224" t="s">
        <v>2517</v>
      </c>
      <c r="B382" s="224" t="s">
        <v>2042</v>
      </c>
      <c r="J382" s="228" t="s">
        <v>3155</v>
      </c>
    </row>
    <row r="383" spans="1:10" x14ac:dyDescent="0.25">
      <c r="A383" s="224" t="s">
        <v>2518</v>
      </c>
      <c r="B383" s="224" t="s">
        <v>141</v>
      </c>
    </row>
    <row r="384" spans="1:10" x14ac:dyDescent="0.25">
      <c r="A384" s="224" t="s">
        <v>2519</v>
      </c>
      <c r="B384" s="224" t="s">
        <v>2681</v>
      </c>
      <c r="F384" s="225">
        <v>15.603115214583838</v>
      </c>
      <c r="J384" s="228" t="s">
        <v>3155</v>
      </c>
    </row>
    <row r="385" spans="1:2" x14ac:dyDescent="0.25">
      <c r="A385" s="224" t="s">
        <v>2520</v>
      </c>
      <c r="B385" s="224" t="s">
        <v>1662</v>
      </c>
    </row>
    <row r="386" spans="1:2" x14ac:dyDescent="0.25">
      <c r="A386" s="224" t="s">
        <v>2521</v>
      </c>
      <c r="B386" s="224" t="s">
        <v>1662</v>
      </c>
    </row>
    <row r="387" spans="1:2" x14ac:dyDescent="0.25">
      <c r="A387" s="224" t="s">
        <v>2522</v>
      </c>
      <c r="B387" s="224" t="s">
        <v>1662</v>
      </c>
    </row>
    <row r="388" spans="1:2" x14ac:dyDescent="0.25">
      <c r="A388" s="224" t="s">
        <v>2523</v>
      </c>
      <c r="B388" s="224" t="s">
        <v>1662</v>
      </c>
    </row>
    <row r="389" spans="1:2" x14ac:dyDescent="0.25">
      <c r="A389" s="224" t="s">
        <v>2524</v>
      </c>
      <c r="B389" s="224" t="s">
        <v>1662</v>
      </c>
    </row>
    <row r="390" spans="1:2" x14ac:dyDescent="0.25">
      <c r="A390" s="224" t="s">
        <v>2525</v>
      </c>
      <c r="B390" s="224" t="s">
        <v>1662</v>
      </c>
    </row>
    <row r="391" spans="1:2" x14ac:dyDescent="0.25">
      <c r="A391" s="224" t="s">
        <v>2526</v>
      </c>
      <c r="B391" s="224" t="s">
        <v>1662</v>
      </c>
    </row>
    <row r="392" spans="1:2" x14ac:dyDescent="0.25">
      <c r="A392" s="224" t="s">
        <v>2527</v>
      </c>
      <c r="B392" s="224" t="s">
        <v>1662</v>
      </c>
    </row>
    <row r="393" spans="1:2" x14ac:dyDescent="0.25">
      <c r="A393" s="224" t="s">
        <v>2528</v>
      </c>
      <c r="B393" s="224" t="s">
        <v>1662</v>
      </c>
    </row>
    <row r="394" spans="1:2" x14ac:dyDescent="0.25">
      <c r="A394" s="224" t="s">
        <v>2529</v>
      </c>
      <c r="B394" s="224" t="s">
        <v>1662</v>
      </c>
    </row>
    <row r="395" spans="1:2" x14ac:dyDescent="0.25">
      <c r="A395" s="224" t="s">
        <v>2530</v>
      </c>
      <c r="B395" s="224" t="s">
        <v>1662</v>
      </c>
    </row>
    <row r="396" spans="1:2" x14ac:dyDescent="0.25">
      <c r="A396" s="224" t="s">
        <v>2531</v>
      </c>
      <c r="B396" s="224" t="s">
        <v>1662</v>
      </c>
    </row>
    <row r="397" spans="1:2" x14ac:dyDescent="0.25">
      <c r="A397" s="224" t="s">
        <v>2532</v>
      </c>
      <c r="B397" s="224" t="s">
        <v>1662</v>
      </c>
    </row>
    <row r="398" spans="1:2" x14ac:dyDescent="0.25">
      <c r="A398" s="224" t="s">
        <v>2533</v>
      </c>
      <c r="B398" s="224" t="s">
        <v>1662</v>
      </c>
    </row>
    <row r="399" spans="1:2" x14ac:dyDescent="0.25">
      <c r="A399" s="224" t="s">
        <v>2534</v>
      </c>
      <c r="B399" s="224" t="s">
        <v>1662</v>
      </c>
    </row>
    <row r="400" spans="1:2" x14ac:dyDescent="0.25">
      <c r="A400" s="224" t="s">
        <v>2535</v>
      </c>
      <c r="B400" s="224" t="s">
        <v>1662</v>
      </c>
    </row>
    <row r="401" spans="1:2" x14ac:dyDescent="0.25">
      <c r="A401" s="224" t="s">
        <v>2536</v>
      </c>
      <c r="B401" s="224" t="s">
        <v>1662</v>
      </c>
    </row>
    <row r="402" spans="1:2" x14ac:dyDescent="0.25">
      <c r="A402" s="224" t="s">
        <v>2537</v>
      </c>
      <c r="B402" s="224" t="s">
        <v>1662</v>
      </c>
    </row>
    <row r="403" spans="1:2" x14ac:dyDescent="0.25">
      <c r="A403" s="224" t="s">
        <v>2538</v>
      </c>
      <c r="B403" s="224" t="s">
        <v>1662</v>
      </c>
    </row>
    <row r="404" spans="1:2" x14ac:dyDescent="0.25">
      <c r="A404" s="224" t="s">
        <v>2539</v>
      </c>
      <c r="B404" s="224" t="s">
        <v>1662</v>
      </c>
    </row>
    <row r="405" spans="1:2" x14ac:dyDescent="0.25">
      <c r="A405" s="224" t="s">
        <v>2540</v>
      </c>
      <c r="B405" s="224" t="s">
        <v>1662</v>
      </c>
    </row>
    <row r="406" spans="1:2" x14ac:dyDescent="0.25">
      <c r="A406" s="224" t="s">
        <v>2541</v>
      </c>
      <c r="B406" s="224" t="s">
        <v>1662</v>
      </c>
    </row>
    <row r="407" spans="1:2" x14ac:dyDescent="0.25">
      <c r="A407" s="224" t="s">
        <v>2542</v>
      </c>
      <c r="B407" s="224" t="s">
        <v>1662</v>
      </c>
    </row>
    <row r="408" spans="1:2" x14ac:dyDescent="0.25">
      <c r="A408" s="224" t="s">
        <v>2543</v>
      </c>
      <c r="B408" s="224" t="s">
        <v>1662</v>
      </c>
    </row>
    <row r="409" spans="1:2" x14ac:dyDescent="0.25">
      <c r="A409" s="224" t="s">
        <v>2544</v>
      </c>
      <c r="B409" s="224" t="s">
        <v>1662</v>
      </c>
    </row>
    <row r="410" spans="1:2" x14ac:dyDescent="0.25">
      <c r="A410" s="224" t="s">
        <v>2545</v>
      </c>
      <c r="B410" s="224" t="s">
        <v>1662</v>
      </c>
    </row>
    <row r="411" spans="1:2" x14ac:dyDescent="0.25">
      <c r="A411" s="224" t="s">
        <v>2546</v>
      </c>
      <c r="B411" s="224" t="s">
        <v>1662</v>
      </c>
    </row>
    <row r="412" spans="1:2" x14ac:dyDescent="0.25">
      <c r="A412" s="224" t="s">
        <v>2547</v>
      </c>
      <c r="B412" s="224" t="s">
        <v>1662</v>
      </c>
    </row>
    <row r="413" spans="1:2" x14ac:dyDescent="0.25">
      <c r="A413" s="224" t="s">
        <v>2548</v>
      </c>
      <c r="B413" s="224" t="s">
        <v>1662</v>
      </c>
    </row>
    <row r="414" spans="1:2" x14ac:dyDescent="0.25">
      <c r="A414" s="224" t="s">
        <v>2549</v>
      </c>
      <c r="B414" s="224" t="s">
        <v>1662</v>
      </c>
    </row>
    <row r="415" spans="1:2" x14ac:dyDescent="0.25">
      <c r="A415" s="224" t="s">
        <v>2550</v>
      </c>
      <c r="B415" s="224" t="s">
        <v>1662</v>
      </c>
    </row>
    <row r="416" spans="1:2" x14ac:dyDescent="0.25">
      <c r="A416" s="224" t="s">
        <v>2551</v>
      </c>
      <c r="B416" s="224" t="s">
        <v>1662</v>
      </c>
    </row>
    <row r="417" spans="1:4" x14ac:dyDescent="0.25">
      <c r="A417" s="224" t="s">
        <v>2552</v>
      </c>
      <c r="B417" s="224" t="s">
        <v>1662</v>
      </c>
    </row>
    <row r="418" spans="1:4" x14ac:dyDescent="0.25">
      <c r="A418" s="224" t="s">
        <v>2553</v>
      </c>
      <c r="B418" s="224" t="s">
        <v>1662</v>
      </c>
    </row>
    <row r="419" spans="1:4" x14ac:dyDescent="0.25">
      <c r="A419" s="224" t="s">
        <v>2554</v>
      </c>
      <c r="B419" s="224" t="s">
        <v>1662</v>
      </c>
    </row>
    <row r="420" spans="1:4" x14ac:dyDescent="0.25">
      <c r="A420" s="224" t="s">
        <v>2555</v>
      </c>
      <c r="B420" s="224" t="s">
        <v>1662</v>
      </c>
    </row>
    <row r="421" spans="1:4" x14ac:dyDescent="0.25">
      <c r="A421" s="224" t="s">
        <v>2556</v>
      </c>
      <c r="B421" s="224" t="s">
        <v>1662</v>
      </c>
    </row>
    <row r="422" spans="1:4" x14ac:dyDescent="0.25">
      <c r="A422" s="224" t="s">
        <v>2557</v>
      </c>
      <c r="B422" s="224" t="s">
        <v>1662</v>
      </c>
    </row>
    <row r="423" spans="1:4" x14ac:dyDescent="0.25">
      <c r="A423" s="224" t="s">
        <v>1662</v>
      </c>
      <c r="B423" s="224" t="s">
        <v>3186</v>
      </c>
    </row>
    <row r="424" spans="1:4" x14ac:dyDescent="0.25">
      <c r="A424" s="224" t="s">
        <v>1662</v>
      </c>
      <c r="B424" s="224" t="s">
        <v>2321</v>
      </c>
    </row>
    <row r="425" spans="1:4" x14ac:dyDescent="0.25">
      <c r="A425" s="224" t="s">
        <v>2064</v>
      </c>
      <c r="B425" s="224" t="s">
        <v>655</v>
      </c>
      <c r="C425" s="225">
        <v>4864</v>
      </c>
      <c r="D425" s="225">
        <v>14911</v>
      </c>
    </row>
    <row r="426" spans="1:4" x14ac:dyDescent="0.25">
      <c r="A426" s="224" t="s">
        <v>1662</v>
      </c>
      <c r="B426" s="224" t="s">
        <v>1662</v>
      </c>
    </row>
    <row r="427" spans="1:4" x14ac:dyDescent="0.25">
      <c r="A427" s="224" t="s">
        <v>1662</v>
      </c>
      <c r="B427" s="224" t="s">
        <v>656</v>
      </c>
    </row>
    <row r="428" spans="1:4" x14ac:dyDescent="0.25">
      <c r="A428" s="224" t="s">
        <v>2065</v>
      </c>
      <c r="B428" s="224" t="s">
        <v>3121</v>
      </c>
      <c r="C428" s="225">
        <v>8352.1689079159823</v>
      </c>
      <c r="D428" s="225">
        <v>7791</v>
      </c>
    </row>
    <row r="429" spans="1:4" x14ac:dyDescent="0.25">
      <c r="A429" s="224" t="s">
        <v>2066</v>
      </c>
      <c r="B429" s="224" t="s">
        <v>3122</v>
      </c>
      <c r="C429" s="225">
        <v>13918.42582225604</v>
      </c>
      <c r="D429" s="225">
        <v>4391</v>
      </c>
    </row>
    <row r="430" spans="1:4" x14ac:dyDescent="0.25">
      <c r="A430" s="224" t="s">
        <v>2067</v>
      </c>
      <c r="B430" s="224" t="s">
        <v>3123</v>
      </c>
      <c r="C430" s="225">
        <v>20136.91738680808</v>
      </c>
      <c r="D430" s="225">
        <v>2342</v>
      </c>
    </row>
    <row r="431" spans="1:4" x14ac:dyDescent="0.25">
      <c r="A431" s="224" t="s">
        <v>2068</v>
      </c>
      <c r="B431" s="224" t="s">
        <v>3124</v>
      </c>
      <c r="C431" s="225">
        <v>7137.5611623193354</v>
      </c>
      <c r="D431" s="225">
        <v>244</v>
      </c>
    </row>
    <row r="432" spans="1:4" x14ac:dyDescent="0.25">
      <c r="A432" s="224" t="s">
        <v>2069</v>
      </c>
      <c r="B432" s="224" t="s">
        <v>3124</v>
      </c>
      <c r="C432" s="225">
        <v>5787.8130172388601</v>
      </c>
      <c r="D432" s="225">
        <v>80</v>
      </c>
    </row>
    <row r="433" spans="1:4" x14ac:dyDescent="0.25">
      <c r="A433" s="224" t="s">
        <v>2070</v>
      </c>
      <c r="B433" s="224" t="s">
        <v>3125</v>
      </c>
      <c r="C433" s="225">
        <v>17197.189788601987</v>
      </c>
      <c r="D433" s="225">
        <v>63</v>
      </c>
    </row>
    <row r="434" spans="1:4" x14ac:dyDescent="0.25">
      <c r="A434" s="224" t="s">
        <v>2071</v>
      </c>
      <c r="B434" s="224" t="s">
        <v>1662</v>
      </c>
    </row>
    <row r="435" spans="1:4" x14ac:dyDescent="0.25">
      <c r="A435" s="224" t="s">
        <v>2072</v>
      </c>
      <c r="B435" s="224" t="s">
        <v>1662</v>
      </c>
    </row>
    <row r="436" spans="1:4" x14ac:dyDescent="0.25">
      <c r="A436" s="224" t="s">
        <v>2073</v>
      </c>
      <c r="B436" s="224" t="s">
        <v>1662</v>
      </c>
    </row>
    <row r="437" spans="1:4" x14ac:dyDescent="0.25">
      <c r="A437" s="224" t="s">
        <v>2322</v>
      </c>
      <c r="B437" s="224" t="s">
        <v>1662</v>
      </c>
    </row>
    <row r="438" spans="1:4" x14ac:dyDescent="0.25">
      <c r="A438" s="224" t="s">
        <v>2323</v>
      </c>
      <c r="B438" s="224" t="s">
        <v>1662</v>
      </c>
    </row>
    <row r="439" spans="1:4" x14ac:dyDescent="0.25">
      <c r="A439" s="224" t="s">
        <v>2324</v>
      </c>
      <c r="B439" s="224" t="s">
        <v>1662</v>
      </c>
    </row>
    <row r="440" spans="1:4" x14ac:dyDescent="0.25">
      <c r="A440" s="224" t="s">
        <v>2325</v>
      </c>
      <c r="B440" s="224" t="s">
        <v>1662</v>
      </c>
    </row>
    <row r="441" spans="1:4" x14ac:dyDescent="0.25">
      <c r="A441" s="224" t="s">
        <v>2326</v>
      </c>
      <c r="B441" s="224" t="s">
        <v>1662</v>
      </c>
    </row>
    <row r="442" spans="1:4" x14ac:dyDescent="0.25">
      <c r="A442" s="224" t="s">
        <v>2327</v>
      </c>
      <c r="B442" s="224" t="s">
        <v>1662</v>
      </c>
    </row>
    <row r="443" spans="1:4" x14ac:dyDescent="0.25">
      <c r="A443" s="224" t="s">
        <v>2328</v>
      </c>
      <c r="B443" s="224" t="s">
        <v>1662</v>
      </c>
    </row>
    <row r="444" spans="1:4" x14ac:dyDescent="0.25">
      <c r="A444" s="224" t="s">
        <v>2329</v>
      </c>
      <c r="B444" s="224" t="s">
        <v>1662</v>
      </c>
    </row>
    <row r="445" spans="1:4" x14ac:dyDescent="0.25">
      <c r="A445" s="224" t="s">
        <v>2330</v>
      </c>
      <c r="B445" s="224" t="s">
        <v>1662</v>
      </c>
    </row>
    <row r="446" spans="1:4" x14ac:dyDescent="0.25">
      <c r="A446" s="224" t="s">
        <v>2331</v>
      </c>
      <c r="B446" s="224" t="s">
        <v>1662</v>
      </c>
    </row>
    <row r="447" spans="1:4" x14ac:dyDescent="0.25">
      <c r="A447" s="224" t="s">
        <v>2332</v>
      </c>
      <c r="B447" s="224" t="s">
        <v>1662</v>
      </c>
    </row>
    <row r="448" spans="1:4" x14ac:dyDescent="0.25">
      <c r="A448" s="224" t="s">
        <v>2333</v>
      </c>
      <c r="B448" s="224" t="s">
        <v>1662</v>
      </c>
    </row>
    <row r="449" spans="1:10" x14ac:dyDescent="0.25">
      <c r="A449" s="224" t="s">
        <v>2334</v>
      </c>
      <c r="B449" s="224" t="s">
        <v>1662</v>
      </c>
    </row>
    <row r="450" spans="1:10" x14ac:dyDescent="0.25">
      <c r="A450" s="224" t="s">
        <v>2335</v>
      </c>
      <c r="B450" s="224" t="s">
        <v>1662</v>
      </c>
    </row>
    <row r="451" spans="1:10" x14ac:dyDescent="0.25">
      <c r="A451" s="224" t="s">
        <v>2336</v>
      </c>
      <c r="B451" s="224" t="s">
        <v>1662</v>
      </c>
    </row>
    <row r="452" spans="1:10" x14ac:dyDescent="0.25">
      <c r="A452" s="224" t="s">
        <v>2337</v>
      </c>
      <c r="B452" s="224" t="s">
        <v>141</v>
      </c>
    </row>
    <row r="453" spans="1:10" x14ac:dyDescent="0.25">
      <c r="A453" s="224" t="s">
        <v>1662</v>
      </c>
      <c r="B453" s="224" t="s">
        <v>3187</v>
      </c>
    </row>
    <row r="454" spans="1:10" x14ac:dyDescent="0.25">
      <c r="A454" s="224" t="s">
        <v>2074</v>
      </c>
      <c r="B454" s="224" t="s">
        <v>684</v>
      </c>
      <c r="C454" s="225">
        <v>0.4231072950820815</v>
      </c>
      <c r="D454" s="225">
        <v>14911</v>
      </c>
      <c r="J454" s="229" t="s">
        <v>3156</v>
      </c>
    </row>
    <row r="455" spans="1:10" x14ac:dyDescent="0.25">
      <c r="A455" s="224" t="s">
        <v>1662</v>
      </c>
      <c r="B455" s="224" t="s">
        <v>1662</v>
      </c>
      <c r="J455" s="225"/>
    </row>
    <row r="456" spans="1:10" x14ac:dyDescent="0.25">
      <c r="A456" s="224" t="s">
        <v>1662</v>
      </c>
      <c r="B456" s="224" t="s">
        <v>685</v>
      </c>
      <c r="J456" s="225"/>
    </row>
    <row r="457" spans="1:10" x14ac:dyDescent="0.25">
      <c r="A457" s="224" t="s">
        <v>2075</v>
      </c>
      <c r="B457" s="224" t="s">
        <v>687</v>
      </c>
      <c r="C457" s="225">
        <v>56931</v>
      </c>
      <c r="J457" s="229" t="s">
        <v>3156</v>
      </c>
    </row>
    <row r="458" spans="1:10" x14ac:dyDescent="0.25">
      <c r="A458" s="224" t="s">
        <v>2076</v>
      </c>
      <c r="B458" s="224" t="s">
        <v>689</v>
      </c>
      <c r="C458" s="225">
        <v>10186</v>
      </c>
      <c r="J458" s="229" t="s">
        <v>3156</v>
      </c>
    </row>
    <row r="459" spans="1:10" x14ac:dyDescent="0.25">
      <c r="A459" s="224" t="s">
        <v>2077</v>
      </c>
      <c r="B459" s="224" t="s">
        <v>691</v>
      </c>
      <c r="C459" s="225">
        <v>4633</v>
      </c>
      <c r="J459" s="229" t="s">
        <v>3156</v>
      </c>
    </row>
    <row r="460" spans="1:10" x14ac:dyDescent="0.25">
      <c r="A460" s="224" t="s">
        <v>2078</v>
      </c>
      <c r="B460" s="224" t="s">
        <v>693</v>
      </c>
      <c r="C460" s="225">
        <v>700</v>
      </c>
      <c r="J460" s="229" t="s">
        <v>3156</v>
      </c>
    </row>
    <row r="461" spans="1:10" x14ac:dyDescent="0.25">
      <c r="A461" s="224" t="s">
        <v>2079</v>
      </c>
      <c r="B461" s="224" t="s">
        <v>695</v>
      </c>
      <c r="C461" s="225">
        <v>63</v>
      </c>
      <c r="J461" s="229" t="s">
        <v>3156</v>
      </c>
    </row>
    <row r="462" spans="1:10" x14ac:dyDescent="0.25">
      <c r="A462" s="224" t="s">
        <v>2080</v>
      </c>
      <c r="B462" s="224" t="s">
        <v>697</v>
      </c>
      <c r="C462" s="225">
        <v>10</v>
      </c>
      <c r="J462" s="229" t="s">
        <v>3156</v>
      </c>
    </row>
    <row r="463" spans="1:10" x14ac:dyDescent="0.25">
      <c r="A463" s="224" t="s">
        <v>2081</v>
      </c>
      <c r="B463" s="224" t="s">
        <v>699</v>
      </c>
      <c r="C463" s="225">
        <v>5</v>
      </c>
      <c r="J463" s="229" t="s">
        <v>3156</v>
      </c>
    </row>
    <row r="464" spans="1:10" x14ac:dyDescent="0.25">
      <c r="A464" s="224" t="s">
        <v>2082</v>
      </c>
      <c r="B464" s="224" t="s">
        <v>701</v>
      </c>
      <c r="C464" s="225">
        <v>2</v>
      </c>
      <c r="J464" s="229" t="s">
        <v>3156</v>
      </c>
    </row>
    <row r="465" spans="1:10" x14ac:dyDescent="0.25">
      <c r="A465" s="224" t="s">
        <v>2083</v>
      </c>
      <c r="B465" s="224" t="s">
        <v>141</v>
      </c>
    </row>
    <row r="466" spans="1:10" x14ac:dyDescent="0.25">
      <c r="A466" s="224" t="s">
        <v>2084</v>
      </c>
      <c r="B466" s="224" t="s">
        <v>704</v>
      </c>
      <c r="C466" s="225">
        <v>1</v>
      </c>
    </row>
    <row r="467" spans="1:10" x14ac:dyDescent="0.25">
      <c r="A467" s="224" t="s">
        <v>2085</v>
      </c>
      <c r="B467" s="224" t="s">
        <v>706</v>
      </c>
      <c r="C467" s="225">
        <v>0</v>
      </c>
    </row>
    <row r="468" spans="1:10" x14ac:dyDescent="0.25">
      <c r="A468" s="224" t="s">
        <v>2086</v>
      </c>
      <c r="B468" s="224" t="s">
        <v>708</v>
      </c>
      <c r="C468" s="225">
        <v>0</v>
      </c>
    </row>
    <row r="469" spans="1:10" x14ac:dyDescent="0.25">
      <c r="A469" s="224" t="s">
        <v>2087</v>
      </c>
      <c r="B469" s="224" t="s">
        <v>710</v>
      </c>
      <c r="C469" s="225">
        <v>0</v>
      </c>
    </row>
    <row r="470" spans="1:10" x14ac:dyDescent="0.25">
      <c r="A470" s="224" t="s">
        <v>2088</v>
      </c>
      <c r="B470" s="224" t="s">
        <v>712</v>
      </c>
      <c r="C470" s="225">
        <v>0</v>
      </c>
    </row>
    <row r="471" spans="1:10" x14ac:dyDescent="0.25">
      <c r="A471" s="224" t="s">
        <v>2089</v>
      </c>
      <c r="B471" s="224" t="s">
        <v>714</v>
      </c>
      <c r="C471" s="225">
        <v>0</v>
      </c>
    </row>
    <row r="472" spans="1:10" x14ac:dyDescent="0.25">
      <c r="A472" s="224" t="s">
        <v>2090</v>
      </c>
      <c r="B472" s="224" t="s">
        <v>1662</v>
      </c>
    </row>
    <row r="473" spans="1:10" x14ac:dyDescent="0.25">
      <c r="A473" s="224" t="s">
        <v>2091</v>
      </c>
      <c r="B473" s="224" t="s">
        <v>1662</v>
      </c>
    </row>
    <row r="474" spans="1:10" x14ac:dyDescent="0.25">
      <c r="A474" s="224" t="s">
        <v>2092</v>
      </c>
      <c r="B474" s="224" t="s">
        <v>1662</v>
      </c>
    </row>
    <row r="475" spans="1:10" x14ac:dyDescent="0.25">
      <c r="A475" s="224" t="s">
        <v>1662</v>
      </c>
      <c r="B475" s="224" t="s">
        <v>2406</v>
      </c>
    </row>
    <row r="476" spans="1:10" x14ac:dyDescent="0.25">
      <c r="A476" s="224" t="s">
        <v>2184</v>
      </c>
      <c r="B476" s="224" t="s">
        <v>684</v>
      </c>
      <c r="C476" s="225">
        <v>0.4231072950820815</v>
      </c>
      <c r="D476" s="225">
        <v>14911</v>
      </c>
    </row>
    <row r="477" spans="1:10" x14ac:dyDescent="0.25">
      <c r="A477" s="224" t="s">
        <v>1662</v>
      </c>
      <c r="B477" s="224" t="s">
        <v>1662</v>
      </c>
    </row>
    <row r="478" spans="1:10" x14ac:dyDescent="0.25">
      <c r="A478" s="224" t="s">
        <v>1662</v>
      </c>
      <c r="B478" s="224" t="s">
        <v>685</v>
      </c>
    </row>
    <row r="479" spans="1:10" x14ac:dyDescent="0.25">
      <c r="A479" s="224" t="s">
        <v>2185</v>
      </c>
      <c r="B479" s="224" t="s">
        <v>687</v>
      </c>
      <c r="C479" s="225">
        <v>56931</v>
      </c>
      <c r="J479" s="229" t="s">
        <v>3126</v>
      </c>
    </row>
    <row r="480" spans="1:10" x14ac:dyDescent="0.25">
      <c r="A480" s="224" t="s">
        <v>2186</v>
      </c>
      <c r="B480" s="224" t="s">
        <v>689</v>
      </c>
      <c r="C480" s="225">
        <v>10186</v>
      </c>
      <c r="J480" s="229" t="s">
        <v>3126</v>
      </c>
    </row>
    <row r="481" spans="1:10" x14ac:dyDescent="0.25">
      <c r="A481" s="224" t="s">
        <v>2187</v>
      </c>
      <c r="B481" s="224" t="s">
        <v>691</v>
      </c>
      <c r="C481" s="225">
        <v>4633</v>
      </c>
      <c r="J481" s="229" t="s">
        <v>3126</v>
      </c>
    </row>
    <row r="482" spans="1:10" x14ac:dyDescent="0.25">
      <c r="A482" s="224" t="s">
        <v>2188</v>
      </c>
      <c r="B482" s="224" t="s">
        <v>693</v>
      </c>
      <c r="C482" s="225">
        <v>700</v>
      </c>
      <c r="J482" s="229" t="s">
        <v>3126</v>
      </c>
    </row>
    <row r="483" spans="1:10" x14ac:dyDescent="0.25">
      <c r="A483" s="224" t="s">
        <v>2189</v>
      </c>
      <c r="B483" s="224" t="s">
        <v>695</v>
      </c>
      <c r="C483" s="225">
        <v>63</v>
      </c>
      <c r="J483" s="229" t="s">
        <v>3126</v>
      </c>
    </row>
    <row r="484" spans="1:10" x14ac:dyDescent="0.25">
      <c r="A484" s="224" t="s">
        <v>2190</v>
      </c>
      <c r="B484" s="224" t="s">
        <v>697</v>
      </c>
      <c r="C484" s="225">
        <v>10</v>
      </c>
      <c r="J484" s="229" t="s">
        <v>3126</v>
      </c>
    </row>
    <row r="485" spans="1:10" x14ac:dyDescent="0.25">
      <c r="A485" s="224" t="s">
        <v>2191</v>
      </c>
      <c r="B485" s="224" t="s">
        <v>699</v>
      </c>
      <c r="C485" s="225">
        <v>5</v>
      </c>
      <c r="J485" s="229" t="s">
        <v>3126</v>
      </c>
    </row>
    <row r="486" spans="1:10" x14ac:dyDescent="0.25">
      <c r="A486" s="224" t="s">
        <v>2192</v>
      </c>
      <c r="B486" s="224" t="s">
        <v>701</v>
      </c>
      <c r="C486" s="225">
        <v>2</v>
      </c>
      <c r="J486" s="229" t="s">
        <v>3126</v>
      </c>
    </row>
    <row r="487" spans="1:10" x14ac:dyDescent="0.25">
      <c r="A487" s="224" t="s">
        <v>2193</v>
      </c>
      <c r="B487" s="224" t="s">
        <v>141</v>
      </c>
    </row>
    <row r="488" spans="1:10" x14ac:dyDescent="0.25">
      <c r="A488" s="224" t="s">
        <v>2194</v>
      </c>
      <c r="B488" s="224" t="s">
        <v>704</v>
      </c>
      <c r="C488" s="225">
        <v>1</v>
      </c>
    </row>
    <row r="489" spans="1:10" x14ac:dyDescent="0.25">
      <c r="A489" s="224" t="s">
        <v>2195</v>
      </c>
      <c r="B489" s="224" t="s">
        <v>706</v>
      </c>
      <c r="C489" s="225">
        <v>0</v>
      </c>
    </row>
    <row r="490" spans="1:10" x14ac:dyDescent="0.25">
      <c r="A490" s="224" t="s">
        <v>2196</v>
      </c>
      <c r="B490" s="224" t="s">
        <v>708</v>
      </c>
      <c r="C490" s="225">
        <v>0</v>
      </c>
    </row>
    <row r="491" spans="1:10" x14ac:dyDescent="0.25">
      <c r="A491" s="224" t="s">
        <v>2197</v>
      </c>
      <c r="B491" s="224" t="s">
        <v>710</v>
      </c>
      <c r="C491" s="225">
        <v>0</v>
      </c>
    </row>
    <row r="492" spans="1:10" x14ac:dyDescent="0.25">
      <c r="A492" s="224" t="s">
        <v>2198</v>
      </c>
      <c r="B492" s="224" t="s">
        <v>712</v>
      </c>
      <c r="C492" s="225">
        <v>0</v>
      </c>
    </row>
    <row r="493" spans="1:10" x14ac:dyDescent="0.25">
      <c r="A493" s="224" t="s">
        <v>2199</v>
      </c>
      <c r="B493" s="224" t="s">
        <v>714</v>
      </c>
      <c r="C493" s="225">
        <v>0</v>
      </c>
    </row>
    <row r="494" spans="1:10" x14ac:dyDescent="0.25">
      <c r="A494" s="224" t="s">
        <v>2200</v>
      </c>
      <c r="B494" s="224" t="s">
        <v>1662</v>
      </c>
    </row>
    <row r="495" spans="1:10" x14ac:dyDescent="0.25">
      <c r="A495" s="224" t="s">
        <v>2201</v>
      </c>
      <c r="B495" s="224" t="s">
        <v>1662</v>
      </c>
    </row>
    <row r="496" spans="1:10" x14ac:dyDescent="0.25">
      <c r="A496" s="224" t="s">
        <v>2202</v>
      </c>
      <c r="B496" s="224" t="s">
        <v>1662</v>
      </c>
    </row>
    <row r="497" spans="1:3" x14ac:dyDescent="0.25">
      <c r="A497" s="224" t="s">
        <v>1662</v>
      </c>
      <c r="B497" s="224" t="s">
        <v>2407</v>
      </c>
    </row>
    <row r="498" spans="1:3" x14ac:dyDescent="0.25">
      <c r="A498" s="224" t="s">
        <v>2465</v>
      </c>
      <c r="B498" s="224" t="s">
        <v>771</v>
      </c>
    </row>
    <row r="499" spans="1:3" x14ac:dyDescent="0.25">
      <c r="A499" s="224" t="s">
        <v>2466</v>
      </c>
      <c r="B499" s="224" t="s">
        <v>772</v>
      </c>
      <c r="C499" s="225">
        <v>0.31564906372253793</v>
      </c>
    </row>
    <row r="500" spans="1:3" x14ac:dyDescent="0.25">
      <c r="A500" s="224" t="s">
        <v>2467</v>
      </c>
      <c r="B500" s="224" t="s">
        <v>773</v>
      </c>
      <c r="C500" s="225">
        <v>7.76678398953521E-2</v>
      </c>
    </row>
    <row r="501" spans="1:3" x14ac:dyDescent="0.25">
      <c r="A501" s="224" t="s">
        <v>2468</v>
      </c>
      <c r="B501" s="224" t="s">
        <v>774</v>
      </c>
      <c r="C501" s="225">
        <v>4.050423812408617E-3</v>
      </c>
    </row>
    <row r="502" spans="1:3" x14ac:dyDescent="0.25">
      <c r="A502" s="224" t="s">
        <v>2469</v>
      </c>
      <c r="B502" s="224" t="s">
        <v>775</v>
      </c>
      <c r="C502" s="225">
        <v>0.14948273344605009</v>
      </c>
    </row>
    <row r="503" spans="1:3" x14ac:dyDescent="0.25">
      <c r="A503" s="224" t="s">
        <v>2470</v>
      </c>
      <c r="B503" s="224" t="s">
        <v>776</v>
      </c>
      <c r="C503" s="225">
        <v>0.43271077124704904</v>
      </c>
    </row>
    <row r="504" spans="1:3" x14ac:dyDescent="0.25">
      <c r="A504" s="224" t="s">
        <v>2471</v>
      </c>
      <c r="B504" s="224" t="s">
        <v>777</v>
      </c>
    </row>
    <row r="505" spans="1:3" x14ac:dyDescent="0.25">
      <c r="A505" s="224" t="s">
        <v>2472</v>
      </c>
      <c r="B505" s="224" t="s">
        <v>3188</v>
      </c>
    </row>
    <row r="506" spans="1:3" x14ac:dyDescent="0.25">
      <c r="A506" s="224" t="s">
        <v>2473</v>
      </c>
      <c r="B506" s="224" t="s">
        <v>3189</v>
      </c>
    </row>
    <row r="507" spans="1:3" x14ac:dyDescent="0.25">
      <c r="A507" s="224" t="s">
        <v>2474</v>
      </c>
      <c r="B507" s="224" t="s">
        <v>2219</v>
      </c>
    </row>
    <row r="508" spans="1:3" x14ac:dyDescent="0.25">
      <c r="A508" s="224" t="s">
        <v>2475</v>
      </c>
      <c r="B508" s="224" t="s">
        <v>778</v>
      </c>
      <c r="C508" s="225">
        <v>2.2159796901574324E-3</v>
      </c>
    </row>
    <row r="509" spans="1:3" x14ac:dyDescent="0.25">
      <c r="A509" s="224" t="s">
        <v>2476</v>
      </c>
      <c r="B509" s="224" t="s">
        <v>3190</v>
      </c>
    </row>
    <row r="510" spans="1:3" x14ac:dyDescent="0.25">
      <c r="A510" s="224" t="s">
        <v>2477</v>
      </c>
      <c r="B510" s="224" t="s">
        <v>139</v>
      </c>
      <c r="C510" s="225">
        <v>1.8223188188376784E-2</v>
      </c>
    </row>
    <row r="511" spans="1:3" x14ac:dyDescent="0.25">
      <c r="A511" s="224" t="s">
        <v>2478</v>
      </c>
      <c r="B511" s="224" t="s">
        <v>2220</v>
      </c>
    </row>
    <row r="512" spans="1:3" x14ac:dyDescent="0.25">
      <c r="A512" s="224" t="s">
        <v>2479</v>
      </c>
      <c r="B512" s="224" t="s">
        <v>1662</v>
      </c>
    </row>
    <row r="513" spans="1:4" x14ac:dyDescent="0.25">
      <c r="A513" s="224" t="s">
        <v>2480</v>
      </c>
      <c r="B513" s="224" t="s">
        <v>1662</v>
      </c>
    </row>
    <row r="514" spans="1:4" x14ac:dyDescent="0.25">
      <c r="A514" s="224" t="s">
        <v>2481</v>
      </c>
      <c r="B514" s="224" t="s">
        <v>1662</v>
      </c>
    </row>
    <row r="515" spans="1:4" x14ac:dyDescent="0.25">
      <c r="A515" s="224" t="s">
        <v>2482</v>
      </c>
      <c r="B515" s="224" t="s">
        <v>1662</v>
      </c>
    </row>
    <row r="516" spans="1:4" x14ac:dyDescent="0.25">
      <c r="A516" s="224" t="s">
        <v>2483</v>
      </c>
      <c r="B516" s="224" t="s">
        <v>1662</v>
      </c>
    </row>
    <row r="517" spans="1:4" x14ac:dyDescent="0.25">
      <c r="A517" s="224" t="s">
        <v>2484</v>
      </c>
      <c r="B517" s="224" t="s">
        <v>1662</v>
      </c>
    </row>
    <row r="518" spans="1:4" x14ac:dyDescent="0.25">
      <c r="A518" s="224" t="s">
        <v>2485</v>
      </c>
      <c r="B518" s="224" t="s">
        <v>1662</v>
      </c>
    </row>
    <row r="519" spans="1:4" x14ac:dyDescent="0.25">
      <c r="A519" s="224" t="s">
        <v>2486</v>
      </c>
      <c r="B519" s="224" t="s">
        <v>1662</v>
      </c>
    </row>
    <row r="520" spans="1:4" x14ac:dyDescent="0.25">
      <c r="A520" s="224" t="s">
        <v>2487</v>
      </c>
      <c r="B520" s="224" t="s">
        <v>1662</v>
      </c>
    </row>
    <row r="521" spans="1:4" x14ac:dyDescent="0.25">
      <c r="A521" s="224" t="s">
        <v>2488</v>
      </c>
      <c r="B521" s="224" t="s">
        <v>1662</v>
      </c>
    </row>
    <row r="522" spans="1:4" x14ac:dyDescent="0.25">
      <c r="A522" s="224" t="s">
        <v>2489</v>
      </c>
      <c r="B522" s="224" t="s">
        <v>1662</v>
      </c>
    </row>
    <row r="523" spans="1:4" x14ac:dyDescent="0.25">
      <c r="A523" s="224" t="s">
        <v>2490</v>
      </c>
      <c r="B523" s="224" t="s">
        <v>1662</v>
      </c>
    </row>
    <row r="524" spans="1:4" x14ac:dyDescent="0.25">
      <c r="A524" s="224" t="s">
        <v>2491</v>
      </c>
      <c r="B524" s="224" t="s">
        <v>1662</v>
      </c>
    </row>
    <row r="525" spans="1:4" x14ac:dyDescent="0.25">
      <c r="A525" s="224" t="s">
        <v>1662</v>
      </c>
      <c r="B525" s="224" t="s">
        <v>2492</v>
      </c>
    </row>
    <row r="526" spans="1:4" x14ac:dyDescent="0.25">
      <c r="A526" s="224" t="s">
        <v>2558</v>
      </c>
      <c r="B526" s="224" t="s">
        <v>3157</v>
      </c>
      <c r="C526" s="225">
        <v>8312.9256546244851</v>
      </c>
      <c r="D526" s="225">
        <v>596.99999999999955</v>
      </c>
    </row>
    <row r="527" spans="1:4" x14ac:dyDescent="0.25">
      <c r="A527" s="224" t="s">
        <v>2559</v>
      </c>
      <c r="B527" s="224" t="s">
        <v>3128</v>
      </c>
      <c r="C527" s="225">
        <v>3433.9231036448068</v>
      </c>
      <c r="D527" s="225">
        <v>240.99999999999991</v>
      </c>
    </row>
    <row r="528" spans="1:4" x14ac:dyDescent="0.25">
      <c r="A528" s="224" t="s">
        <v>2560</v>
      </c>
      <c r="B528" s="224" t="s">
        <v>3129</v>
      </c>
      <c r="C528" s="225">
        <v>6904.0915590844734</v>
      </c>
      <c r="D528" s="225">
        <v>1270.9999999999982</v>
      </c>
    </row>
    <row r="529" spans="1:4" x14ac:dyDescent="0.25">
      <c r="A529" s="224" t="s">
        <v>2561</v>
      </c>
      <c r="B529" s="224" t="s">
        <v>3130</v>
      </c>
      <c r="C529" s="225">
        <v>3633.1235579171903</v>
      </c>
      <c r="D529" s="225">
        <v>992</v>
      </c>
    </row>
    <row r="530" spans="1:4" x14ac:dyDescent="0.25">
      <c r="A530" s="224" t="s">
        <v>2562</v>
      </c>
      <c r="B530" s="224" t="s">
        <v>3131</v>
      </c>
      <c r="C530" s="225">
        <v>2206.801631065046</v>
      </c>
      <c r="D530" s="225">
        <v>627.00000000000023</v>
      </c>
    </row>
    <row r="531" spans="1:4" x14ac:dyDescent="0.25">
      <c r="A531" s="224" t="s">
        <v>2563</v>
      </c>
      <c r="B531" s="224" t="s">
        <v>3132</v>
      </c>
      <c r="C531" s="225">
        <v>1009.8071729668002</v>
      </c>
      <c r="D531" s="225">
        <v>361</v>
      </c>
    </row>
    <row r="532" spans="1:4" x14ac:dyDescent="0.25">
      <c r="A532" s="224" t="s">
        <v>2564</v>
      </c>
      <c r="B532" s="224" t="s">
        <v>3133</v>
      </c>
      <c r="C532" s="225">
        <v>864.29179044427838</v>
      </c>
      <c r="D532" s="225">
        <v>373.00000000000006</v>
      </c>
    </row>
    <row r="533" spans="1:4" x14ac:dyDescent="0.25">
      <c r="A533" s="224" t="s">
        <v>2565</v>
      </c>
      <c r="B533" s="224" t="s">
        <v>3134</v>
      </c>
      <c r="C533" s="225">
        <v>3174.7568650600001</v>
      </c>
      <c r="D533" s="225">
        <v>932.00453891593736</v>
      </c>
    </row>
    <row r="534" spans="1:4" x14ac:dyDescent="0.25">
      <c r="A534" s="224" t="s">
        <v>2566</v>
      </c>
      <c r="B534" s="224" t="s">
        <v>3135</v>
      </c>
      <c r="C534" s="225">
        <v>2081.2988543047791</v>
      </c>
      <c r="D534" s="225">
        <v>489.52506820261419</v>
      </c>
    </row>
    <row r="535" spans="1:4" x14ac:dyDescent="0.25">
      <c r="A535" s="224" t="s">
        <v>2567</v>
      </c>
      <c r="B535" s="224" t="s">
        <v>3136</v>
      </c>
      <c r="C535" s="225">
        <v>7082.2773518766317</v>
      </c>
      <c r="D535" s="225">
        <v>2029.570466143861</v>
      </c>
    </row>
    <row r="536" spans="1:4" x14ac:dyDescent="0.25">
      <c r="A536" s="224" t="s">
        <v>2568</v>
      </c>
      <c r="B536" s="224" t="s">
        <v>3137</v>
      </c>
      <c r="C536" s="225">
        <v>9508.3423818547126</v>
      </c>
      <c r="D536" s="225">
        <v>2570.6236295932317</v>
      </c>
    </row>
    <row r="537" spans="1:4" x14ac:dyDescent="0.25">
      <c r="A537" s="224" t="s">
        <v>2569</v>
      </c>
      <c r="B537" s="224" t="s">
        <v>3138</v>
      </c>
      <c r="C537" s="225">
        <v>6719.9994478599965</v>
      </c>
      <c r="D537" s="225">
        <v>1691.1706770744702</v>
      </c>
    </row>
    <row r="538" spans="1:4" x14ac:dyDescent="0.25">
      <c r="A538" s="224" t="s">
        <v>2570</v>
      </c>
      <c r="B538" s="224" t="s">
        <v>3139</v>
      </c>
      <c r="C538" s="225">
        <v>3907.0020012827786</v>
      </c>
      <c r="D538" s="225">
        <v>1120.2447922452463</v>
      </c>
    </row>
    <row r="539" spans="1:4" x14ac:dyDescent="0.25">
      <c r="A539" s="224" t="s">
        <v>2571</v>
      </c>
      <c r="B539" s="224" t="s">
        <v>3140</v>
      </c>
      <c r="C539" s="225">
        <v>4024.6770298609154</v>
      </c>
      <c r="D539" s="225">
        <v>1100.8608278245583</v>
      </c>
    </row>
    <row r="540" spans="1:4" x14ac:dyDescent="0.25">
      <c r="A540" s="224" t="s">
        <v>2572</v>
      </c>
      <c r="B540" s="224" t="s">
        <v>1662</v>
      </c>
    </row>
    <row r="541" spans="1:4" x14ac:dyDescent="0.25">
      <c r="A541" s="224" t="s">
        <v>2573</v>
      </c>
      <c r="B541" s="224" t="s">
        <v>1662</v>
      </c>
    </row>
    <row r="542" spans="1:4" x14ac:dyDescent="0.25">
      <c r="A542" s="224" t="s">
        <v>2574</v>
      </c>
      <c r="B542" s="224" t="s">
        <v>1662</v>
      </c>
    </row>
    <row r="543" spans="1:4" x14ac:dyDescent="0.25">
      <c r="A543" s="224" t="s">
        <v>2575</v>
      </c>
      <c r="B543" s="224" t="s">
        <v>2042</v>
      </c>
      <c r="C543" s="225">
        <v>9666.7576832931863</v>
      </c>
      <c r="D543" s="225">
        <v>6038.0000000000018</v>
      </c>
    </row>
    <row r="544" spans="1:4" x14ac:dyDescent="0.25">
      <c r="A544" s="224" t="s">
        <v>2576</v>
      </c>
      <c r="B544" s="224" t="s">
        <v>141</v>
      </c>
    </row>
    <row r="545" spans="1:4" x14ac:dyDescent="0.25">
      <c r="A545" s="224" t="s">
        <v>2577</v>
      </c>
      <c r="B545" s="224" t="s">
        <v>1662</v>
      </c>
    </row>
    <row r="546" spans="1:4" x14ac:dyDescent="0.25">
      <c r="A546" s="224" t="s">
        <v>2578</v>
      </c>
      <c r="B546" s="224" t="s">
        <v>1662</v>
      </c>
    </row>
    <row r="547" spans="1:4" x14ac:dyDescent="0.25">
      <c r="A547" s="224" t="s">
        <v>2579</v>
      </c>
      <c r="B547" s="224" t="s">
        <v>1662</v>
      </c>
    </row>
    <row r="548" spans="1:4" x14ac:dyDescent="0.25">
      <c r="A548" s="224" t="s">
        <v>1662</v>
      </c>
      <c r="B548" s="224" t="s">
        <v>2493</v>
      </c>
    </row>
    <row r="549" spans="1:4" x14ac:dyDescent="0.25">
      <c r="A549" s="224" t="s">
        <v>2580</v>
      </c>
      <c r="B549" s="224" t="s">
        <v>3141</v>
      </c>
      <c r="C549" s="225">
        <v>8312.9256546244851</v>
      </c>
      <c r="D549" s="225">
        <v>596.99999999999955</v>
      </c>
    </row>
    <row r="550" spans="1:4" x14ac:dyDescent="0.25">
      <c r="A550" s="224" t="s">
        <v>2581</v>
      </c>
      <c r="B550" s="224" t="s">
        <v>3142</v>
      </c>
      <c r="C550" s="225">
        <v>3433.9231036448068</v>
      </c>
      <c r="D550" s="225">
        <v>240.99999999999991</v>
      </c>
    </row>
    <row r="551" spans="1:4" x14ac:dyDescent="0.25">
      <c r="A551" s="224" t="s">
        <v>2582</v>
      </c>
      <c r="B551" s="224" t="s">
        <v>3143</v>
      </c>
      <c r="C551" s="225">
        <v>6904.0915590844734</v>
      </c>
      <c r="D551" s="225">
        <v>1270.9999999999982</v>
      </c>
    </row>
    <row r="552" spans="1:4" x14ac:dyDescent="0.25">
      <c r="A552" s="224" t="s">
        <v>2583</v>
      </c>
      <c r="B552" s="224" t="s">
        <v>3144</v>
      </c>
      <c r="C552" s="225">
        <v>3633.1235579171903</v>
      </c>
      <c r="D552" s="225">
        <v>992</v>
      </c>
    </row>
    <row r="553" spans="1:4" x14ac:dyDescent="0.25">
      <c r="A553" s="224" t="s">
        <v>2584</v>
      </c>
      <c r="B553" s="224" t="s">
        <v>3145</v>
      </c>
      <c r="C553" s="225">
        <v>2206.801631065046</v>
      </c>
      <c r="D553" s="225">
        <v>627.00000000000023</v>
      </c>
    </row>
    <row r="554" spans="1:4" x14ac:dyDescent="0.25">
      <c r="A554" s="224" t="s">
        <v>2585</v>
      </c>
      <c r="B554" s="224" t="s">
        <v>3146</v>
      </c>
      <c r="C554" s="225">
        <v>1009.8071729668002</v>
      </c>
      <c r="D554" s="225">
        <v>361</v>
      </c>
    </row>
    <row r="555" spans="1:4" x14ac:dyDescent="0.25">
      <c r="A555" s="224" t="s">
        <v>2586</v>
      </c>
      <c r="B555" s="224" t="s">
        <v>3147</v>
      </c>
      <c r="C555" s="225">
        <v>864.29179044427838</v>
      </c>
      <c r="D555" s="225">
        <v>373.00000000000006</v>
      </c>
    </row>
    <row r="556" spans="1:4" x14ac:dyDescent="0.25">
      <c r="A556" s="224" t="s">
        <v>2587</v>
      </c>
      <c r="B556" s="224" t="s">
        <v>3148</v>
      </c>
      <c r="C556" s="225">
        <v>3174.7568650600001</v>
      </c>
      <c r="D556" s="225">
        <v>932.00453891593736</v>
      </c>
    </row>
    <row r="557" spans="1:4" x14ac:dyDescent="0.25">
      <c r="A557" s="224" t="s">
        <v>2588</v>
      </c>
      <c r="B557" s="224" t="s">
        <v>3149</v>
      </c>
      <c r="C557" s="225">
        <v>2081.2988543047791</v>
      </c>
      <c r="D557" s="225">
        <v>489.52506820261419</v>
      </c>
    </row>
    <row r="558" spans="1:4" x14ac:dyDescent="0.25">
      <c r="A558" s="224" t="s">
        <v>2589</v>
      </c>
      <c r="B558" s="224" t="s">
        <v>3150</v>
      </c>
      <c r="C558" s="225">
        <v>7082.2773518766317</v>
      </c>
      <c r="D558" s="225">
        <v>2029.570466143861</v>
      </c>
    </row>
    <row r="559" spans="1:4" x14ac:dyDescent="0.25">
      <c r="A559" s="224" t="s">
        <v>2590</v>
      </c>
      <c r="B559" s="224" t="s">
        <v>3151</v>
      </c>
      <c r="C559" s="225">
        <v>9508.3423818547126</v>
      </c>
      <c r="D559" s="225">
        <v>2570.6236295932317</v>
      </c>
    </row>
    <row r="560" spans="1:4" x14ac:dyDescent="0.25">
      <c r="A560" s="224" t="s">
        <v>2591</v>
      </c>
      <c r="B560" s="224" t="s">
        <v>3152</v>
      </c>
      <c r="C560" s="225">
        <v>6719.9994478599965</v>
      </c>
      <c r="D560" s="225">
        <v>1691.1706770744702</v>
      </c>
    </row>
    <row r="561" spans="1:4" x14ac:dyDescent="0.25">
      <c r="A561" s="224" t="s">
        <v>2592</v>
      </c>
      <c r="B561" s="224" t="s">
        <v>3153</v>
      </c>
      <c r="C561" s="225">
        <v>3907.0020012827786</v>
      </c>
      <c r="D561" s="225">
        <v>1120.2447922452463</v>
      </c>
    </row>
    <row r="562" spans="1:4" x14ac:dyDescent="0.25">
      <c r="A562" s="224" t="s">
        <v>2593</v>
      </c>
      <c r="B562" s="224" t="s">
        <v>3154</v>
      </c>
      <c r="C562" s="225">
        <v>4024.6770298609154</v>
      </c>
      <c r="D562" s="225">
        <v>1100.8608278245583</v>
      </c>
    </row>
    <row r="563" spans="1:4" x14ac:dyDescent="0.25">
      <c r="A563" s="224" t="s">
        <v>2594</v>
      </c>
      <c r="B563" s="224" t="s">
        <v>1662</v>
      </c>
    </row>
    <row r="564" spans="1:4" x14ac:dyDescent="0.25">
      <c r="A564" s="224" t="s">
        <v>2595</v>
      </c>
      <c r="B564" s="224" t="s">
        <v>1662</v>
      </c>
    </row>
    <row r="565" spans="1:4" x14ac:dyDescent="0.25">
      <c r="A565" s="224" t="s">
        <v>2596</v>
      </c>
      <c r="B565" s="224" t="s">
        <v>1662</v>
      </c>
    </row>
    <row r="566" spans="1:4" x14ac:dyDescent="0.25">
      <c r="A566" s="224" t="s">
        <v>2597</v>
      </c>
      <c r="B566" s="224" t="s">
        <v>2042</v>
      </c>
      <c r="C566" s="225">
        <v>9666.7576832931863</v>
      </c>
      <c r="D566" s="225">
        <v>6038.0000000000018</v>
      </c>
    </row>
    <row r="567" spans="1:4" x14ac:dyDescent="0.25">
      <c r="A567" s="224" t="s">
        <v>2598</v>
      </c>
      <c r="B567" s="224" t="s">
        <v>141</v>
      </c>
    </row>
    <row r="568" spans="1:4" x14ac:dyDescent="0.25">
      <c r="A568" s="224" t="s">
        <v>2599</v>
      </c>
      <c r="B568" s="224" t="s">
        <v>1662</v>
      </c>
    </row>
    <row r="569" spans="1:4" x14ac:dyDescent="0.25">
      <c r="A569" s="224" t="s">
        <v>2600</v>
      </c>
      <c r="B569" s="224" t="s">
        <v>1662</v>
      </c>
    </row>
    <row r="570" spans="1:4" x14ac:dyDescent="0.25">
      <c r="A570" s="224" t="s">
        <v>2601</v>
      </c>
      <c r="B570" s="224" t="s">
        <v>1662</v>
      </c>
    </row>
    <row r="571" spans="1:4" x14ac:dyDescent="0.25">
      <c r="A571" s="224" t="s">
        <v>1662</v>
      </c>
      <c r="B571" s="224" t="s">
        <v>2494</v>
      </c>
    </row>
    <row r="572" spans="1:4" x14ac:dyDescent="0.25">
      <c r="A572" s="224" t="s">
        <v>2602</v>
      </c>
      <c r="B572" s="224" t="s">
        <v>1642</v>
      </c>
      <c r="C572" s="225">
        <v>27494.914163318364</v>
      </c>
      <c r="D572" s="225">
        <v>6387</v>
      </c>
    </row>
    <row r="573" spans="1:4" x14ac:dyDescent="0.25">
      <c r="A573" s="224" t="s">
        <v>2603</v>
      </c>
      <c r="B573" s="224" t="s">
        <v>1643</v>
      </c>
      <c r="C573" s="225">
        <v>6760.3190124502271</v>
      </c>
      <c r="D573" s="225">
        <v>2081</v>
      </c>
    </row>
    <row r="574" spans="1:4" x14ac:dyDescent="0.25">
      <c r="A574" s="224" t="s">
        <v>2604</v>
      </c>
      <c r="B574" s="224" t="s">
        <v>2320</v>
      </c>
      <c r="C574" s="225">
        <v>4026.8052181050839</v>
      </c>
      <c r="D574" s="225">
        <v>874</v>
      </c>
    </row>
    <row r="575" spans="1:4" x14ac:dyDescent="0.25">
      <c r="A575" s="224" t="s">
        <v>2605</v>
      </c>
      <c r="B575" s="224" t="s">
        <v>1644</v>
      </c>
      <c r="C575" s="225">
        <v>6481.5297238539861</v>
      </c>
      <c r="D575" s="225">
        <v>998</v>
      </c>
    </row>
    <row r="576" spans="1:4" x14ac:dyDescent="0.25">
      <c r="A576" s="224" t="s">
        <v>2606</v>
      </c>
      <c r="B576" s="224" t="s">
        <v>1645</v>
      </c>
      <c r="C576" s="225">
        <v>7132.7831421480805</v>
      </c>
      <c r="D576" s="225">
        <v>985</v>
      </c>
    </row>
    <row r="577" spans="1:4" x14ac:dyDescent="0.25">
      <c r="A577" s="224" t="s">
        <v>2607</v>
      </c>
      <c r="B577" s="224" t="s">
        <v>1646</v>
      </c>
      <c r="C577" s="225">
        <v>3302.6806000303277</v>
      </c>
      <c r="D577" s="225">
        <v>666</v>
      </c>
    </row>
    <row r="578" spans="1:4" x14ac:dyDescent="0.25">
      <c r="A578" s="224" t="s">
        <v>2608</v>
      </c>
      <c r="B578" s="224" t="s">
        <v>1647</v>
      </c>
      <c r="C578" s="225">
        <v>4193.5925185535843</v>
      </c>
      <c r="D578" s="225">
        <v>361</v>
      </c>
    </row>
    <row r="579" spans="1:4" x14ac:dyDescent="0.25">
      <c r="A579" s="224" t="s">
        <v>2609</v>
      </c>
      <c r="B579" s="224" t="s">
        <v>1648</v>
      </c>
      <c r="C579" s="225">
        <v>1341.915795598477</v>
      </c>
      <c r="D579" s="225">
        <v>196</v>
      </c>
    </row>
    <row r="580" spans="1:4" x14ac:dyDescent="0.25">
      <c r="A580" s="224" t="s">
        <v>2610</v>
      </c>
      <c r="B580" s="224" t="s">
        <v>2692</v>
      </c>
      <c r="C580" s="225">
        <v>2573.1506855926887</v>
      </c>
      <c r="D580" s="225">
        <v>269</v>
      </c>
    </row>
    <row r="581" spans="1:4" x14ac:dyDescent="0.25">
      <c r="A581" s="224" t="s">
        <v>2611</v>
      </c>
      <c r="B581" s="224" t="s">
        <v>2695</v>
      </c>
      <c r="C581" s="225">
        <v>899.2026785481728</v>
      </c>
      <c r="D581" s="225">
        <v>136</v>
      </c>
    </row>
    <row r="582" spans="1:4" x14ac:dyDescent="0.25">
      <c r="A582" s="224" t="s">
        <v>2612</v>
      </c>
      <c r="B582" s="224" t="s">
        <v>2693</v>
      </c>
      <c r="C582" s="225">
        <v>2764.3653374898208</v>
      </c>
      <c r="D582" s="225">
        <v>106</v>
      </c>
    </row>
    <row r="583" spans="1:4" x14ac:dyDescent="0.25">
      <c r="A583" s="224" t="s">
        <v>2704</v>
      </c>
      <c r="B583" s="224" t="s">
        <v>2694</v>
      </c>
      <c r="C583" s="225">
        <v>1977.3861964979044</v>
      </c>
      <c r="D583" s="225">
        <v>171</v>
      </c>
    </row>
    <row r="584" spans="1:4" x14ac:dyDescent="0.25">
      <c r="A584" s="224" t="s">
        <v>2705</v>
      </c>
      <c r="B584" s="224" t="s">
        <v>2042</v>
      </c>
      <c r="C584" s="225">
        <v>3581.4310129534574</v>
      </c>
      <c r="D584" s="225">
        <v>2905</v>
      </c>
    </row>
    <row r="585" spans="1:4" x14ac:dyDescent="0.25">
      <c r="A585" s="224" t="s">
        <v>2706</v>
      </c>
      <c r="B585" s="224" t="s">
        <v>141</v>
      </c>
    </row>
    <row r="586" spans="1:4" x14ac:dyDescent="0.25">
      <c r="A586" s="224" t="s">
        <v>2613</v>
      </c>
      <c r="B586" s="224" t="s">
        <v>1662</v>
      </c>
    </row>
    <row r="587" spans="1:4" x14ac:dyDescent="0.25">
      <c r="A587" s="224" t="s">
        <v>2707</v>
      </c>
      <c r="B587" s="224" t="s">
        <v>1662</v>
      </c>
    </row>
    <row r="588" spans="1:4" x14ac:dyDescent="0.25">
      <c r="A588" s="224" t="s">
        <v>2708</v>
      </c>
      <c r="B588" s="224" t="s">
        <v>1662</v>
      </c>
    </row>
    <row r="589" spans="1:4" x14ac:dyDescent="0.25">
      <c r="A589" s="224" t="s">
        <v>2709</v>
      </c>
      <c r="B589" s="224" t="s">
        <v>1662</v>
      </c>
    </row>
    <row r="590" spans="1:4" x14ac:dyDescent="0.25">
      <c r="A590" s="224" t="s">
        <v>2710</v>
      </c>
      <c r="B590" s="224" t="s">
        <v>1662</v>
      </c>
    </row>
    <row r="591" spans="1:4" x14ac:dyDescent="0.25">
      <c r="A591" s="224" t="s">
        <v>2711</v>
      </c>
      <c r="B591" s="224" t="s">
        <v>1662</v>
      </c>
    </row>
    <row r="592" spans="1:4" x14ac:dyDescent="0.25">
      <c r="A592" s="224" t="s">
        <v>2712</v>
      </c>
      <c r="B592" s="224" t="s">
        <v>1662</v>
      </c>
    </row>
    <row r="593" spans="1:6" x14ac:dyDescent="0.25">
      <c r="A593" s="224" t="s">
        <v>2713</v>
      </c>
      <c r="B593" s="224" t="s">
        <v>1662</v>
      </c>
    </row>
    <row r="594" spans="1:6" x14ac:dyDescent="0.25">
      <c r="A594" s="224" t="s">
        <v>2714</v>
      </c>
      <c r="B594" s="224" t="s">
        <v>1662</v>
      </c>
    </row>
    <row r="595" spans="1:6" x14ac:dyDescent="0.25">
      <c r="A595" s="224" t="s">
        <v>2720</v>
      </c>
      <c r="B595" s="224" t="s">
        <v>1662</v>
      </c>
    </row>
    <row r="596" spans="1:6" x14ac:dyDescent="0.25">
      <c r="A596" s="224" t="s">
        <v>1662</v>
      </c>
      <c r="B596" s="224" t="s">
        <v>2495</v>
      </c>
    </row>
    <row r="597" spans="1:6" x14ac:dyDescent="0.25">
      <c r="A597" s="224" t="s">
        <v>2614</v>
      </c>
      <c r="B597" s="224" t="s">
        <v>2224</v>
      </c>
      <c r="C597" s="225">
        <v>4741.7515339877255</v>
      </c>
      <c r="D597" s="225">
        <v>277</v>
      </c>
    </row>
    <row r="598" spans="1:6" x14ac:dyDescent="0.25">
      <c r="A598" s="224" t="s">
        <v>2615</v>
      </c>
      <c r="B598" s="224" t="s">
        <v>2225</v>
      </c>
      <c r="C598" s="225">
        <v>64206.893538199169</v>
      </c>
      <c r="D598" s="225">
        <v>12953</v>
      </c>
    </row>
    <row r="599" spans="1:6" x14ac:dyDescent="0.25">
      <c r="A599" s="224" t="s">
        <v>2616</v>
      </c>
      <c r="B599" s="224" t="s">
        <v>1650</v>
      </c>
    </row>
    <row r="600" spans="1:6" x14ac:dyDescent="0.25">
      <c r="A600" s="224" t="s">
        <v>2617</v>
      </c>
      <c r="B600" s="224" t="s">
        <v>2042</v>
      </c>
      <c r="C600" s="225">
        <v>3581.4310129534638</v>
      </c>
      <c r="D600" s="225">
        <v>2905</v>
      </c>
    </row>
    <row r="601" spans="1:6" x14ac:dyDescent="0.25">
      <c r="A601" s="224" t="s">
        <v>2618</v>
      </c>
      <c r="B601" s="224" t="s">
        <v>141</v>
      </c>
    </row>
    <row r="602" spans="1:6" x14ac:dyDescent="0.25">
      <c r="A602" s="224" t="s">
        <v>1662</v>
      </c>
      <c r="B602" s="224" t="s">
        <v>1662</v>
      </c>
    </row>
    <row r="603" spans="1:6" x14ac:dyDescent="0.25">
      <c r="A603" s="224" t="s">
        <v>1662</v>
      </c>
      <c r="B603" s="224" t="s">
        <v>3104</v>
      </c>
    </row>
    <row r="604" spans="1:6" x14ac:dyDescent="0.25">
      <c r="A604" s="224" t="s">
        <v>2621</v>
      </c>
      <c r="B604" s="224" t="s">
        <v>771</v>
      </c>
    </row>
    <row r="605" spans="1:6" x14ac:dyDescent="0.25">
      <c r="A605" s="224" t="s">
        <v>2622</v>
      </c>
      <c r="B605" s="224" t="s">
        <v>772</v>
      </c>
      <c r="C605" s="225">
        <v>96341.11294401552</v>
      </c>
      <c r="D605" s="225">
        <v>37068.275313474478</v>
      </c>
      <c r="F605" s="225">
        <v>14.199260171647747</v>
      </c>
    </row>
    <row r="606" spans="1:6" x14ac:dyDescent="0.25">
      <c r="A606" s="224" t="s">
        <v>2623</v>
      </c>
      <c r="B606" s="224" t="s">
        <v>773</v>
      </c>
    </row>
    <row r="607" spans="1:6" x14ac:dyDescent="0.25">
      <c r="A607" s="224" t="s">
        <v>2624</v>
      </c>
      <c r="B607" s="224" t="s">
        <v>774</v>
      </c>
    </row>
    <row r="608" spans="1:6" x14ac:dyDescent="0.25">
      <c r="A608" s="224" t="s">
        <v>2625</v>
      </c>
      <c r="B608" s="224" t="s">
        <v>775</v>
      </c>
      <c r="C608" s="225">
        <v>0</v>
      </c>
      <c r="D608" s="225">
        <v>0</v>
      </c>
      <c r="F608" s="225">
        <v>0</v>
      </c>
    </row>
    <row r="609" spans="1:6" x14ac:dyDescent="0.25">
      <c r="A609" s="224" t="s">
        <v>2626</v>
      </c>
      <c r="B609" s="224" t="s">
        <v>776</v>
      </c>
      <c r="C609" s="225">
        <v>0</v>
      </c>
      <c r="D609" s="225">
        <v>0</v>
      </c>
      <c r="F609" s="225">
        <v>0</v>
      </c>
    </row>
    <row r="610" spans="1:6" x14ac:dyDescent="0.25">
      <c r="A610" s="224" t="s">
        <v>2627</v>
      </c>
      <c r="B610" s="224" t="s">
        <v>777</v>
      </c>
    </row>
    <row r="611" spans="1:6" x14ac:dyDescent="0.25">
      <c r="A611" s="224" t="s">
        <v>2628</v>
      </c>
      <c r="B611" s="224" t="s">
        <v>3188</v>
      </c>
    </row>
    <row r="612" spans="1:6" x14ac:dyDescent="0.25">
      <c r="A612" s="224" t="s">
        <v>2629</v>
      </c>
      <c r="B612" s="224" t="s">
        <v>3189</v>
      </c>
    </row>
    <row r="613" spans="1:6" x14ac:dyDescent="0.25">
      <c r="A613" s="224" t="s">
        <v>2630</v>
      </c>
      <c r="B613" s="224" t="s">
        <v>2219</v>
      </c>
      <c r="C613" s="225">
        <v>6819.1648685448527</v>
      </c>
      <c r="D613" s="225">
        <v>2288.8356297500645</v>
      </c>
      <c r="F613" s="225">
        <v>13.910380901351381</v>
      </c>
    </row>
    <row r="614" spans="1:6" x14ac:dyDescent="0.25">
      <c r="A614" s="224" t="s">
        <v>2631</v>
      </c>
      <c r="B614" s="224" t="s">
        <v>778</v>
      </c>
      <c r="C614" s="225">
        <v>0</v>
      </c>
      <c r="D614" s="225">
        <v>0</v>
      </c>
      <c r="F614" s="225">
        <v>0</v>
      </c>
    </row>
    <row r="615" spans="1:6" x14ac:dyDescent="0.25">
      <c r="A615" s="224" t="s">
        <v>2632</v>
      </c>
      <c r="B615" s="224" t="s">
        <v>3190</v>
      </c>
    </row>
    <row r="616" spans="1:6" x14ac:dyDescent="0.25">
      <c r="A616" s="224" t="s">
        <v>2633</v>
      </c>
      <c r="B616" s="224" t="s">
        <v>139</v>
      </c>
    </row>
    <row r="617" spans="1:6" x14ac:dyDescent="0.25">
      <c r="A617" s="224" t="s">
        <v>2634</v>
      </c>
      <c r="B617" s="224" t="s">
        <v>2042</v>
      </c>
    </row>
    <row r="618" spans="1:6" x14ac:dyDescent="0.25">
      <c r="A618" s="224" t="s">
        <v>2635</v>
      </c>
      <c r="B618" s="224" t="s">
        <v>141</v>
      </c>
    </row>
    <row r="619" spans="1:6" x14ac:dyDescent="0.25">
      <c r="A619" s="224" t="s">
        <v>2636</v>
      </c>
      <c r="B619" s="224" t="s">
        <v>2681</v>
      </c>
      <c r="F619" s="225">
        <v>9.8451518348577558</v>
      </c>
    </row>
    <row r="620" spans="1:6" x14ac:dyDescent="0.25">
      <c r="A620" s="224" t="s">
        <v>2637</v>
      </c>
      <c r="B620" s="224" t="s">
        <v>1662</v>
      </c>
    </row>
    <row r="621" spans="1:6" x14ac:dyDescent="0.25">
      <c r="A621" s="224" t="s">
        <v>2638</v>
      </c>
      <c r="B621" s="224" t="s">
        <v>1662</v>
      </c>
    </row>
    <row r="622" spans="1:6" x14ac:dyDescent="0.2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E36E00"/>
  </sheetPr>
  <dimension ref="A1:N179"/>
  <sheetViews>
    <sheetView zoomScale="80" zoomScaleNormal="80" workbookViewId="0">
      <selection activeCell="C34" sqref="C3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4" t="s">
        <v>82</v>
      </c>
      <c r="E10" s="68"/>
      <c r="F10" s="68"/>
      <c r="H10"/>
      <c r="I10" s="68"/>
      <c r="L10" s="68"/>
      <c r="M10" s="68"/>
    </row>
    <row r="11" spans="1:14" outlineLevel="1" x14ac:dyDescent="0.25">
      <c r="A11" s="51" t="s">
        <v>785</v>
      </c>
      <c r="B11" s="80" t="s">
        <v>475</v>
      </c>
      <c r="C11" s="134"/>
      <c r="E11" s="68"/>
      <c r="F11" s="68"/>
      <c r="H11"/>
      <c r="I11" s="68"/>
      <c r="L11" s="68"/>
      <c r="M11" s="68"/>
    </row>
    <row r="12" spans="1:14" outlineLevel="1" x14ac:dyDescent="0.25">
      <c r="A12" s="51" t="s">
        <v>786</v>
      </c>
      <c r="B12" s="80" t="s">
        <v>477</v>
      </c>
      <c r="C12" s="134"/>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2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800</v>
      </c>
      <c r="B24" s="68" t="s">
        <v>574</v>
      </c>
      <c r="C24" s="133" t="s">
        <v>82</v>
      </c>
      <c r="D24" s="134" t="s">
        <v>82</v>
      </c>
      <c r="F24" s="140" t="str">
        <f t="shared" si="0"/>
        <v/>
      </c>
      <c r="G24" s="140" t="str">
        <f t="shared" si="1"/>
        <v/>
      </c>
      <c r="H24"/>
      <c r="I24" s="68"/>
      <c r="M24" s="77"/>
      <c r="N24" s="77"/>
    </row>
    <row r="25" spans="1:14" x14ac:dyDescent="0.25">
      <c r="A25" s="51" t="s">
        <v>801</v>
      </c>
      <c r="B25" s="68" t="s">
        <v>574</v>
      </c>
      <c r="C25" s="133" t="s">
        <v>82</v>
      </c>
      <c r="D25" s="134" t="s">
        <v>82</v>
      </c>
      <c r="E25" s="88"/>
      <c r="F25" s="140" t="str">
        <f t="shared" si="0"/>
        <v/>
      </c>
      <c r="G25" s="140" t="str">
        <f t="shared" si="1"/>
        <v/>
      </c>
      <c r="H25"/>
      <c r="I25" s="68"/>
      <c r="L25" s="88"/>
      <c r="M25" s="77"/>
      <c r="N25" s="77"/>
    </row>
    <row r="26" spans="1:14" x14ac:dyDescent="0.25">
      <c r="A26" s="51" t="s">
        <v>802</v>
      </c>
      <c r="B26" s="68" t="s">
        <v>574</v>
      </c>
      <c r="C26" s="133" t="s">
        <v>82</v>
      </c>
      <c r="D26" s="134" t="s">
        <v>82</v>
      </c>
      <c r="E26" s="88"/>
      <c r="F26" s="140" t="str">
        <f t="shared" si="0"/>
        <v/>
      </c>
      <c r="G26" s="140" t="str">
        <f t="shared" si="1"/>
        <v/>
      </c>
      <c r="H26"/>
      <c r="I26" s="68"/>
      <c r="L26" s="88"/>
      <c r="M26" s="77"/>
      <c r="N26" s="77"/>
    </row>
    <row r="27" spans="1:14" x14ac:dyDescent="0.25">
      <c r="A27" s="51" t="s">
        <v>803</v>
      </c>
      <c r="B27" s="68" t="s">
        <v>574</v>
      </c>
      <c r="C27" s="133" t="s">
        <v>82</v>
      </c>
      <c r="D27" s="134" t="s">
        <v>82</v>
      </c>
      <c r="E27" s="88"/>
      <c r="F27" s="140" t="str">
        <f t="shared" si="0"/>
        <v/>
      </c>
      <c r="G27" s="140" t="str">
        <f t="shared" si="1"/>
        <v/>
      </c>
      <c r="H27"/>
      <c r="I27" s="68"/>
      <c r="L27" s="88"/>
      <c r="M27" s="77"/>
      <c r="N27" s="77"/>
    </row>
    <row r="28" spans="1:14" x14ac:dyDescent="0.25">
      <c r="A28" s="51" t="s">
        <v>804</v>
      </c>
      <c r="B28" s="68" t="s">
        <v>574</v>
      </c>
      <c r="C28" s="133" t="s">
        <v>82</v>
      </c>
      <c r="D28" s="134" t="s">
        <v>82</v>
      </c>
      <c r="E28" s="88"/>
      <c r="F28" s="140" t="str">
        <f t="shared" si="0"/>
        <v/>
      </c>
      <c r="G28" s="140" t="str">
        <f t="shared" si="1"/>
        <v/>
      </c>
      <c r="H28"/>
      <c r="I28" s="68"/>
      <c r="L28" s="88"/>
      <c r="M28" s="77"/>
      <c r="N28" s="77"/>
    </row>
    <row r="29" spans="1:14" x14ac:dyDescent="0.25">
      <c r="A29" s="51" t="s">
        <v>805</v>
      </c>
      <c r="B29" s="68" t="s">
        <v>574</v>
      </c>
      <c r="C29" s="133" t="s">
        <v>82</v>
      </c>
      <c r="D29" s="134" t="s">
        <v>82</v>
      </c>
      <c r="E29" s="88"/>
      <c r="F29" s="140" t="str">
        <f t="shared" si="0"/>
        <v/>
      </c>
      <c r="G29" s="140" t="str">
        <f t="shared" si="1"/>
        <v/>
      </c>
      <c r="H29"/>
      <c r="I29" s="68"/>
      <c r="L29" s="88"/>
      <c r="M29" s="77"/>
      <c r="N29" s="77"/>
    </row>
    <row r="30" spans="1:14" x14ac:dyDescent="0.25">
      <c r="A30" s="51" t="s">
        <v>806</v>
      </c>
      <c r="B30" s="68" t="s">
        <v>574</v>
      </c>
      <c r="C30" s="133" t="s">
        <v>82</v>
      </c>
      <c r="D30" s="134" t="s">
        <v>82</v>
      </c>
      <c r="E30" s="88"/>
      <c r="F30" s="140" t="str">
        <f t="shared" si="0"/>
        <v/>
      </c>
      <c r="G30" s="140" t="str">
        <f t="shared" si="1"/>
        <v/>
      </c>
      <c r="H30"/>
      <c r="I30" s="68"/>
      <c r="L30" s="88"/>
      <c r="M30" s="77"/>
      <c r="N30" s="77"/>
    </row>
    <row r="31" spans="1:14" x14ac:dyDescent="0.25">
      <c r="A31" s="51" t="s">
        <v>807</v>
      </c>
      <c r="B31" s="68" t="s">
        <v>574</v>
      </c>
      <c r="C31" s="133" t="s">
        <v>82</v>
      </c>
      <c r="D31" s="134" t="s">
        <v>82</v>
      </c>
      <c r="E31" s="88"/>
      <c r="F31" s="140" t="str">
        <f t="shared" si="0"/>
        <v/>
      </c>
      <c r="G31" s="140" t="str">
        <f t="shared" si="1"/>
        <v/>
      </c>
      <c r="H31"/>
      <c r="I31" s="68"/>
      <c r="L31" s="88"/>
      <c r="M31" s="77"/>
      <c r="N31" s="77"/>
    </row>
    <row r="32" spans="1:14" x14ac:dyDescent="0.25">
      <c r="A32" s="51" t="s">
        <v>808</v>
      </c>
      <c r="B32" s="68" t="s">
        <v>574</v>
      </c>
      <c r="C32" s="133" t="s">
        <v>82</v>
      </c>
      <c r="D32" s="134" t="s">
        <v>82</v>
      </c>
      <c r="E32" s="88"/>
      <c r="F32" s="140" t="str">
        <f t="shared" si="0"/>
        <v/>
      </c>
      <c r="G32" s="140" t="str">
        <f t="shared" si="1"/>
        <v/>
      </c>
      <c r="H32"/>
      <c r="I32" s="68"/>
      <c r="L32" s="88"/>
      <c r="M32" s="77"/>
      <c r="N32" s="77"/>
    </row>
    <row r="33" spans="1:14" x14ac:dyDescent="0.25">
      <c r="A33" s="51" t="s">
        <v>809</v>
      </c>
      <c r="B33" s="68" t="s">
        <v>574</v>
      </c>
      <c r="C33" s="133" t="s">
        <v>82</v>
      </c>
      <c r="D33" s="134" t="s">
        <v>82</v>
      </c>
      <c r="E33" s="88"/>
      <c r="F33" s="140" t="str">
        <f t="shared" si="0"/>
        <v/>
      </c>
      <c r="G33" s="140" t="str">
        <f t="shared" si="1"/>
        <v/>
      </c>
      <c r="H33"/>
      <c r="I33" s="68"/>
      <c r="L33" s="88"/>
      <c r="M33" s="77"/>
      <c r="N33" s="77"/>
    </row>
    <row r="34" spans="1:14" x14ac:dyDescent="0.25">
      <c r="A34" s="51" t="s">
        <v>810</v>
      </c>
      <c r="B34" s="68" t="s">
        <v>574</v>
      </c>
      <c r="C34" s="133" t="s">
        <v>82</v>
      </c>
      <c r="D34" s="134" t="s">
        <v>82</v>
      </c>
      <c r="E34" s="88"/>
      <c r="F34" s="140" t="str">
        <f t="shared" si="0"/>
        <v/>
      </c>
      <c r="G34" s="140" t="str">
        <f t="shared" si="1"/>
        <v/>
      </c>
      <c r="H34"/>
      <c r="I34" s="68"/>
      <c r="L34" s="88"/>
      <c r="M34" s="77"/>
      <c r="N34" s="77"/>
    </row>
    <row r="35" spans="1:14" x14ac:dyDescent="0.25">
      <c r="A35" s="51" t="s">
        <v>811</v>
      </c>
      <c r="B35" s="68" t="s">
        <v>574</v>
      </c>
      <c r="C35" s="133" t="s">
        <v>82</v>
      </c>
      <c r="D35" s="134" t="s">
        <v>82</v>
      </c>
      <c r="E35" s="88"/>
      <c r="F35" s="140" t="str">
        <f t="shared" si="0"/>
        <v/>
      </c>
      <c r="G35" s="140" t="str">
        <f t="shared" si="1"/>
        <v/>
      </c>
      <c r="H35"/>
      <c r="I35" s="68"/>
      <c r="L35" s="88"/>
      <c r="M35" s="77"/>
      <c r="N35" s="77"/>
    </row>
    <row r="36" spans="1:14" x14ac:dyDescent="0.25">
      <c r="A36" s="51" t="s">
        <v>812</v>
      </c>
      <c r="B36" s="68" t="s">
        <v>574</v>
      </c>
      <c r="C36" s="133" t="s">
        <v>82</v>
      </c>
      <c r="D36" s="134" t="s">
        <v>82</v>
      </c>
      <c r="E36" s="88"/>
      <c r="F36" s="140" t="str">
        <f t="shared" si="0"/>
        <v/>
      </c>
      <c r="G36" s="140" t="str">
        <f t="shared" si="1"/>
        <v/>
      </c>
      <c r="H36"/>
      <c r="I36" s="68"/>
      <c r="L36" s="88"/>
      <c r="M36" s="77"/>
      <c r="N36" s="77"/>
    </row>
    <row r="37" spans="1:14" x14ac:dyDescent="0.2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814</v>
      </c>
      <c r="C38" s="70" t="s">
        <v>110</v>
      </c>
      <c r="D38" s="70"/>
      <c r="E38" s="72"/>
      <c r="F38" s="70" t="s">
        <v>794</v>
      </c>
      <c r="G38" s="70"/>
      <c r="H38"/>
      <c r="I38" s="95"/>
      <c r="J38" s="65"/>
      <c r="K38" s="65"/>
      <c r="L38" s="57"/>
      <c r="M38" s="65"/>
      <c r="N38" s="65"/>
    </row>
    <row r="39" spans="1:14" x14ac:dyDescent="0.25">
      <c r="A39" s="51" t="s">
        <v>815</v>
      </c>
      <c r="B39" s="68" t="s">
        <v>816</v>
      </c>
      <c r="C39" s="133" t="s">
        <v>82</v>
      </c>
      <c r="E39" s="97"/>
      <c r="F39" s="140" t="str">
        <f>IF($C$42=0,"",IF(C39="[for completion]","",C39/$C$42))</f>
        <v/>
      </c>
      <c r="G39" s="76"/>
      <c r="H39"/>
      <c r="I39" s="68"/>
      <c r="L39" s="97"/>
      <c r="M39" s="77"/>
      <c r="N39" s="76"/>
    </row>
    <row r="40" spans="1:14" x14ac:dyDescent="0.25">
      <c r="A40" s="51" t="s">
        <v>817</v>
      </c>
      <c r="B40" s="68" t="s">
        <v>818</v>
      </c>
      <c r="C40" s="133" t="s">
        <v>82</v>
      </c>
      <c r="E40" s="97"/>
      <c r="F40" s="140" t="str">
        <f>IF($C$42=0,"",IF(C40="[for completion]","",C40/$C$42))</f>
        <v/>
      </c>
      <c r="G40" s="76"/>
      <c r="H40"/>
      <c r="I40" s="68"/>
      <c r="L40" s="97"/>
      <c r="M40" s="77"/>
      <c r="N40" s="76"/>
    </row>
    <row r="41" spans="1:14" x14ac:dyDescent="0.25">
      <c r="A41" s="51" t="s">
        <v>819</v>
      </c>
      <c r="B41" s="68" t="s">
        <v>139</v>
      </c>
      <c r="C41" s="133" t="s">
        <v>82</v>
      </c>
      <c r="E41" s="88"/>
      <c r="F41" s="140" t="str">
        <f>IF($C$42=0,"",IF(C41="[for completion]","",C41/$C$42))</f>
        <v/>
      </c>
      <c r="G41" s="76"/>
      <c r="H41"/>
      <c r="I41" s="68"/>
      <c r="L41" s="88"/>
      <c r="M41" s="77"/>
      <c r="N41" s="76"/>
    </row>
    <row r="42" spans="1:14" x14ac:dyDescent="0.25">
      <c r="A42" s="51" t="s">
        <v>820</v>
      </c>
      <c r="B42" s="78" t="s">
        <v>141</v>
      </c>
      <c r="C42" s="135">
        <f>SUM(C39:C41)</f>
        <v>0</v>
      </c>
      <c r="D42" s="68"/>
      <c r="E42" s="88"/>
      <c r="F42" s="141">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30">
        <f>SUM(C50:C76)</f>
        <v>0</v>
      </c>
      <c r="G49" s="51"/>
      <c r="H49"/>
      <c r="I49" s="57"/>
      <c r="N49" s="51"/>
    </row>
    <row r="50" spans="1:14" x14ac:dyDescent="0.25">
      <c r="A50" s="51" t="s">
        <v>827</v>
      </c>
      <c r="B50" s="51" t="s">
        <v>495</v>
      </c>
      <c r="C50" s="130" t="s">
        <v>82</v>
      </c>
      <c r="G50" s="51"/>
      <c r="H50"/>
      <c r="N50" s="51"/>
    </row>
    <row r="51" spans="1:14" x14ac:dyDescent="0.25">
      <c r="A51" s="51" t="s">
        <v>828</v>
      </c>
      <c r="B51" s="51" t="s">
        <v>497</v>
      </c>
      <c r="C51" s="130" t="s">
        <v>82</v>
      </c>
      <c r="G51" s="51"/>
      <c r="H51"/>
      <c r="N51" s="51"/>
    </row>
    <row r="52" spans="1:14" x14ac:dyDescent="0.25">
      <c r="A52" s="51" t="s">
        <v>829</v>
      </c>
      <c r="B52" s="51" t="s">
        <v>499</v>
      </c>
      <c r="C52" s="130" t="s">
        <v>82</v>
      </c>
      <c r="G52" s="51"/>
      <c r="H52"/>
      <c r="N52" s="51"/>
    </row>
    <row r="53" spans="1:14" x14ac:dyDescent="0.25">
      <c r="A53" s="51" t="s">
        <v>830</v>
      </c>
      <c r="B53" s="51" t="s">
        <v>501</v>
      </c>
      <c r="C53" s="130" t="s">
        <v>82</v>
      </c>
      <c r="G53" s="51"/>
      <c r="H53"/>
      <c r="N53" s="51"/>
    </row>
    <row r="54" spans="1:14" x14ac:dyDescent="0.25">
      <c r="A54" s="51" t="s">
        <v>831</v>
      </c>
      <c r="B54" s="51" t="s">
        <v>503</v>
      </c>
      <c r="C54" s="130" t="s">
        <v>82</v>
      </c>
      <c r="G54" s="51"/>
      <c r="H54"/>
      <c r="N54" s="51"/>
    </row>
    <row r="55" spans="1:14" x14ac:dyDescent="0.25">
      <c r="A55" s="51" t="s">
        <v>832</v>
      </c>
      <c r="B55" s="51" t="s">
        <v>2300</v>
      </c>
      <c r="C55" s="130" t="s">
        <v>82</v>
      </c>
      <c r="G55" s="51"/>
      <c r="H55"/>
      <c r="N55" s="51"/>
    </row>
    <row r="56" spans="1:14" x14ac:dyDescent="0.25">
      <c r="A56" s="51" t="s">
        <v>833</v>
      </c>
      <c r="B56" s="51" t="s">
        <v>506</v>
      </c>
      <c r="C56" s="130" t="s">
        <v>82</v>
      </c>
      <c r="G56" s="51"/>
      <c r="H56"/>
      <c r="N56" s="51"/>
    </row>
    <row r="57" spans="1:14" x14ac:dyDescent="0.25">
      <c r="A57" s="51" t="s">
        <v>834</v>
      </c>
      <c r="B57" s="51" t="s">
        <v>508</v>
      </c>
      <c r="C57" s="130" t="s">
        <v>82</v>
      </c>
      <c r="G57" s="51"/>
      <c r="H57"/>
      <c r="N57" s="51"/>
    </row>
    <row r="58" spans="1:14" x14ac:dyDescent="0.25">
      <c r="A58" s="51" t="s">
        <v>835</v>
      </c>
      <c r="B58" s="51" t="s">
        <v>510</v>
      </c>
      <c r="C58" s="130" t="s">
        <v>82</v>
      </c>
      <c r="G58" s="51"/>
      <c r="H58"/>
      <c r="N58" s="51"/>
    </row>
    <row r="59" spans="1:14" x14ac:dyDescent="0.25">
      <c r="A59" s="51" t="s">
        <v>836</v>
      </c>
      <c r="B59" s="51" t="s">
        <v>512</v>
      </c>
      <c r="C59" s="130" t="s">
        <v>82</v>
      </c>
      <c r="G59" s="51"/>
      <c r="H59"/>
      <c r="N59" s="51"/>
    </row>
    <row r="60" spans="1:14" x14ac:dyDescent="0.25">
      <c r="A60" s="51" t="s">
        <v>837</v>
      </c>
      <c r="B60" s="51" t="s">
        <v>514</v>
      </c>
      <c r="C60" s="130" t="s">
        <v>82</v>
      </c>
      <c r="G60" s="51"/>
      <c r="H60"/>
      <c r="N60" s="51"/>
    </row>
    <row r="61" spans="1:14" x14ac:dyDescent="0.25">
      <c r="A61" s="51" t="s">
        <v>838</v>
      </c>
      <c r="B61" s="51" t="s">
        <v>516</v>
      </c>
      <c r="C61" s="130" t="s">
        <v>82</v>
      </c>
      <c r="G61" s="51"/>
      <c r="H61"/>
      <c r="N61" s="51"/>
    </row>
    <row r="62" spans="1:14" x14ac:dyDescent="0.25">
      <c r="A62" s="51" t="s">
        <v>839</v>
      </c>
      <c r="B62" s="51" t="s">
        <v>518</v>
      </c>
      <c r="C62" s="130" t="s">
        <v>82</v>
      </c>
      <c r="G62" s="51"/>
      <c r="H62"/>
      <c r="N62" s="51"/>
    </row>
    <row r="63" spans="1:14" x14ac:dyDescent="0.25">
      <c r="A63" s="51" t="s">
        <v>840</v>
      </c>
      <c r="B63" s="51" t="s">
        <v>520</v>
      </c>
      <c r="C63" s="130" t="s">
        <v>82</v>
      </c>
      <c r="G63" s="51"/>
      <c r="H63"/>
      <c r="N63" s="51"/>
    </row>
    <row r="64" spans="1:14" x14ac:dyDescent="0.25">
      <c r="A64" s="51" t="s">
        <v>841</v>
      </c>
      <c r="B64" s="51" t="s">
        <v>522</v>
      </c>
      <c r="C64" s="130" t="s">
        <v>82</v>
      </c>
      <c r="G64" s="51"/>
      <c r="H64"/>
      <c r="N64" s="51"/>
    </row>
    <row r="65" spans="1:14" x14ac:dyDescent="0.25">
      <c r="A65" s="51" t="s">
        <v>842</v>
      </c>
      <c r="B65" s="51" t="s">
        <v>3</v>
      </c>
      <c r="C65" s="130" t="s">
        <v>82</v>
      </c>
      <c r="G65" s="51"/>
      <c r="H65"/>
      <c r="N65" s="51"/>
    </row>
    <row r="66" spans="1:14" x14ac:dyDescent="0.25">
      <c r="A66" s="51" t="s">
        <v>843</v>
      </c>
      <c r="B66" s="51" t="s">
        <v>525</v>
      </c>
      <c r="C66" s="130" t="s">
        <v>82</v>
      </c>
      <c r="G66" s="51"/>
      <c r="H66"/>
      <c r="N66" s="51"/>
    </row>
    <row r="67" spans="1:14" x14ac:dyDescent="0.25">
      <c r="A67" s="51" t="s">
        <v>844</v>
      </c>
      <c r="B67" s="51" t="s">
        <v>527</v>
      </c>
      <c r="C67" s="130" t="s">
        <v>82</v>
      </c>
      <c r="G67" s="51"/>
      <c r="H67"/>
      <c r="N67" s="51"/>
    </row>
    <row r="68" spans="1:14" x14ac:dyDescent="0.25">
      <c r="A68" s="51" t="s">
        <v>845</v>
      </c>
      <c r="B68" s="51" t="s">
        <v>529</v>
      </c>
      <c r="C68" s="130" t="s">
        <v>82</v>
      </c>
      <c r="G68" s="51"/>
      <c r="H68"/>
      <c r="N68" s="51"/>
    </row>
    <row r="69" spans="1:14" x14ac:dyDescent="0.25">
      <c r="A69" s="51" t="s">
        <v>846</v>
      </c>
      <c r="B69" s="51" t="s">
        <v>531</v>
      </c>
      <c r="C69" s="130" t="s">
        <v>82</v>
      </c>
      <c r="G69" s="51"/>
      <c r="H69"/>
      <c r="N69" s="51"/>
    </row>
    <row r="70" spans="1:14" x14ac:dyDescent="0.25">
      <c r="A70" s="51" t="s">
        <v>847</v>
      </c>
      <c r="B70" s="51" t="s">
        <v>533</v>
      </c>
      <c r="C70" s="130" t="s">
        <v>82</v>
      </c>
      <c r="G70" s="51"/>
      <c r="H70"/>
      <c r="N70" s="51"/>
    </row>
    <row r="71" spans="1:14" x14ac:dyDescent="0.25">
      <c r="A71" s="51" t="s">
        <v>848</v>
      </c>
      <c r="B71" s="51" t="s">
        <v>535</v>
      </c>
      <c r="C71" s="130" t="s">
        <v>82</v>
      </c>
      <c r="G71" s="51"/>
      <c r="H71"/>
      <c r="N71" s="51"/>
    </row>
    <row r="72" spans="1:14" x14ac:dyDescent="0.25">
      <c r="A72" s="51" t="s">
        <v>849</v>
      </c>
      <c r="B72" s="51" t="s">
        <v>537</v>
      </c>
      <c r="C72" s="130" t="s">
        <v>82</v>
      </c>
      <c r="G72" s="51"/>
      <c r="H72"/>
      <c r="N72" s="51"/>
    </row>
    <row r="73" spans="1:14" x14ac:dyDescent="0.25">
      <c r="A73" s="51" t="s">
        <v>850</v>
      </c>
      <c r="B73" s="51" t="s">
        <v>539</v>
      </c>
      <c r="C73" s="130" t="s">
        <v>82</v>
      </c>
      <c r="G73" s="51"/>
      <c r="H73"/>
      <c r="N73" s="51"/>
    </row>
    <row r="74" spans="1:14" x14ac:dyDescent="0.25">
      <c r="A74" s="51" t="s">
        <v>851</v>
      </c>
      <c r="B74" s="51" t="s">
        <v>541</v>
      </c>
      <c r="C74" s="130" t="s">
        <v>82</v>
      </c>
      <c r="G74" s="51"/>
      <c r="H74"/>
      <c r="N74" s="51"/>
    </row>
    <row r="75" spans="1:14" x14ac:dyDescent="0.25">
      <c r="A75" s="51" t="s">
        <v>852</v>
      </c>
      <c r="B75" s="51" t="s">
        <v>543</v>
      </c>
      <c r="C75" s="130" t="s">
        <v>82</v>
      </c>
      <c r="G75" s="51"/>
      <c r="H75"/>
      <c r="N75" s="51"/>
    </row>
    <row r="76" spans="1:14" x14ac:dyDescent="0.25">
      <c r="A76" s="51" t="s">
        <v>853</v>
      </c>
      <c r="B76" s="51" t="s">
        <v>6</v>
      </c>
      <c r="C76" s="130" t="s">
        <v>82</v>
      </c>
      <c r="G76" s="51"/>
      <c r="H76"/>
      <c r="N76" s="51"/>
    </row>
    <row r="77" spans="1:14" x14ac:dyDescent="0.25">
      <c r="A77" s="51" t="s">
        <v>854</v>
      </c>
      <c r="B77" s="94" t="s">
        <v>309</v>
      </c>
      <c r="C77" s="130">
        <f>SUM(C78:C80)</f>
        <v>0</v>
      </c>
      <c r="G77" s="51"/>
      <c r="H77"/>
      <c r="I77" s="57"/>
      <c r="N77" s="51"/>
    </row>
    <row r="78" spans="1:14" x14ac:dyDescent="0.25">
      <c r="A78" s="51" t="s">
        <v>855</v>
      </c>
      <c r="B78" s="51" t="s">
        <v>549</v>
      </c>
      <c r="C78" s="130" t="s">
        <v>82</v>
      </c>
      <c r="G78" s="51"/>
      <c r="H78"/>
      <c r="N78" s="51"/>
    </row>
    <row r="79" spans="1:14" x14ac:dyDescent="0.25">
      <c r="A79" s="51" t="s">
        <v>856</v>
      </c>
      <c r="B79" s="51" t="s">
        <v>551</v>
      </c>
      <c r="C79" s="130" t="s">
        <v>82</v>
      </c>
      <c r="G79" s="51"/>
      <c r="H79"/>
      <c r="N79" s="51"/>
    </row>
    <row r="80" spans="1:14" x14ac:dyDescent="0.25">
      <c r="A80" s="51" t="s">
        <v>857</v>
      </c>
      <c r="B80" s="51" t="s">
        <v>2</v>
      </c>
      <c r="C80" s="130" t="s">
        <v>82</v>
      </c>
      <c r="G80" s="51"/>
      <c r="H80"/>
      <c r="N80" s="51"/>
    </row>
    <row r="81" spans="1:14" x14ac:dyDescent="0.25">
      <c r="A81" s="51" t="s">
        <v>858</v>
      </c>
      <c r="B81" s="94" t="s">
        <v>139</v>
      </c>
      <c r="C81" s="130">
        <f>SUM(C82:C92)</f>
        <v>0</v>
      </c>
      <c r="G81" s="51"/>
      <c r="H81"/>
      <c r="I81" s="57"/>
      <c r="N81" s="51"/>
    </row>
    <row r="82" spans="1:14" x14ac:dyDescent="0.25">
      <c r="A82" s="51" t="s">
        <v>859</v>
      </c>
      <c r="B82" s="68" t="s">
        <v>311</v>
      </c>
      <c r="C82" s="130" t="s">
        <v>82</v>
      </c>
      <c r="G82" s="51"/>
      <c r="H82"/>
      <c r="I82" s="68"/>
      <c r="N82" s="51"/>
    </row>
    <row r="83" spans="1:14" x14ac:dyDescent="0.25">
      <c r="A83" s="51" t="s">
        <v>860</v>
      </c>
      <c r="B83" s="51" t="s">
        <v>546</v>
      </c>
      <c r="C83" s="130" t="s">
        <v>82</v>
      </c>
      <c r="G83" s="51"/>
      <c r="H83"/>
      <c r="I83" s="68"/>
      <c r="N83" s="51"/>
    </row>
    <row r="84" spans="1:14" x14ac:dyDescent="0.25">
      <c r="A84" s="51" t="s">
        <v>861</v>
      </c>
      <c r="B84" s="68" t="s">
        <v>313</v>
      </c>
      <c r="C84" s="130" t="s">
        <v>82</v>
      </c>
      <c r="G84" s="51"/>
      <c r="H84"/>
      <c r="I84" s="68"/>
      <c r="N84" s="51"/>
    </row>
    <row r="85" spans="1:14" x14ac:dyDescent="0.25">
      <c r="A85" s="51" t="s">
        <v>862</v>
      </c>
      <c r="B85" s="68" t="s">
        <v>315</v>
      </c>
      <c r="C85" s="130" t="s">
        <v>82</v>
      </c>
      <c r="G85" s="51"/>
      <c r="H85"/>
      <c r="I85" s="68"/>
      <c r="N85" s="51"/>
    </row>
    <row r="86" spans="1:14" x14ac:dyDescent="0.25">
      <c r="A86" s="51" t="s">
        <v>863</v>
      </c>
      <c r="B86" s="68" t="s">
        <v>12</v>
      </c>
      <c r="C86" s="130" t="s">
        <v>82</v>
      </c>
      <c r="G86" s="51"/>
      <c r="H86"/>
      <c r="I86" s="68"/>
      <c r="N86" s="51"/>
    </row>
    <row r="87" spans="1:14" x14ac:dyDescent="0.25">
      <c r="A87" s="51" t="s">
        <v>864</v>
      </c>
      <c r="B87" s="68" t="s">
        <v>318</v>
      </c>
      <c r="C87" s="130" t="s">
        <v>82</v>
      </c>
      <c r="G87" s="51"/>
      <c r="H87"/>
      <c r="I87" s="68"/>
      <c r="N87" s="51"/>
    </row>
    <row r="88" spans="1:14" x14ac:dyDescent="0.25">
      <c r="A88" s="51" t="s">
        <v>865</v>
      </c>
      <c r="B88" s="68" t="s">
        <v>320</v>
      </c>
      <c r="C88" s="130" t="s">
        <v>82</v>
      </c>
      <c r="G88" s="51"/>
      <c r="H88"/>
      <c r="I88" s="68"/>
      <c r="N88" s="51"/>
    </row>
    <row r="89" spans="1:14" x14ac:dyDescent="0.25">
      <c r="A89" s="51" t="s">
        <v>866</v>
      </c>
      <c r="B89" s="68" t="s">
        <v>322</v>
      </c>
      <c r="C89" s="130" t="s">
        <v>82</v>
      </c>
      <c r="G89" s="51"/>
      <c r="H89"/>
      <c r="I89" s="68"/>
      <c r="N89" s="51"/>
    </row>
    <row r="90" spans="1:14" x14ac:dyDescent="0.25">
      <c r="A90" s="51" t="s">
        <v>867</v>
      </c>
      <c r="B90" s="68" t="s">
        <v>324</v>
      </c>
      <c r="C90" s="130" t="s">
        <v>82</v>
      </c>
      <c r="G90" s="51"/>
      <c r="H90"/>
      <c r="I90" s="68"/>
      <c r="N90" s="51"/>
    </row>
    <row r="91" spans="1:14" x14ac:dyDescent="0.25">
      <c r="A91" s="51" t="s">
        <v>868</v>
      </c>
      <c r="B91" s="68" t="s">
        <v>326</v>
      </c>
      <c r="C91" s="130" t="s">
        <v>82</v>
      </c>
      <c r="G91" s="51"/>
      <c r="H91"/>
      <c r="I91" s="68"/>
      <c r="N91" s="51"/>
    </row>
    <row r="92" spans="1:14" x14ac:dyDescent="0.25">
      <c r="A92" s="51" t="s">
        <v>869</v>
      </c>
      <c r="B92" s="68" t="s">
        <v>139</v>
      </c>
      <c r="C92" s="130" t="s">
        <v>82</v>
      </c>
      <c r="G92" s="51"/>
      <c r="H92"/>
      <c r="I92" s="68"/>
      <c r="N92" s="51"/>
    </row>
    <row r="93" spans="1:14" outlineLevel="1" x14ac:dyDescent="0.25">
      <c r="A93" s="51" t="s">
        <v>870</v>
      </c>
      <c r="B93" s="80" t="s">
        <v>143</v>
      </c>
      <c r="C93" s="130"/>
      <c r="G93" s="51"/>
      <c r="H93"/>
      <c r="I93" s="68"/>
      <c r="N93" s="51"/>
    </row>
    <row r="94" spans="1:14" outlineLevel="1" x14ac:dyDescent="0.25">
      <c r="A94" s="51" t="s">
        <v>871</v>
      </c>
      <c r="B94" s="80" t="s">
        <v>143</v>
      </c>
      <c r="C94" s="130"/>
      <c r="G94" s="51"/>
      <c r="H94"/>
      <c r="I94" s="68"/>
      <c r="N94" s="51"/>
    </row>
    <row r="95" spans="1:14" outlineLevel="1" x14ac:dyDescent="0.25">
      <c r="A95" s="51" t="s">
        <v>872</v>
      </c>
      <c r="B95" s="80" t="s">
        <v>143</v>
      </c>
      <c r="C95" s="130"/>
      <c r="G95" s="51"/>
      <c r="H95"/>
      <c r="I95" s="68"/>
      <c r="N95" s="51"/>
    </row>
    <row r="96" spans="1:14" outlineLevel="1" x14ac:dyDescent="0.25">
      <c r="A96" s="51" t="s">
        <v>873</v>
      </c>
      <c r="B96" s="80" t="s">
        <v>143</v>
      </c>
      <c r="C96" s="130"/>
      <c r="G96" s="51"/>
      <c r="H96"/>
      <c r="I96" s="68"/>
      <c r="N96" s="51"/>
    </row>
    <row r="97" spans="1:14" outlineLevel="1" x14ac:dyDescent="0.25">
      <c r="A97" s="51" t="s">
        <v>874</v>
      </c>
      <c r="B97" s="80" t="s">
        <v>143</v>
      </c>
      <c r="C97" s="130"/>
      <c r="G97" s="51"/>
      <c r="H97"/>
      <c r="I97" s="68"/>
      <c r="N97" s="51"/>
    </row>
    <row r="98" spans="1:14" outlineLevel="1" x14ac:dyDescent="0.25">
      <c r="A98" s="51" t="s">
        <v>875</v>
      </c>
      <c r="B98" s="80" t="s">
        <v>143</v>
      </c>
      <c r="C98" s="130"/>
      <c r="G98" s="51"/>
      <c r="H98"/>
      <c r="I98" s="68"/>
      <c r="N98" s="51"/>
    </row>
    <row r="99" spans="1:14" outlineLevel="1" x14ac:dyDescent="0.25">
      <c r="A99" s="51" t="s">
        <v>876</v>
      </c>
      <c r="B99" s="80" t="s">
        <v>143</v>
      </c>
      <c r="C99" s="130"/>
      <c r="G99" s="51"/>
      <c r="H99"/>
      <c r="I99" s="68"/>
      <c r="N99" s="51"/>
    </row>
    <row r="100" spans="1:14" outlineLevel="1" x14ac:dyDescent="0.25">
      <c r="A100" s="51" t="s">
        <v>877</v>
      </c>
      <c r="B100" s="80" t="s">
        <v>143</v>
      </c>
      <c r="C100" s="130"/>
      <c r="G100" s="51"/>
      <c r="H100"/>
      <c r="I100" s="68"/>
      <c r="N100" s="51"/>
    </row>
    <row r="101" spans="1:14" outlineLevel="1" x14ac:dyDescent="0.25">
      <c r="A101" s="51" t="s">
        <v>878</v>
      </c>
      <c r="B101" s="80" t="s">
        <v>143</v>
      </c>
      <c r="C101" s="130"/>
      <c r="G101" s="51"/>
      <c r="H101"/>
      <c r="I101" s="68"/>
      <c r="N101" s="51"/>
    </row>
    <row r="102" spans="1:14" outlineLevel="1" x14ac:dyDescent="0.25">
      <c r="A102" s="51" t="s">
        <v>879</v>
      </c>
      <c r="B102" s="80" t="s">
        <v>143</v>
      </c>
      <c r="C102" s="130"/>
      <c r="G102" s="51"/>
      <c r="H102"/>
      <c r="I102" s="68"/>
      <c r="N102" s="51"/>
    </row>
    <row r="103" spans="1:14" ht="15" customHeight="1" x14ac:dyDescent="0.25">
      <c r="A103" s="70"/>
      <c r="B103" s="139" t="s">
        <v>1566</v>
      </c>
      <c r="C103" s="131" t="s">
        <v>794</v>
      </c>
      <c r="D103" s="70"/>
      <c r="E103" s="72"/>
      <c r="F103" s="70"/>
      <c r="G103" s="73"/>
      <c r="H103"/>
      <c r="I103" s="95"/>
      <c r="J103" s="65"/>
      <c r="K103" s="65"/>
      <c r="L103" s="57"/>
      <c r="M103" s="65"/>
      <c r="N103" s="84"/>
    </row>
    <row r="104" spans="1:14" x14ac:dyDescent="0.25">
      <c r="A104" s="51" t="s">
        <v>880</v>
      </c>
      <c r="B104" s="68" t="s">
        <v>574</v>
      </c>
      <c r="C104" s="130" t="s">
        <v>82</v>
      </c>
      <c r="G104" s="51"/>
      <c r="H104"/>
      <c r="I104" s="68"/>
      <c r="N104" s="51"/>
    </row>
    <row r="105" spans="1:14" x14ac:dyDescent="0.25">
      <c r="A105" s="51" t="s">
        <v>881</v>
      </c>
      <c r="B105" s="68" t="s">
        <v>574</v>
      </c>
      <c r="C105" s="130" t="s">
        <v>82</v>
      </c>
      <c r="G105" s="51"/>
      <c r="H105"/>
      <c r="I105" s="68"/>
      <c r="N105" s="51"/>
    </row>
    <row r="106" spans="1:14" x14ac:dyDescent="0.25">
      <c r="A106" s="51" t="s">
        <v>882</v>
      </c>
      <c r="B106" s="68" t="s">
        <v>574</v>
      </c>
      <c r="C106" s="130" t="s">
        <v>82</v>
      </c>
      <c r="G106" s="51"/>
      <c r="H106"/>
      <c r="I106" s="68"/>
      <c r="N106" s="51"/>
    </row>
    <row r="107" spans="1:14" x14ac:dyDescent="0.25">
      <c r="A107" s="51" t="s">
        <v>883</v>
      </c>
      <c r="B107" s="68" t="s">
        <v>574</v>
      </c>
      <c r="C107" s="130" t="s">
        <v>82</v>
      </c>
      <c r="G107" s="51"/>
      <c r="H107"/>
      <c r="I107" s="68"/>
      <c r="N107" s="51"/>
    </row>
    <row r="108" spans="1:14" x14ac:dyDescent="0.25">
      <c r="A108" s="51" t="s">
        <v>884</v>
      </c>
      <c r="B108" s="68" t="s">
        <v>574</v>
      </c>
      <c r="C108" s="130" t="s">
        <v>82</v>
      </c>
      <c r="G108" s="51"/>
      <c r="H108"/>
      <c r="I108" s="68"/>
      <c r="N108" s="51"/>
    </row>
    <row r="109" spans="1:14" x14ac:dyDescent="0.25">
      <c r="A109" s="51" t="s">
        <v>885</v>
      </c>
      <c r="B109" s="68" t="s">
        <v>574</v>
      </c>
      <c r="C109" s="130" t="s">
        <v>82</v>
      </c>
      <c r="G109" s="51"/>
      <c r="H109"/>
      <c r="I109" s="68"/>
      <c r="N109" s="51"/>
    </row>
    <row r="110" spans="1:14" x14ac:dyDescent="0.25">
      <c r="A110" s="51" t="s">
        <v>886</v>
      </c>
      <c r="B110" s="68" t="s">
        <v>574</v>
      </c>
      <c r="C110" s="130" t="s">
        <v>82</v>
      </c>
      <c r="G110" s="51"/>
      <c r="H110"/>
      <c r="I110" s="68"/>
      <c r="N110" s="51"/>
    </row>
    <row r="111" spans="1:14" x14ac:dyDescent="0.25">
      <c r="A111" s="51" t="s">
        <v>887</v>
      </c>
      <c r="B111" s="68" t="s">
        <v>574</v>
      </c>
      <c r="C111" s="130" t="s">
        <v>82</v>
      </c>
      <c r="G111" s="51"/>
      <c r="H111"/>
      <c r="I111" s="68"/>
      <c r="N111" s="51"/>
    </row>
    <row r="112" spans="1:14" x14ac:dyDescent="0.25">
      <c r="A112" s="51" t="s">
        <v>888</v>
      </c>
      <c r="B112" s="68" t="s">
        <v>574</v>
      </c>
      <c r="C112" s="130" t="s">
        <v>82</v>
      </c>
      <c r="G112" s="51"/>
      <c r="H112"/>
      <c r="I112" s="68"/>
      <c r="N112" s="51"/>
    </row>
    <row r="113" spans="1:14" x14ac:dyDescent="0.25">
      <c r="A113" s="51" t="s">
        <v>889</v>
      </c>
      <c r="B113" s="68" t="s">
        <v>574</v>
      </c>
      <c r="C113" s="130" t="s">
        <v>82</v>
      </c>
      <c r="G113" s="51"/>
      <c r="H113"/>
      <c r="I113" s="68"/>
      <c r="N113" s="51"/>
    </row>
    <row r="114" spans="1:14" x14ac:dyDescent="0.25">
      <c r="A114" s="51" t="s">
        <v>890</v>
      </c>
      <c r="B114" s="68" t="s">
        <v>574</v>
      </c>
      <c r="C114" s="130" t="s">
        <v>82</v>
      </c>
      <c r="G114" s="51"/>
      <c r="H114"/>
      <c r="I114" s="68"/>
      <c r="N114" s="51"/>
    </row>
    <row r="115" spans="1:14" x14ac:dyDescent="0.25">
      <c r="A115" s="51" t="s">
        <v>891</v>
      </c>
      <c r="B115" s="68" t="s">
        <v>574</v>
      </c>
      <c r="C115" s="130" t="s">
        <v>82</v>
      </c>
      <c r="G115" s="51"/>
      <c r="H115"/>
      <c r="I115" s="68"/>
      <c r="N115" s="51"/>
    </row>
    <row r="116" spans="1:14" x14ac:dyDescent="0.25">
      <c r="A116" s="51" t="s">
        <v>892</v>
      </c>
      <c r="B116" s="68" t="s">
        <v>574</v>
      </c>
      <c r="C116" s="130" t="s">
        <v>82</v>
      </c>
      <c r="G116" s="51"/>
      <c r="H116"/>
      <c r="I116" s="68"/>
      <c r="N116" s="51"/>
    </row>
    <row r="117" spans="1:14" x14ac:dyDescent="0.25">
      <c r="A117" s="51" t="s">
        <v>893</v>
      </c>
      <c r="B117" s="68" t="s">
        <v>574</v>
      </c>
      <c r="C117" s="130" t="s">
        <v>82</v>
      </c>
      <c r="G117" s="51"/>
      <c r="H117"/>
      <c r="I117" s="68"/>
      <c r="N117" s="51"/>
    </row>
    <row r="118" spans="1:14" x14ac:dyDescent="0.25">
      <c r="A118" s="51" t="s">
        <v>894</v>
      </c>
      <c r="B118" s="68" t="s">
        <v>574</v>
      </c>
      <c r="C118" s="130" t="s">
        <v>82</v>
      </c>
      <c r="G118" s="51"/>
      <c r="H118"/>
      <c r="I118" s="68"/>
      <c r="N118" s="51"/>
    </row>
    <row r="119" spans="1:14" x14ac:dyDescent="0.25">
      <c r="A119" s="51" t="s">
        <v>895</v>
      </c>
      <c r="B119" s="68" t="s">
        <v>574</v>
      </c>
      <c r="C119" s="130" t="s">
        <v>82</v>
      </c>
      <c r="G119" s="51"/>
      <c r="H119"/>
      <c r="I119" s="68"/>
      <c r="N119" s="51"/>
    </row>
    <row r="120" spans="1:14" x14ac:dyDescent="0.25">
      <c r="A120" s="51" t="s">
        <v>896</v>
      </c>
      <c r="B120" s="68" t="s">
        <v>574</v>
      </c>
      <c r="C120" s="130" t="s">
        <v>82</v>
      </c>
      <c r="G120" s="51"/>
      <c r="H120"/>
      <c r="I120" s="68"/>
      <c r="N120" s="51"/>
    </row>
    <row r="121" spans="1:14" x14ac:dyDescent="0.25">
      <c r="A121" s="51" t="s">
        <v>897</v>
      </c>
      <c r="B121" s="68" t="s">
        <v>574</v>
      </c>
      <c r="C121" s="130" t="s">
        <v>82</v>
      </c>
      <c r="G121" s="51"/>
      <c r="H121"/>
      <c r="I121" s="68"/>
      <c r="N121" s="51"/>
    </row>
    <row r="122" spans="1:14" x14ac:dyDescent="0.25">
      <c r="A122" s="51" t="s">
        <v>898</v>
      </c>
      <c r="B122" s="68" t="s">
        <v>574</v>
      </c>
      <c r="C122" s="130" t="s">
        <v>82</v>
      </c>
      <c r="G122" s="51"/>
      <c r="H122"/>
      <c r="I122" s="68"/>
      <c r="N122" s="51"/>
    </row>
    <row r="123" spans="1:14" x14ac:dyDescent="0.25">
      <c r="A123" s="51" t="s">
        <v>899</v>
      </c>
      <c r="B123" s="68" t="s">
        <v>574</v>
      </c>
      <c r="C123" s="130" t="s">
        <v>82</v>
      </c>
      <c r="G123" s="51"/>
      <c r="H123"/>
      <c r="I123" s="68"/>
      <c r="N123" s="51"/>
    </row>
    <row r="124" spans="1:14" x14ac:dyDescent="0.25">
      <c r="A124" s="51" t="s">
        <v>900</v>
      </c>
      <c r="B124" s="68" t="s">
        <v>574</v>
      </c>
      <c r="C124" s="130" t="s">
        <v>82</v>
      </c>
      <c r="G124" s="51"/>
      <c r="H124"/>
      <c r="I124" s="68"/>
      <c r="N124" s="51"/>
    </row>
    <row r="125" spans="1:14" x14ac:dyDescent="0.25">
      <c r="A125" s="51" t="s">
        <v>901</v>
      </c>
      <c r="B125" s="68" t="s">
        <v>574</v>
      </c>
      <c r="C125" s="130" t="s">
        <v>82</v>
      </c>
      <c r="G125" s="51"/>
      <c r="H125"/>
      <c r="I125" s="68"/>
      <c r="N125" s="51"/>
    </row>
    <row r="126" spans="1:14" x14ac:dyDescent="0.25">
      <c r="A126" s="51" t="s">
        <v>902</v>
      </c>
      <c r="B126" s="68" t="s">
        <v>574</v>
      </c>
      <c r="C126" s="130" t="s">
        <v>82</v>
      </c>
      <c r="G126" s="51"/>
      <c r="H126"/>
      <c r="I126" s="68"/>
      <c r="N126" s="51"/>
    </row>
    <row r="127" spans="1:14" x14ac:dyDescent="0.25">
      <c r="A127" s="51" t="s">
        <v>903</v>
      </c>
      <c r="B127" s="68" t="s">
        <v>574</v>
      </c>
      <c r="C127" s="130"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30" t="s">
        <v>82</v>
      </c>
      <c r="D130"/>
      <c r="E130"/>
      <c r="F130"/>
      <c r="G130"/>
      <c r="H130"/>
      <c r="K130"/>
      <c r="L130"/>
      <c r="M130"/>
      <c r="N130"/>
    </row>
    <row r="131" spans="1:14" x14ac:dyDescent="0.25">
      <c r="A131" s="51" t="s">
        <v>906</v>
      </c>
      <c r="B131" s="51" t="s">
        <v>609</v>
      </c>
      <c r="C131" s="130" t="s">
        <v>82</v>
      </c>
      <c r="D131"/>
      <c r="E131"/>
      <c r="F131"/>
      <c r="G131"/>
      <c r="H131"/>
      <c r="K131"/>
      <c r="L131"/>
      <c r="M131"/>
      <c r="N131"/>
    </row>
    <row r="132" spans="1:14" x14ac:dyDescent="0.25">
      <c r="A132" s="51" t="s">
        <v>907</v>
      </c>
      <c r="B132" s="51" t="s">
        <v>139</v>
      </c>
      <c r="C132" s="130" t="s">
        <v>82</v>
      </c>
      <c r="D132"/>
      <c r="E132"/>
      <c r="F132"/>
      <c r="G132"/>
      <c r="H132"/>
      <c r="K132"/>
      <c r="L132"/>
      <c r="M132"/>
      <c r="N132"/>
    </row>
    <row r="133" spans="1:14" outlineLevel="1" x14ac:dyDescent="0.25">
      <c r="A133" s="51" t="s">
        <v>908</v>
      </c>
      <c r="C133" s="130"/>
      <c r="D133"/>
      <c r="E133"/>
      <c r="F133"/>
      <c r="G133"/>
      <c r="H133"/>
      <c r="K133"/>
      <c r="L133"/>
      <c r="M133"/>
      <c r="N133"/>
    </row>
    <row r="134" spans="1:14" outlineLevel="1" x14ac:dyDescent="0.25">
      <c r="A134" s="51" t="s">
        <v>909</v>
      </c>
      <c r="C134" s="130"/>
      <c r="D134"/>
      <c r="E134"/>
      <c r="F134"/>
      <c r="G134"/>
      <c r="H134"/>
      <c r="K134"/>
      <c r="L134"/>
      <c r="M134"/>
      <c r="N134"/>
    </row>
    <row r="135" spans="1:14" outlineLevel="1" x14ac:dyDescent="0.25">
      <c r="A135" s="51" t="s">
        <v>910</v>
      </c>
      <c r="C135" s="130"/>
      <c r="D135"/>
      <c r="E135"/>
      <c r="F135"/>
      <c r="G135"/>
      <c r="H135"/>
      <c r="K135"/>
      <c r="L135"/>
      <c r="M135"/>
      <c r="N135"/>
    </row>
    <row r="136" spans="1:14" outlineLevel="1" x14ac:dyDescent="0.25">
      <c r="A136" s="51" t="s">
        <v>911</v>
      </c>
      <c r="C136" s="130"/>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30" t="s">
        <v>82</v>
      </c>
      <c r="D138" s="97"/>
      <c r="E138" s="97"/>
      <c r="F138" s="88"/>
      <c r="G138" s="76"/>
      <c r="H138"/>
      <c r="K138" s="97"/>
      <c r="L138" s="97"/>
      <c r="M138" s="88"/>
      <c r="N138" s="76"/>
    </row>
    <row r="139" spans="1:14" x14ac:dyDescent="0.25">
      <c r="A139" s="51" t="s">
        <v>913</v>
      </c>
      <c r="B139" s="51" t="s">
        <v>621</v>
      </c>
      <c r="C139" s="130" t="s">
        <v>82</v>
      </c>
      <c r="D139" s="97"/>
      <c r="E139" s="97"/>
      <c r="F139" s="88"/>
      <c r="G139" s="76"/>
      <c r="H139"/>
      <c r="K139" s="97"/>
      <c r="L139" s="97"/>
      <c r="M139" s="88"/>
      <c r="N139" s="76"/>
    </row>
    <row r="140" spans="1:14" x14ac:dyDescent="0.25">
      <c r="A140" s="51" t="s">
        <v>914</v>
      </c>
      <c r="B140" s="51" t="s">
        <v>139</v>
      </c>
      <c r="C140" s="130" t="s">
        <v>82</v>
      </c>
      <c r="D140" s="97"/>
      <c r="E140" s="97"/>
      <c r="F140" s="88"/>
      <c r="G140" s="76"/>
      <c r="H140"/>
      <c r="K140" s="97"/>
      <c r="L140" s="97"/>
      <c r="M140" s="88"/>
      <c r="N140" s="76"/>
    </row>
    <row r="141" spans="1:14" outlineLevel="1" x14ac:dyDescent="0.25">
      <c r="A141" s="51" t="s">
        <v>915</v>
      </c>
      <c r="C141" s="130"/>
      <c r="D141" s="97"/>
      <c r="E141" s="97"/>
      <c r="F141" s="88"/>
      <c r="G141" s="76"/>
      <c r="H141"/>
      <c r="K141" s="97"/>
      <c r="L141" s="97"/>
      <c r="M141" s="88"/>
      <c r="N141" s="76"/>
    </row>
    <row r="142" spans="1:14" outlineLevel="1" x14ac:dyDescent="0.25">
      <c r="A142" s="51" t="s">
        <v>916</v>
      </c>
      <c r="C142" s="130"/>
      <c r="D142" s="97"/>
      <c r="E142" s="97"/>
      <c r="F142" s="88"/>
      <c r="G142" s="76"/>
      <c r="H142"/>
      <c r="K142" s="97"/>
      <c r="L142" s="97"/>
      <c r="M142" s="88"/>
      <c r="N142" s="76"/>
    </row>
    <row r="143" spans="1:14" outlineLevel="1" x14ac:dyDescent="0.25">
      <c r="A143" s="51" t="s">
        <v>917</v>
      </c>
      <c r="C143" s="130"/>
      <c r="D143" s="97"/>
      <c r="E143" s="97"/>
      <c r="F143" s="88"/>
      <c r="G143" s="76"/>
      <c r="H143"/>
      <c r="K143" s="97"/>
      <c r="L143" s="97"/>
      <c r="M143" s="88"/>
      <c r="N143" s="76"/>
    </row>
    <row r="144" spans="1:14" outlineLevel="1" x14ac:dyDescent="0.25">
      <c r="A144" s="51" t="s">
        <v>918</v>
      </c>
      <c r="C144" s="130"/>
      <c r="D144" s="97"/>
      <c r="E144" s="97"/>
      <c r="F144" s="88"/>
      <c r="G144" s="76"/>
      <c r="H144"/>
      <c r="K144" s="97"/>
      <c r="L144" s="97"/>
      <c r="M144" s="88"/>
      <c r="N144" s="76"/>
    </row>
    <row r="145" spans="1:14" outlineLevel="1" x14ac:dyDescent="0.25">
      <c r="A145" s="51" t="s">
        <v>919</v>
      </c>
      <c r="C145" s="130"/>
      <c r="D145" s="97"/>
      <c r="E145" s="97"/>
      <c r="F145" s="88"/>
      <c r="G145" s="76"/>
      <c r="H145"/>
      <c r="K145" s="97"/>
      <c r="L145" s="97"/>
      <c r="M145" s="88"/>
      <c r="N145" s="76"/>
    </row>
    <row r="146" spans="1:14" outlineLevel="1" x14ac:dyDescent="0.25">
      <c r="A146" s="51" t="s">
        <v>920</v>
      </c>
      <c r="C146" s="130"/>
      <c r="D146" s="97"/>
      <c r="E146" s="97"/>
      <c r="F146" s="88"/>
      <c r="G146" s="76"/>
      <c r="H146"/>
      <c r="K146" s="97"/>
      <c r="L146" s="97"/>
      <c r="M146" s="88"/>
      <c r="N146" s="76"/>
    </row>
    <row r="147" spans="1:14" x14ac:dyDescent="0.25">
      <c r="A147" s="70"/>
      <c r="B147" s="71" t="s">
        <v>921</v>
      </c>
      <c r="C147" s="70" t="s">
        <v>110</v>
      </c>
      <c r="D147" s="70"/>
      <c r="E147" s="70"/>
      <c r="F147" s="70" t="s">
        <v>794</v>
      </c>
      <c r="G147" s="73"/>
      <c r="H147"/>
      <c r="I147" s="95"/>
      <c r="J147" s="65"/>
      <c r="K147" s="65"/>
      <c r="L147" s="65"/>
      <c r="M147" s="65"/>
      <c r="N147" s="84"/>
    </row>
    <row r="148" spans="1:14" x14ac:dyDescent="0.25">
      <c r="A148" s="51" t="s">
        <v>922</v>
      </c>
      <c r="B148" s="68" t="s">
        <v>923</v>
      </c>
      <c r="C148" s="133" t="s">
        <v>82</v>
      </c>
      <c r="D148" s="97"/>
      <c r="E148" s="97"/>
      <c r="F148" s="140" t="str">
        <f>IF($C$152=0,"",IF(C148="[for completion]","",C148/$C$152))</f>
        <v/>
      </c>
      <c r="G148" s="76"/>
      <c r="H148"/>
      <c r="I148" s="68"/>
      <c r="K148" s="97"/>
      <c r="L148" s="97"/>
      <c r="M148" s="77"/>
      <c r="N148" s="76"/>
    </row>
    <row r="149" spans="1:14" x14ac:dyDescent="0.25">
      <c r="A149" s="51" t="s">
        <v>924</v>
      </c>
      <c r="B149" s="68" t="s">
        <v>925</v>
      </c>
      <c r="C149" s="133" t="s">
        <v>82</v>
      </c>
      <c r="D149" s="97"/>
      <c r="E149" s="97"/>
      <c r="F149" s="140" t="str">
        <f>IF($C$152=0,"",IF(C149="[for completion]","",C149/$C$152))</f>
        <v/>
      </c>
      <c r="G149" s="76"/>
      <c r="H149"/>
      <c r="I149" s="68"/>
      <c r="K149" s="97"/>
      <c r="L149" s="97"/>
      <c r="M149" s="77"/>
      <c r="N149" s="76"/>
    </row>
    <row r="150" spans="1:14" x14ac:dyDescent="0.2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2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2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40" t="str">
        <f t="shared" si="2"/>
        <v/>
      </c>
      <c r="G155" s="76"/>
      <c r="H155"/>
      <c r="I155" s="68"/>
      <c r="K155" s="97"/>
      <c r="L155" s="97"/>
      <c r="M155" s="77"/>
      <c r="N155" s="76"/>
    </row>
    <row r="156" spans="1:14" ht="15" customHeight="1" outlineLevel="1" x14ac:dyDescent="0.25">
      <c r="A156" s="51" t="s">
        <v>937</v>
      </c>
      <c r="B156" s="80" t="s">
        <v>938</v>
      </c>
      <c r="D156" s="97"/>
      <c r="E156" s="97"/>
      <c r="F156" s="140" t="str">
        <f t="shared" si="2"/>
        <v/>
      </c>
      <c r="G156" s="76"/>
      <c r="H156"/>
      <c r="I156" s="68"/>
      <c r="K156" s="97"/>
      <c r="L156" s="97"/>
      <c r="M156" s="77"/>
      <c r="N156" s="76"/>
    </row>
    <row r="157" spans="1:14" ht="15" customHeight="1" outlineLevel="1" x14ac:dyDescent="0.25">
      <c r="A157" s="51" t="s">
        <v>939</v>
      </c>
      <c r="B157" s="80" t="s">
        <v>940</v>
      </c>
      <c r="D157" s="97"/>
      <c r="E157" s="97"/>
      <c r="F157" s="140" t="str">
        <f t="shared" si="2"/>
        <v/>
      </c>
      <c r="G157" s="76"/>
      <c r="H157"/>
      <c r="I157" s="68"/>
      <c r="K157" s="97"/>
      <c r="L157" s="97"/>
      <c r="M157" s="77"/>
      <c r="N157" s="76"/>
    </row>
    <row r="158" spans="1:14" ht="15" customHeight="1" outlineLevel="1" x14ac:dyDescent="0.25">
      <c r="A158" s="51" t="s">
        <v>941</v>
      </c>
      <c r="B158" s="80" t="s">
        <v>942</v>
      </c>
      <c r="D158" s="97"/>
      <c r="E158" s="97"/>
      <c r="F158" s="140" t="str">
        <f t="shared" si="2"/>
        <v/>
      </c>
      <c r="G158" s="76"/>
      <c r="H158"/>
      <c r="I158" s="68"/>
      <c r="K158" s="97"/>
      <c r="L158" s="97"/>
      <c r="M158" s="77"/>
      <c r="N158" s="76"/>
    </row>
    <row r="159" spans="1:14" ht="15" customHeight="1" outlineLevel="1" x14ac:dyDescent="0.25">
      <c r="A159" s="51" t="s">
        <v>943</v>
      </c>
      <c r="B159" s="80" t="s">
        <v>944</v>
      </c>
      <c r="D159" s="97"/>
      <c r="E159" s="97"/>
      <c r="F159" s="140"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8" t="s">
        <v>951</v>
      </c>
      <c r="C166" s="70" t="s">
        <v>794</v>
      </c>
      <c r="D166" s="70"/>
      <c r="E166" s="70"/>
      <c r="F166" s="73"/>
      <c r="G166" s="73"/>
      <c r="H166"/>
      <c r="I166" s="95"/>
      <c r="J166" s="65"/>
      <c r="K166" s="65"/>
      <c r="L166" s="65"/>
      <c r="M166" s="84"/>
      <c r="N166" s="84"/>
    </row>
    <row r="167" spans="1:14" x14ac:dyDescent="0.25">
      <c r="A167" s="51" t="s">
        <v>952</v>
      </c>
      <c r="B167" s="51" t="s">
        <v>646</v>
      </c>
      <c r="C167" s="130" t="s">
        <v>82</v>
      </c>
      <c r="D167"/>
      <c r="E167" s="49"/>
      <c r="F167" s="49"/>
      <c r="G167"/>
      <c r="H167"/>
      <c r="K167"/>
      <c r="L167" s="49"/>
      <c r="M167" s="49"/>
      <c r="N167"/>
    </row>
    <row r="168" spans="1:14" outlineLevel="1" x14ac:dyDescent="0.25">
      <c r="A168" s="51" t="s">
        <v>953</v>
      </c>
      <c r="B168" s="122" t="s">
        <v>2671</v>
      </c>
      <c r="C168" s="128"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30"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4" t="s">
        <v>82</v>
      </c>
    </row>
    <row r="11" spans="1:7" outlineLevel="1" x14ac:dyDescent="0.25">
      <c r="A11" s="51" t="s">
        <v>972</v>
      </c>
      <c r="B11" s="66" t="s">
        <v>475</v>
      </c>
      <c r="C11" s="134"/>
    </row>
    <row r="12" spans="1:7" outlineLevel="1" x14ac:dyDescent="0.25">
      <c r="A12" s="51" t="s">
        <v>973</v>
      </c>
      <c r="B12" s="66" t="s">
        <v>477</v>
      </c>
      <c r="C12" s="134"/>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30" t="s">
        <v>82</v>
      </c>
    </row>
    <row r="19" spans="1:7" outlineLevel="1" x14ac:dyDescent="0.25">
      <c r="A19" s="51" t="s">
        <v>981</v>
      </c>
      <c r="C19" s="130"/>
    </row>
    <row r="20" spans="1:7" outlineLevel="1" x14ac:dyDescent="0.25">
      <c r="A20" s="51" t="s">
        <v>982</v>
      </c>
      <c r="C20" s="130"/>
    </row>
    <row r="21" spans="1:7" outlineLevel="1" x14ac:dyDescent="0.25">
      <c r="A21" s="51" t="s">
        <v>983</v>
      </c>
      <c r="C21" s="130"/>
    </row>
    <row r="22" spans="1:7" outlineLevel="1" x14ac:dyDescent="0.25">
      <c r="A22" s="51" t="s">
        <v>984</v>
      </c>
      <c r="C22" s="130"/>
    </row>
    <row r="23" spans="1:7" outlineLevel="1" x14ac:dyDescent="0.25">
      <c r="A23" s="51" t="s">
        <v>985</v>
      </c>
      <c r="C23" s="130"/>
    </row>
    <row r="24" spans="1:7" outlineLevel="1" x14ac:dyDescent="0.25">
      <c r="A24" s="51" t="s">
        <v>986</v>
      </c>
      <c r="C24" s="130"/>
    </row>
    <row r="25" spans="1:7" ht="15" customHeight="1" x14ac:dyDescent="0.25">
      <c r="A25" s="70"/>
      <c r="B25" s="71" t="s">
        <v>987</v>
      </c>
      <c r="C25" s="70" t="s">
        <v>979</v>
      </c>
      <c r="D25" s="70"/>
      <c r="E25" s="72"/>
      <c r="F25" s="73"/>
      <c r="G25" s="73"/>
    </row>
    <row r="26" spans="1:7" x14ac:dyDescent="0.25">
      <c r="A26" s="51" t="s">
        <v>988</v>
      </c>
      <c r="B26" s="94" t="s">
        <v>493</v>
      </c>
      <c r="C26" s="130">
        <f>SUM(C27:C53)</f>
        <v>0</v>
      </c>
      <c r="D26" s="94"/>
      <c r="F26" s="94"/>
      <c r="G26" s="51"/>
    </row>
    <row r="27" spans="1:7" x14ac:dyDescent="0.25">
      <c r="A27" s="51" t="s">
        <v>989</v>
      </c>
      <c r="B27" s="51" t="s">
        <v>495</v>
      </c>
      <c r="C27" s="130" t="s">
        <v>82</v>
      </c>
      <c r="D27" s="94"/>
      <c r="F27" s="94"/>
      <c r="G27" s="51"/>
    </row>
    <row r="28" spans="1:7" x14ac:dyDescent="0.25">
      <c r="A28" s="51" t="s">
        <v>990</v>
      </c>
      <c r="B28" s="51" t="s">
        <v>497</v>
      </c>
      <c r="C28" s="130" t="s">
        <v>82</v>
      </c>
      <c r="D28" s="94"/>
      <c r="F28" s="94"/>
      <c r="G28" s="51"/>
    </row>
    <row r="29" spans="1:7" x14ac:dyDescent="0.25">
      <c r="A29" s="51" t="s">
        <v>991</v>
      </c>
      <c r="B29" s="51" t="s">
        <v>499</v>
      </c>
      <c r="C29" s="130" t="s">
        <v>82</v>
      </c>
      <c r="D29" s="94"/>
      <c r="F29" s="94"/>
      <c r="G29" s="51"/>
    </row>
    <row r="30" spans="1:7" x14ac:dyDescent="0.25">
      <c r="A30" s="51" t="s">
        <v>992</v>
      </c>
      <c r="B30" s="51" t="s">
        <v>501</v>
      </c>
      <c r="C30" s="130" t="s">
        <v>82</v>
      </c>
      <c r="D30" s="94"/>
      <c r="F30" s="94"/>
      <c r="G30" s="51"/>
    </row>
    <row r="31" spans="1:7" x14ac:dyDescent="0.25">
      <c r="A31" s="51" t="s">
        <v>993</v>
      </c>
      <c r="B31" s="51" t="s">
        <v>503</v>
      </c>
      <c r="C31" s="130" t="s">
        <v>82</v>
      </c>
      <c r="D31" s="94"/>
      <c r="F31" s="94"/>
      <c r="G31" s="51"/>
    </row>
    <row r="32" spans="1:7" x14ac:dyDescent="0.25">
      <c r="A32" s="51" t="s">
        <v>994</v>
      </c>
      <c r="B32" s="51" t="s">
        <v>2300</v>
      </c>
      <c r="C32" s="130" t="s">
        <v>82</v>
      </c>
      <c r="D32" s="94"/>
      <c r="F32" s="94"/>
      <c r="G32" s="51"/>
    </row>
    <row r="33" spans="1:7" x14ac:dyDescent="0.25">
      <c r="A33" s="51" t="s">
        <v>995</v>
      </c>
      <c r="B33" s="51" t="s">
        <v>506</v>
      </c>
      <c r="C33" s="130" t="s">
        <v>82</v>
      </c>
      <c r="D33" s="94"/>
      <c r="F33" s="94"/>
      <c r="G33" s="51"/>
    </row>
    <row r="34" spans="1:7" x14ac:dyDescent="0.25">
      <c r="A34" s="51" t="s">
        <v>996</v>
      </c>
      <c r="B34" s="51" t="s">
        <v>508</v>
      </c>
      <c r="C34" s="130" t="s">
        <v>82</v>
      </c>
      <c r="D34" s="94"/>
      <c r="F34" s="94"/>
      <c r="G34" s="51"/>
    </row>
    <row r="35" spans="1:7" x14ac:dyDescent="0.25">
      <c r="A35" s="51" t="s">
        <v>997</v>
      </c>
      <c r="B35" s="51" t="s">
        <v>510</v>
      </c>
      <c r="C35" s="130" t="s">
        <v>82</v>
      </c>
      <c r="D35" s="94"/>
      <c r="F35" s="94"/>
      <c r="G35" s="51"/>
    </row>
    <row r="36" spans="1:7" x14ac:dyDescent="0.25">
      <c r="A36" s="51" t="s">
        <v>998</v>
      </c>
      <c r="B36" s="51" t="s">
        <v>512</v>
      </c>
      <c r="C36" s="130" t="s">
        <v>82</v>
      </c>
      <c r="D36" s="94"/>
      <c r="F36" s="94"/>
      <c r="G36" s="51"/>
    </row>
    <row r="37" spans="1:7" x14ac:dyDescent="0.25">
      <c r="A37" s="51" t="s">
        <v>999</v>
      </c>
      <c r="B37" s="51" t="s">
        <v>514</v>
      </c>
      <c r="C37" s="130" t="s">
        <v>82</v>
      </c>
      <c r="D37" s="94"/>
      <c r="F37" s="94"/>
      <c r="G37" s="51"/>
    </row>
    <row r="38" spans="1:7" x14ac:dyDescent="0.25">
      <c r="A38" s="51" t="s">
        <v>1000</v>
      </c>
      <c r="B38" s="51" t="s">
        <v>516</v>
      </c>
      <c r="C38" s="130" t="s">
        <v>82</v>
      </c>
      <c r="D38" s="94"/>
      <c r="F38" s="94"/>
      <c r="G38" s="51"/>
    </row>
    <row r="39" spans="1:7" x14ac:dyDescent="0.25">
      <c r="A39" s="51" t="s">
        <v>1001</v>
      </c>
      <c r="B39" s="51" t="s">
        <v>518</v>
      </c>
      <c r="C39" s="130" t="s">
        <v>82</v>
      </c>
      <c r="D39" s="94"/>
      <c r="F39" s="94"/>
      <c r="G39" s="51"/>
    </row>
    <row r="40" spans="1:7" x14ac:dyDescent="0.25">
      <c r="A40" s="51" t="s">
        <v>1002</v>
      </c>
      <c r="B40" s="51" t="s">
        <v>520</v>
      </c>
      <c r="C40" s="130" t="s">
        <v>82</v>
      </c>
      <c r="D40" s="94"/>
      <c r="F40" s="94"/>
      <c r="G40" s="51"/>
    </row>
    <row r="41" spans="1:7" x14ac:dyDescent="0.25">
      <c r="A41" s="51" t="s">
        <v>1003</v>
      </c>
      <c r="B41" s="51" t="s">
        <v>522</v>
      </c>
      <c r="C41" s="130" t="s">
        <v>82</v>
      </c>
      <c r="D41" s="94"/>
      <c r="F41" s="94"/>
      <c r="G41" s="51"/>
    </row>
    <row r="42" spans="1:7" x14ac:dyDescent="0.25">
      <c r="A42" s="51" t="s">
        <v>1004</v>
      </c>
      <c r="B42" s="51" t="s">
        <v>3</v>
      </c>
      <c r="C42" s="130" t="s">
        <v>82</v>
      </c>
      <c r="D42" s="94"/>
      <c r="F42" s="94"/>
      <c r="G42" s="51"/>
    </row>
    <row r="43" spans="1:7" x14ac:dyDescent="0.25">
      <c r="A43" s="51" t="s">
        <v>1005</v>
      </c>
      <c r="B43" s="51" t="s">
        <v>525</v>
      </c>
      <c r="C43" s="130" t="s">
        <v>82</v>
      </c>
      <c r="D43" s="94"/>
      <c r="F43" s="94"/>
      <c r="G43" s="51"/>
    </row>
    <row r="44" spans="1:7" x14ac:dyDescent="0.25">
      <c r="A44" s="51" t="s">
        <v>1006</v>
      </c>
      <c r="B44" s="51" t="s">
        <v>527</v>
      </c>
      <c r="C44" s="130" t="s">
        <v>82</v>
      </c>
      <c r="D44" s="94"/>
      <c r="F44" s="94"/>
      <c r="G44" s="51"/>
    </row>
    <row r="45" spans="1:7" x14ac:dyDescent="0.25">
      <c r="A45" s="51" t="s">
        <v>1007</v>
      </c>
      <c r="B45" s="51" t="s">
        <v>529</v>
      </c>
      <c r="C45" s="130" t="s">
        <v>82</v>
      </c>
      <c r="D45" s="94"/>
      <c r="F45" s="94"/>
      <c r="G45" s="51"/>
    </row>
    <row r="46" spans="1:7" x14ac:dyDescent="0.25">
      <c r="A46" s="51" t="s">
        <v>1008</v>
      </c>
      <c r="B46" s="51" t="s">
        <v>531</v>
      </c>
      <c r="C46" s="130" t="s">
        <v>82</v>
      </c>
      <c r="D46" s="94"/>
      <c r="F46" s="94"/>
      <c r="G46" s="51"/>
    </row>
    <row r="47" spans="1:7" x14ac:dyDescent="0.25">
      <c r="A47" s="51" t="s">
        <v>1009</v>
      </c>
      <c r="B47" s="51" t="s">
        <v>533</v>
      </c>
      <c r="C47" s="130" t="s">
        <v>82</v>
      </c>
      <c r="D47" s="94"/>
      <c r="F47" s="94"/>
      <c r="G47" s="51"/>
    </row>
    <row r="48" spans="1:7" x14ac:dyDescent="0.25">
      <c r="A48" s="51" t="s">
        <v>1010</v>
      </c>
      <c r="B48" s="51" t="s">
        <v>535</v>
      </c>
      <c r="C48" s="130" t="s">
        <v>82</v>
      </c>
      <c r="D48" s="94"/>
      <c r="F48" s="94"/>
      <c r="G48" s="51"/>
    </row>
    <row r="49" spans="1:7" x14ac:dyDescent="0.25">
      <c r="A49" s="51" t="s">
        <v>1011</v>
      </c>
      <c r="B49" s="51" t="s">
        <v>537</v>
      </c>
      <c r="C49" s="130" t="s">
        <v>82</v>
      </c>
      <c r="D49" s="94"/>
      <c r="F49" s="94"/>
      <c r="G49" s="51"/>
    </row>
    <row r="50" spans="1:7" x14ac:dyDescent="0.25">
      <c r="A50" s="51" t="s">
        <v>1012</v>
      </c>
      <c r="B50" s="51" t="s">
        <v>539</v>
      </c>
      <c r="C50" s="130" t="s">
        <v>82</v>
      </c>
      <c r="D50" s="94"/>
      <c r="F50" s="94"/>
      <c r="G50" s="51"/>
    </row>
    <row r="51" spans="1:7" x14ac:dyDescent="0.25">
      <c r="A51" s="51" t="s">
        <v>1013</v>
      </c>
      <c r="B51" s="51" t="s">
        <v>541</v>
      </c>
      <c r="C51" s="130" t="s">
        <v>82</v>
      </c>
      <c r="D51" s="94"/>
      <c r="F51" s="94"/>
      <c r="G51" s="51"/>
    </row>
    <row r="52" spans="1:7" x14ac:dyDescent="0.25">
      <c r="A52" s="51" t="s">
        <v>1014</v>
      </c>
      <c r="B52" s="51" t="s">
        <v>543</v>
      </c>
      <c r="C52" s="130" t="s">
        <v>82</v>
      </c>
      <c r="D52" s="94"/>
      <c r="F52" s="94"/>
      <c r="G52" s="51"/>
    </row>
    <row r="53" spans="1:7" x14ac:dyDescent="0.25">
      <c r="A53" s="51" t="s">
        <v>1015</v>
      </c>
      <c r="B53" s="51" t="s">
        <v>6</v>
      </c>
      <c r="C53" s="130" t="s">
        <v>82</v>
      </c>
      <c r="D53" s="94"/>
      <c r="F53" s="94"/>
      <c r="G53" s="51"/>
    </row>
    <row r="54" spans="1:7" x14ac:dyDescent="0.25">
      <c r="A54" s="51" t="s">
        <v>1016</v>
      </c>
      <c r="B54" s="94" t="s">
        <v>309</v>
      </c>
      <c r="C54" s="132">
        <f>SUM(C55:C57)</f>
        <v>0</v>
      </c>
      <c r="D54" s="94"/>
      <c r="F54" s="94"/>
      <c r="G54" s="51"/>
    </row>
    <row r="55" spans="1:7" x14ac:dyDescent="0.25">
      <c r="A55" s="51" t="s">
        <v>1017</v>
      </c>
      <c r="B55" s="51" t="s">
        <v>549</v>
      </c>
      <c r="C55" s="130" t="s">
        <v>82</v>
      </c>
      <c r="D55" s="94"/>
      <c r="F55" s="94"/>
      <c r="G55" s="51"/>
    </row>
    <row r="56" spans="1:7" x14ac:dyDescent="0.25">
      <c r="A56" s="51" t="s">
        <v>1018</v>
      </c>
      <c r="B56" s="51" t="s">
        <v>551</v>
      </c>
      <c r="C56" s="130" t="s">
        <v>82</v>
      </c>
      <c r="D56" s="94"/>
      <c r="F56" s="94"/>
      <c r="G56" s="51"/>
    </row>
    <row r="57" spans="1:7" x14ac:dyDescent="0.25">
      <c r="A57" s="51" t="s">
        <v>1019</v>
      </c>
      <c r="B57" s="51" t="s">
        <v>2</v>
      </c>
      <c r="C57" s="130" t="s">
        <v>82</v>
      </c>
      <c r="D57" s="94"/>
      <c r="F57" s="94"/>
      <c r="G57" s="51"/>
    </row>
    <row r="58" spans="1:7" x14ac:dyDescent="0.25">
      <c r="A58" s="51" t="s">
        <v>1020</v>
      </c>
      <c r="B58" s="94" t="s">
        <v>139</v>
      </c>
      <c r="C58" s="132">
        <f>SUM(C59:C69)</f>
        <v>0</v>
      </c>
      <c r="D58" s="94"/>
      <c r="F58" s="94"/>
      <c r="G58" s="51"/>
    </row>
    <row r="59" spans="1:7" x14ac:dyDescent="0.25">
      <c r="A59" s="51" t="s">
        <v>1021</v>
      </c>
      <c r="B59" s="68" t="s">
        <v>311</v>
      </c>
      <c r="C59" s="130" t="s">
        <v>82</v>
      </c>
      <c r="D59" s="94"/>
      <c r="F59" s="94"/>
      <c r="G59" s="51"/>
    </row>
    <row r="60" spans="1:7" x14ac:dyDescent="0.25">
      <c r="A60" s="51" t="s">
        <v>1022</v>
      </c>
      <c r="B60" s="51" t="s">
        <v>546</v>
      </c>
      <c r="C60" s="130" t="s">
        <v>82</v>
      </c>
      <c r="D60" s="94"/>
      <c r="F60" s="94"/>
      <c r="G60" s="51"/>
    </row>
    <row r="61" spans="1:7" x14ac:dyDescent="0.25">
      <c r="A61" s="51" t="s">
        <v>1023</v>
      </c>
      <c r="B61" s="68" t="s">
        <v>313</v>
      </c>
      <c r="C61" s="130" t="s">
        <v>82</v>
      </c>
      <c r="D61" s="94"/>
      <c r="F61" s="94"/>
      <c r="G61" s="51"/>
    </row>
    <row r="62" spans="1:7" x14ac:dyDescent="0.25">
      <c r="A62" s="51" t="s">
        <v>1024</v>
      </c>
      <c r="B62" s="68" t="s">
        <v>315</v>
      </c>
      <c r="C62" s="130" t="s">
        <v>82</v>
      </c>
      <c r="D62" s="94"/>
      <c r="F62" s="94"/>
      <c r="G62" s="51"/>
    </row>
    <row r="63" spans="1:7" x14ac:dyDescent="0.25">
      <c r="A63" s="51" t="s">
        <v>1025</v>
      </c>
      <c r="B63" s="68" t="s">
        <v>12</v>
      </c>
      <c r="C63" s="130" t="s">
        <v>82</v>
      </c>
      <c r="D63" s="94"/>
      <c r="F63" s="94"/>
      <c r="G63" s="51"/>
    </row>
    <row r="64" spans="1:7" x14ac:dyDescent="0.25">
      <c r="A64" s="51" t="s">
        <v>1026</v>
      </c>
      <c r="B64" s="68" t="s">
        <v>318</v>
      </c>
      <c r="C64" s="130" t="s">
        <v>82</v>
      </c>
      <c r="D64" s="94"/>
      <c r="F64" s="94"/>
      <c r="G64" s="51"/>
    </row>
    <row r="65" spans="1:7" x14ac:dyDescent="0.25">
      <c r="A65" s="51" t="s">
        <v>1027</v>
      </c>
      <c r="B65" s="68" t="s">
        <v>320</v>
      </c>
      <c r="C65" s="130" t="s">
        <v>82</v>
      </c>
      <c r="D65" s="94"/>
      <c r="F65" s="94"/>
      <c r="G65" s="51"/>
    </row>
    <row r="66" spans="1:7" x14ac:dyDescent="0.25">
      <c r="A66" s="51" t="s">
        <v>1028</v>
      </c>
      <c r="B66" s="68" t="s">
        <v>322</v>
      </c>
      <c r="C66" s="130" t="s">
        <v>82</v>
      </c>
      <c r="D66" s="94"/>
      <c r="F66" s="94"/>
      <c r="G66" s="51"/>
    </row>
    <row r="67" spans="1:7" x14ac:dyDescent="0.25">
      <c r="A67" s="51" t="s">
        <v>1029</v>
      </c>
      <c r="B67" s="68" t="s">
        <v>324</v>
      </c>
      <c r="C67" s="130" t="s">
        <v>82</v>
      </c>
      <c r="D67" s="94"/>
      <c r="F67" s="94"/>
      <c r="G67" s="51"/>
    </row>
    <row r="68" spans="1:7" x14ac:dyDescent="0.25">
      <c r="A68" s="51" t="s">
        <v>1030</v>
      </c>
      <c r="B68" s="68" t="s">
        <v>326</v>
      </c>
      <c r="C68" s="130" t="s">
        <v>82</v>
      </c>
      <c r="D68" s="94"/>
      <c r="F68" s="94"/>
      <c r="G68" s="51"/>
    </row>
    <row r="69" spans="1:7" x14ac:dyDescent="0.25">
      <c r="A69" s="51" t="s">
        <v>1031</v>
      </c>
      <c r="B69" s="68" t="s">
        <v>139</v>
      </c>
      <c r="C69" s="130" t="s">
        <v>82</v>
      </c>
      <c r="D69" s="94"/>
      <c r="F69" s="94"/>
      <c r="G69" s="51"/>
    </row>
    <row r="70" spans="1:7" outlineLevel="1" x14ac:dyDescent="0.25">
      <c r="A70" s="51" t="s">
        <v>1032</v>
      </c>
      <c r="B70" s="80" t="s">
        <v>143</v>
      </c>
      <c r="C70" s="130"/>
      <c r="G70" s="51"/>
    </row>
    <row r="71" spans="1:7" outlineLevel="1" x14ac:dyDescent="0.25">
      <c r="A71" s="51" t="s">
        <v>1033</v>
      </c>
      <c r="B71" s="80" t="s">
        <v>143</v>
      </c>
      <c r="C71" s="130"/>
      <c r="G71" s="51"/>
    </row>
    <row r="72" spans="1:7" outlineLevel="1" x14ac:dyDescent="0.25">
      <c r="A72" s="51" t="s">
        <v>1034</v>
      </c>
      <c r="B72" s="80" t="s">
        <v>143</v>
      </c>
      <c r="C72" s="130"/>
      <c r="G72" s="51"/>
    </row>
    <row r="73" spans="1:7" outlineLevel="1" x14ac:dyDescent="0.25">
      <c r="A73" s="51" t="s">
        <v>1035</v>
      </c>
      <c r="B73" s="80" t="s">
        <v>143</v>
      </c>
      <c r="C73" s="130"/>
      <c r="G73" s="51"/>
    </row>
    <row r="74" spans="1:7" outlineLevel="1" x14ac:dyDescent="0.25">
      <c r="A74" s="51" t="s">
        <v>1036</v>
      </c>
      <c r="B74" s="80" t="s">
        <v>143</v>
      </c>
      <c r="C74" s="130"/>
      <c r="G74" s="51"/>
    </row>
    <row r="75" spans="1:7" outlineLevel="1" x14ac:dyDescent="0.25">
      <c r="A75" s="51" t="s">
        <v>1037</v>
      </c>
      <c r="B75" s="80" t="s">
        <v>143</v>
      </c>
      <c r="C75" s="130"/>
      <c r="G75" s="51"/>
    </row>
    <row r="76" spans="1:7" outlineLevel="1" x14ac:dyDescent="0.25">
      <c r="A76" s="51" t="s">
        <v>1038</v>
      </c>
      <c r="B76" s="80" t="s">
        <v>143</v>
      </c>
      <c r="C76" s="130"/>
      <c r="G76" s="51"/>
    </row>
    <row r="77" spans="1:7" outlineLevel="1" x14ac:dyDescent="0.25">
      <c r="A77" s="51" t="s">
        <v>1039</v>
      </c>
      <c r="B77" s="80" t="s">
        <v>143</v>
      </c>
      <c r="C77" s="130"/>
      <c r="G77" s="51"/>
    </row>
    <row r="78" spans="1:7" outlineLevel="1" x14ac:dyDescent="0.25">
      <c r="A78" s="51" t="s">
        <v>1040</v>
      </c>
      <c r="B78" s="80" t="s">
        <v>143</v>
      </c>
      <c r="C78" s="130"/>
      <c r="G78" s="51"/>
    </row>
    <row r="79" spans="1:7" outlineLevel="1" x14ac:dyDescent="0.25">
      <c r="A79" s="51" t="s">
        <v>1041</v>
      </c>
      <c r="B79" s="80" t="s">
        <v>143</v>
      </c>
      <c r="C79" s="130"/>
      <c r="G79" s="51"/>
    </row>
    <row r="80" spans="1:7" ht="15" customHeight="1" x14ac:dyDescent="0.25">
      <c r="A80" s="70"/>
      <c r="B80" s="71" t="s">
        <v>1042</v>
      </c>
      <c r="C80" s="70" t="s">
        <v>979</v>
      </c>
      <c r="D80" s="70"/>
      <c r="E80" s="72"/>
      <c r="F80" s="73"/>
      <c r="G80" s="73"/>
    </row>
    <row r="81" spans="1:7" x14ac:dyDescent="0.25">
      <c r="A81" s="51" t="s">
        <v>1043</v>
      </c>
      <c r="B81" s="51" t="s">
        <v>607</v>
      </c>
      <c r="C81" s="130" t="s">
        <v>82</v>
      </c>
      <c r="E81" s="49"/>
    </row>
    <row r="82" spans="1:7" x14ac:dyDescent="0.25">
      <c r="A82" s="51" t="s">
        <v>1044</v>
      </c>
      <c r="B82" s="51" t="s">
        <v>609</v>
      </c>
      <c r="C82" s="130" t="s">
        <v>82</v>
      </c>
      <c r="E82" s="49"/>
    </row>
    <row r="83" spans="1:7" x14ac:dyDescent="0.25">
      <c r="A83" s="51" t="s">
        <v>1045</v>
      </c>
      <c r="B83" s="51" t="s">
        <v>139</v>
      </c>
      <c r="C83" s="130" t="s">
        <v>82</v>
      </c>
      <c r="E83" s="49"/>
    </row>
    <row r="84" spans="1:7" outlineLevel="1" x14ac:dyDescent="0.25">
      <c r="A84" s="51" t="s">
        <v>1046</v>
      </c>
      <c r="C84" s="130"/>
      <c r="E84" s="49"/>
    </row>
    <row r="85" spans="1:7" outlineLevel="1" x14ac:dyDescent="0.25">
      <c r="A85" s="51" t="s">
        <v>1047</v>
      </c>
      <c r="C85" s="130"/>
      <c r="E85" s="49"/>
    </row>
    <row r="86" spans="1:7" outlineLevel="1" x14ac:dyDescent="0.25">
      <c r="A86" s="51" t="s">
        <v>1048</v>
      </c>
      <c r="C86" s="130"/>
      <c r="E86" s="49"/>
    </row>
    <row r="87" spans="1:7" outlineLevel="1" x14ac:dyDescent="0.25">
      <c r="A87" s="51" t="s">
        <v>1049</v>
      </c>
      <c r="C87" s="130"/>
      <c r="E87" s="49"/>
    </row>
    <row r="88" spans="1:7" outlineLevel="1" x14ac:dyDescent="0.25">
      <c r="A88" s="51" t="s">
        <v>1050</v>
      </c>
      <c r="C88" s="130"/>
      <c r="E88" s="49"/>
    </row>
    <row r="89" spans="1:7" outlineLevel="1" x14ac:dyDescent="0.25">
      <c r="A89" s="51" t="s">
        <v>1051</v>
      </c>
      <c r="C89" s="130"/>
      <c r="E89" s="49"/>
    </row>
    <row r="90" spans="1:7" ht="15" customHeight="1" x14ac:dyDescent="0.25">
      <c r="A90" s="70"/>
      <c r="B90" s="71" t="s">
        <v>1052</v>
      </c>
      <c r="C90" s="70" t="s">
        <v>979</v>
      </c>
      <c r="D90" s="70"/>
      <c r="E90" s="72"/>
      <c r="F90" s="73"/>
      <c r="G90" s="73"/>
    </row>
    <row r="91" spans="1:7" x14ac:dyDescent="0.25">
      <c r="A91" s="51" t="s">
        <v>1053</v>
      </c>
      <c r="B91" s="51" t="s">
        <v>619</v>
      </c>
      <c r="C91" s="130" t="s">
        <v>82</v>
      </c>
      <c r="E91" s="49"/>
    </row>
    <row r="92" spans="1:7" x14ac:dyDescent="0.25">
      <c r="A92" s="51" t="s">
        <v>1054</v>
      </c>
      <c r="B92" s="51" t="s">
        <v>621</v>
      </c>
      <c r="C92" s="130" t="s">
        <v>82</v>
      </c>
      <c r="E92" s="49"/>
    </row>
    <row r="93" spans="1:7" x14ac:dyDescent="0.25">
      <c r="A93" s="51" t="s">
        <v>1055</v>
      </c>
      <c r="B93" s="51" t="s">
        <v>139</v>
      </c>
      <c r="C93" s="130" t="s">
        <v>82</v>
      </c>
      <c r="E93" s="49"/>
    </row>
    <row r="94" spans="1:7" outlineLevel="1" x14ac:dyDescent="0.25">
      <c r="A94" s="51" t="s">
        <v>1056</v>
      </c>
      <c r="C94" s="130"/>
      <c r="E94" s="49"/>
    </row>
    <row r="95" spans="1:7" outlineLevel="1" x14ac:dyDescent="0.25">
      <c r="A95" s="51" t="s">
        <v>1057</v>
      </c>
      <c r="C95" s="130"/>
      <c r="E95" s="49"/>
    </row>
    <row r="96" spans="1:7" outlineLevel="1" x14ac:dyDescent="0.25">
      <c r="A96" s="51" t="s">
        <v>1058</v>
      </c>
      <c r="C96" s="130"/>
      <c r="E96" s="49"/>
    </row>
    <row r="97" spans="1:7" outlineLevel="1" x14ac:dyDescent="0.25">
      <c r="A97" s="51" t="s">
        <v>1059</v>
      </c>
      <c r="C97" s="130"/>
      <c r="E97" s="49"/>
    </row>
    <row r="98" spans="1:7" outlineLevel="1" x14ac:dyDescent="0.25">
      <c r="A98" s="51" t="s">
        <v>1060</v>
      </c>
      <c r="C98" s="130"/>
      <c r="E98" s="49"/>
    </row>
    <row r="99" spans="1:7" outlineLevel="1" x14ac:dyDescent="0.25">
      <c r="A99" s="51" t="s">
        <v>1061</v>
      </c>
      <c r="C99" s="130"/>
      <c r="E99" s="49"/>
    </row>
    <row r="100" spans="1:7" ht="15" customHeight="1" x14ac:dyDescent="0.25">
      <c r="A100" s="70"/>
      <c r="B100" s="71" t="s">
        <v>1062</v>
      </c>
      <c r="C100" s="70" t="s">
        <v>979</v>
      </c>
      <c r="D100" s="70"/>
      <c r="E100" s="72"/>
      <c r="F100" s="73"/>
      <c r="G100" s="73"/>
    </row>
    <row r="101" spans="1:7" x14ac:dyDescent="0.25">
      <c r="A101" s="51" t="s">
        <v>1063</v>
      </c>
      <c r="B101" s="47" t="s">
        <v>631</v>
      </c>
      <c r="C101" s="130" t="s">
        <v>82</v>
      </c>
      <c r="E101" s="49"/>
    </row>
    <row r="102" spans="1:7" x14ac:dyDescent="0.25">
      <c r="A102" s="51" t="s">
        <v>1064</v>
      </c>
      <c r="B102" s="47" t="s">
        <v>633</v>
      </c>
      <c r="C102" s="130" t="s">
        <v>82</v>
      </c>
      <c r="E102" s="49"/>
    </row>
    <row r="103" spans="1:7" x14ac:dyDescent="0.25">
      <c r="A103" s="51" t="s">
        <v>1065</v>
      </c>
      <c r="B103" s="47" t="s">
        <v>635</v>
      </c>
      <c r="C103" s="130" t="s">
        <v>82</v>
      </c>
    </row>
    <row r="104" spans="1:7" x14ac:dyDescent="0.25">
      <c r="A104" s="51" t="s">
        <v>1066</v>
      </c>
      <c r="B104" s="47" t="s">
        <v>637</v>
      </c>
      <c r="C104" s="130" t="s">
        <v>82</v>
      </c>
    </row>
    <row r="105" spans="1:7" x14ac:dyDescent="0.25">
      <c r="A105" s="51" t="s">
        <v>1067</v>
      </c>
      <c r="B105" s="47" t="s">
        <v>639</v>
      </c>
      <c r="C105" s="130" t="s">
        <v>82</v>
      </c>
    </row>
    <row r="106" spans="1:7" outlineLevel="1" x14ac:dyDescent="0.25">
      <c r="A106" s="51" t="s">
        <v>1068</v>
      </c>
      <c r="B106" s="47"/>
      <c r="C106" s="130"/>
    </row>
    <row r="107" spans="1:7" outlineLevel="1" x14ac:dyDescent="0.25">
      <c r="A107" s="51" t="s">
        <v>1069</v>
      </c>
      <c r="B107" s="47"/>
      <c r="C107" s="130"/>
    </row>
    <row r="108" spans="1:7" outlineLevel="1" x14ac:dyDescent="0.25">
      <c r="A108" s="51" t="s">
        <v>1070</v>
      </c>
      <c r="B108" s="47"/>
      <c r="C108" s="130"/>
    </row>
    <row r="109" spans="1:7" outlineLevel="1" x14ac:dyDescent="0.25">
      <c r="A109" s="51" t="s">
        <v>1071</v>
      </c>
      <c r="B109" s="47"/>
      <c r="C109" s="130"/>
    </row>
    <row r="110" spans="1:7" ht="15" customHeight="1" x14ac:dyDescent="0.25">
      <c r="A110" s="70"/>
      <c r="B110" s="70" t="s">
        <v>1072</v>
      </c>
      <c r="C110" s="70" t="s">
        <v>979</v>
      </c>
      <c r="D110" s="70"/>
      <c r="E110" s="72"/>
      <c r="F110" s="73"/>
      <c r="G110" s="73"/>
    </row>
    <row r="111" spans="1:7" x14ac:dyDescent="0.25">
      <c r="A111" s="51" t="s">
        <v>1073</v>
      </c>
      <c r="B111" s="51" t="s">
        <v>646</v>
      </c>
      <c r="C111" s="130" t="s">
        <v>82</v>
      </c>
      <c r="E111" s="49"/>
    </row>
    <row r="112" spans="1:7" outlineLevel="1" x14ac:dyDescent="0.25">
      <c r="A112" s="51" t="s">
        <v>1074</v>
      </c>
      <c r="B112" s="122" t="s">
        <v>2671</v>
      </c>
      <c r="C112" s="128" t="s">
        <v>82</v>
      </c>
      <c r="E112" s="49"/>
    </row>
    <row r="113" spans="1:7" outlineLevel="1" x14ac:dyDescent="0.25">
      <c r="A113" s="51" t="s">
        <v>1075</v>
      </c>
      <c r="C113" s="130"/>
      <c r="E113" s="49"/>
    </row>
    <row r="114" spans="1:7" outlineLevel="1" x14ac:dyDescent="0.25">
      <c r="A114" s="51" t="s">
        <v>1076</v>
      </c>
      <c r="C114" s="130"/>
      <c r="E114" s="49"/>
    </row>
    <row r="115" spans="1:7" outlineLevel="1" x14ac:dyDescent="0.25">
      <c r="A115" s="51" t="s">
        <v>1077</v>
      </c>
      <c r="C115" s="130"/>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3" t="s">
        <v>82</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1081</v>
      </c>
      <c r="B121" s="68" t="s">
        <v>574</v>
      </c>
      <c r="C121" s="133" t="s">
        <v>82</v>
      </c>
      <c r="D121" s="134" t="s">
        <v>82</v>
      </c>
      <c r="E121" s="65"/>
      <c r="F121" s="140" t="str">
        <f t="shared" si="0"/>
        <v/>
      </c>
      <c r="G121" s="140" t="str">
        <f t="shared" si="1"/>
        <v/>
      </c>
    </row>
    <row r="122" spans="1:7" x14ac:dyDescent="0.25">
      <c r="A122" s="51" t="s">
        <v>1082</v>
      </c>
      <c r="B122" s="68" t="s">
        <v>574</v>
      </c>
      <c r="C122" s="133" t="s">
        <v>82</v>
      </c>
      <c r="D122" s="134" t="s">
        <v>82</v>
      </c>
      <c r="E122" s="65"/>
      <c r="F122" s="140" t="str">
        <f t="shared" si="0"/>
        <v/>
      </c>
      <c r="G122" s="140" t="str">
        <f t="shared" si="1"/>
        <v/>
      </c>
    </row>
    <row r="123" spans="1:7" x14ac:dyDescent="0.25">
      <c r="A123" s="51" t="s">
        <v>1083</v>
      </c>
      <c r="B123" s="68" t="s">
        <v>574</v>
      </c>
      <c r="C123" s="133" t="s">
        <v>82</v>
      </c>
      <c r="D123" s="134" t="s">
        <v>82</v>
      </c>
      <c r="E123" s="65"/>
      <c r="F123" s="140" t="str">
        <f t="shared" si="0"/>
        <v/>
      </c>
      <c r="G123" s="140" t="str">
        <f t="shared" si="1"/>
        <v/>
      </c>
    </row>
    <row r="124" spans="1:7" x14ac:dyDescent="0.25">
      <c r="A124" s="51" t="s">
        <v>1084</v>
      </c>
      <c r="B124" s="68" t="s">
        <v>574</v>
      </c>
      <c r="C124" s="133" t="s">
        <v>82</v>
      </c>
      <c r="D124" s="134" t="s">
        <v>82</v>
      </c>
      <c r="E124" s="65"/>
      <c r="F124" s="140" t="str">
        <f t="shared" si="0"/>
        <v/>
      </c>
      <c r="G124" s="140" t="str">
        <f t="shared" si="1"/>
        <v/>
      </c>
    </row>
    <row r="125" spans="1:7" x14ac:dyDescent="0.25">
      <c r="A125" s="51" t="s">
        <v>1085</v>
      </c>
      <c r="B125" s="68" t="s">
        <v>574</v>
      </c>
      <c r="C125" s="133" t="s">
        <v>82</v>
      </c>
      <c r="D125" s="134" t="s">
        <v>82</v>
      </c>
      <c r="E125" s="65"/>
      <c r="F125" s="140" t="str">
        <f t="shared" si="0"/>
        <v/>
      </c>
      <c r="G125" s="140" t="str">
        <f t="shared" si="1"/>
        <v/>
      </c>
    </row>
    <row r="126" spans="1:7" x14ac:dyDescent="0.25">
      <c r="A126" s="51" t="s">
        <v>1086</v>
      </c>
      <c r="B126" s="68" t="s">
        <v>574</v>
      </c>
      <c r="C126" s="133" t="s">
        <v>82</v>
      </c>
      <c r="D126" s="134" t="s">
        <v>82</v>
      </c>
      <c r="E126" s="65"/>
      <c r="F126" s="140" t="str">
        <f t="shared" si="0"/>
        <v/>
      </c>
      <c r="G126" s="140" t="str">
        <f t="shared" si="1"/>
        <v/>
      </c>
    </row>
    <row r="127" spans="1:7" x14ac:dyDescent="0.25">
      <c r="A127" s="51" t="s">
        <v>1087</v>
      </c>
      <c r="B127" s="68" t="s">
        <v>574</v>
      </c>
      <c r="C127" s="133" t="s">
        <v>82</v>
      </c>
      <c r="D127" s="134" t="s">
        <v>82</v>
      </c>
      <c r="E127" s="65"/>
      <c r="F127" s="140" t="str">
        <f t="shared" si="0"/>
        <v/>
      </c>
      <c r="G127" s="140" t="str">
        <f t="shared" si="1"/>
        <v/>
      </c>
    </row>
    <row r="128" spans="1:7" x14ac:dyDescent="0.25">
      <c r="A128" s="51" t="s">
        <v>1088</v>
      </c>
      <c r="B128" s="68" t="s">
        <v>574</v>
      </c>
      <c r="C128" s="133" t="s">
        <v>82</v>
      </c>
      <c r="D128" s="134" t="s">
        <v>82</v>
      </c>
      <c r="E128" s="65"/>
      <c r="F128" s="140" t="str">
        <f t="shared" si="0"/>
        <v/>
      </c>
      <c r="G128" s="140" t="str">
        <f t="shared" si="1"/>
        <v/>
      </c>
    </row>
    <row r="129" spans="1:7" x14ac:dyDescent="0.25">
      <c r="A129" s="51" t="s">
        <v>1089</v>
      </c>
      <c r="B129" s="68" t="s">
        <v>574</v>
      </c>
      <c r="C129" s="133" t="s">
        <v>82</v>
      </c>
      <c r="D129" s="134" t="s">
        <v>82</v>
      </c>
      <c r="E129" s="68"/>
      <c r="F129" s="140" t="str">
        <f t="shared" si="0"/>
        <v/>
      </c>
      <c r="G129" s="140" t="str">
        <f t="shared" si="1"/>
        <v/>
      </c>
    </row>
    <row r="130" spans="1:7" x14ac:dyDescent="0.25">
      <c r="A130" s="51" t="s">
        <v>1090</v>
      </c>
      <c r="B130" s="68" t="s">
        <v>574</v>
      </c>
      <c r="C130" s="133" t="s">
        <v>82</v>
      </c>
      <c r="D130" s="134" t="s">
        <v>82</v>
      </c>
      <c r="E130" s="68"/>
      <c r="F130" s="140" t="str">
        <f t="shared" si="0"/>
        <v/>
      </c>
      <c r="G130" s="140" t="str">
        <f t="shared" si="1"/>
        <v/>
      </c>
    </row>
    <row r="131" spans="1:7" x14ac:dyDescent="0.25">
      <c r="A131" s="51" t="s">
        <v>1091</v>
      </c>
      <c r="B131" s="68" t="s">
        <v>574</v>
      </c>
      <c r="C131" s="133" t="s">
        <v>82</v>
      </c>
      <c r="D131" s="134" t="s">
        <v>82</v>
      </c>
      <c r="E131" s="68"/>
      <c r="F131" s="140" t="str">
        <f t="shared" si="0"/>
        <v/>
      </c>
      <c r="G131" s="140" t="str">
        <f t="shared" si="1"/>
        <v/>
      </c>
    </row>
    <row r="132" spans="1:7" x14ac:dyDescent="0.25">
      <c r="A132" s="51" t="s">
        <v>1092</v>
      </c>
      <c r="B132" s="68" t="s">
        <v>574</v>
      </c>
      <c r="C132" s="133" t="s">
        <v>82</v>
      </c>
      <c r="D132" s="134" t="s">
        <v>82</v>
      </c>
      <c r="E132" s="68"/>
      <c r="F132" s="140" t="str">
        <f t="shared" si="0"/>
        <v/>
      </c>
      <c r="G132" s="140" t="str">
        <f t="shared" si="1"/>
        <v/>
      </c>
    </row>
    <row r="133" spans="1:7" x14ac:dyDescent="0.25">
      <c r="A133" s="51" t="s">
        <v>1093</v>
      </c>
      <c r="B133" s="68" t="s">
        <v>574</v>
      </c>
      <c r="C133" s="133" t="s">
        <v>82</v>
      </c>
      <c r="D133" s="134" t="s">
        <v>82</v>
      </c>
      <c r="E133" s="68"/>
      <c r="F133" s="140" t="str">
        <f t="shared" si="0"/>
        <v/>
      </c>
      <c r="G133" s="140" t="str">
        <f t="shared" si="1"/>
        <v/>
      </c>
    </row>
    <row r="134" spans="1:7" x14ac:dyDescent="0.25">
      <c r="A134" s="51" t="s">
        <v>1094</v>
      </c>
      <c r="B134" s="68" t="s">
        <v>574</v>
      </c>
      <c r="C134" s="133" t="s">
        <v>82</v>
      </c>
      <c r="D134" s="134" t="s">
        <v>82</v>
      </c>
      <c r="E134" s="68"/>
      <c r="F134" s="140" t="str">
        <f t="shared" si="0"/>
        <v/>
      </c>
      <c r="G134" s="140" t="str">
        <f t="shared" si="1"/>
        <v/>
      </c>
    </row>
    <row r="135" spans="1:7" x14ac:dyDescent="0.25">
      <c r="A135" s="51" t="s">
        <v>1095</v>
      </c>
      <c r="B135" s="68" t="s">
        <v>574</v>
      </c>
      <c r="C135" s="133" t="s">
        <v>82</v>
      </c>
      <c r="D135" s="134" t="s">
        <v>82</v>
      </c>
      <c r="F135" s="140" t="str">
        <f t="shared" si="0"/>
        <v/>
      </c>
      <c r="G135" s="140" t="str">
        <f t="shared" si="1"/>
        <v/>
      </c>
    </row>
    <row r="136" spans="1:7" x14ac:dyDescent="0.25">
      <c r="A136" s="51" t="s">
        <v>1096</v>
      </c>
      <c r="B136" s="68" t="s">
        <v>574</v>
      </c>
      <c r="C136" s="133" t="s">
        <v>82</v>
      </c>
      <c r="D136" s="134" t="s">
        <v>82</v>
      </c>
      <c r="E136" s="88"/>
      <c r="F136" s="140" t="str">
        <f t="shared" si="0"/>
        <v/>
      </c>
      <c r="G136" s="140" t="str">
        <f t="shared" si="1"/>
        <v/>
      </c>
    </row>
    <row r="137" spans="1:7" x14ac:dyDescent="0.25">
      <c r="A137" s="51" t="s">
        <v>1097</v>
      </c>
      <c r="B137" s="68" t="s">
        <v>574</v>
      </c>
      <c r="C137" s="133" t="s">
        <v>82</v>
      </c>
      <c r="D137" s="134" t="s">
        <v>82</v>
      </c>
      <c r="E137" s="88"/>
      <c r="F137" s="140" t="str">
        <f t="shared" si="0"/>
        <v/>
      </c>
      <c r="G137" s="140" t="str">
        <f t="shared" si="1"/>
        <v/>
      </c>
    </row>
    <row r="138" spans="1:7" x14ac:dyDescent="0.25">
      <c r="A138" s="51" t="s">
        <v>1098</v>
      </c>
      <c r="B138" s="68" t="s">
        <v>574</v>
      </c>
      <c r="C138" s="133" t="s">
        <v>82</v>
      </c>
      <c r="D138" s="134" t="s">
        <v>82</v>
      </c>
      <c r="E138" s="88"/>
      <c r="F138" s="140" t="str">
        <f t="shared" si="0"/>
        <v/>
      </c>
      <c r="G138" s="140" t="str">
        <f t="shared" si="1"/>
        <v/>
      </c>
    </row>
    <row r="139" spans="1:7" x14ac:dyDescent="0.25">
      <c r="A139" s="51" t="s">
        <v>1099</v>
      </c>
      <c r="B139" s="68" t="s">
        <v>574</v>
      </c>
      <c r="C139" s="133" t="s">
        <v>82</v>
      </c>
      <c r="D139" s="134" t="s">
        <v>82</v>
      </c>
      <c r="E139" s="88"/>
      <c r="F139" s="140" t="str">
        <f t="shared" si="0"/>
        <v/>
      </c>
      <c r="G139" s="140" t="str">
        <f t="shared" si="1"/>
        <v/>
      </c>
    </row>
    <row r="140" spans="1:7" x14ac:dyDescent="0.25">
      <c r="A140" s="51" t="s">
        <v>1100</v>
      </c>
      <c r="B140" s="68" t="s">
        <v>574</v>
      </c>
      <c r="C140" s="133" t="s">
        <v>82</v>
      </c>
      <c r="D140" s="134" t="s">
        <v>82</v>
      </c>
      <c r="E140" s="88"/>
      <c r="F140" s="140" t="str">
        <f t="shared" si="0"/>
        <v/>
      </c>
      <c r="G140" s="140" t="str">
        <f t="shared" si="1"/>
        <v/>
      </c>
    </row>
    <row r="141" spans="1:7" x14ac:dyDescent="0.25">
      <c r="A141" s="51" t="s">
        <v>1101</v>
      </c>
      <c r="B141" s="68" t="s">
        <v>574</v>
      </c>
      <c r="C141" s="133" t="s">
        <v>82</v>
      </c>
      <c r="D141" s="134" t="s">
        <v>82</v>
      </c>
      <c r="E141" s="88"/>
      <c r="F141" s="140" t="str">
        <f t="shared" si="0"/>
        <v/>
      </c>
      <c r="G141" s="140" t="str">
        <f t="shared" si="1"/>
        <v/>
      </c>
    </row>
    <row r="142" spans="1:7" x14ac:dyDescent="0.25">
      <c r="A142" s="51" t="s">
        <v>1102</v>
      </c>
      <c r="B142" s="68" t="s">
        <v>574</v>
      </c>
      <c r="C142" s="133" t="s">
        <v>82</v>
      </c>
      <c r="D142" s="134" t="s">
        <v>82</v>
      </c>
      <c r="E142" s="88"/>
      <c r="F142" s="140" t="str">
        <f t="shared" si="0"/>
        <v/>
      </c>
      <c r="G142" s="140" t="str">
        <f t="shared" si="1"/>
        <v/>
      </c>
    </row>
    <row r="143" spans="1:7" x14ac:dyDescent="0.25">
      <c r="A143" s="51" t="s">
        <v>1103</v>
      </c>
      <c r="B143" s="68" t="s">
        <v>574</v>
      </c>
      <c r="C143" s="133" t="s">
        <v>82</v>
      </c>
      <c r="D143" s="134" t="s">
        <v>82</v>
      </c>
      <c r="E143" s="88"/>
      <c r="F143" s="140" t="str">
        <f t="shared" si="0"/>
        <v/>
      </c>
      <c r="G143" s="140" t="str">
        <f t="shared" si="1"/>
        <v/>
      </c>
    </row>
    <row r="144" spans="1:7" x14ac:dyDescent="0.25">
      <c r="A144" s="51" t="s">
        <v>1104</v>
      </c>
      <c r="B144" s="78" t="s">
        <v>141</v>
      </c>
      <c r="C144" s="135">
        <f>SUM(C120:C143)</f>
        <v>0</v>
      </c>
      <c r="D144" s="76">
        <f>SUM(D120:D143)</f>
        <v>0</v>
      </c>
      <c r="E144" s="88"/>
      <c r="F144" s="141">
        <f>SUM(F120:F143)</f>
        <v>0</v>
      </c>
      <c r="G144" s="141">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30" t="s">
        <v>82</v>
      </c>
      <c r="G146" s="51"/>
    </row>
    <row r="147" spans="1:7" x14ac:dyDescent="0.25">
      <c r="G147" s="51"/>
    </row>
    <row r="148" spans="1:7" x14ac:dyDescent="0.25">
      <c r="B148" s="68" t="s">
        <v>685</v>
      </c>
      <c r="G148" s="51"/>
    </row>
    <row r="149" spans="1:7" x14ac:dyDescent="0.2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25">
      <c r="A150" s="51" t="s">
        <v>1108</v>
      </c>
      <c r="B150" s="51" t="s">
        <v>689</v>
      </c>
      <c r="C150" s="133" t="s">
        <v>82</v>
      </c>
      <c r="D150" s="134" t="s">
        <v>82</v>
      </c>
      <c r="F150" s="140" t="str">
        <f t="shared" si="2"/>
        <v/>
      </c>
      <c r="G150" s="140" t="str">
        <f t="shared" si="3"/>
        <v/>
      </c>
    </row>
    <row r="151" spans="1:7" x14ac:dyDescent="0.25">
      <c r="A151" s="51" t="s">
        <v>1109</v>
      </c>
      <c r="B151" s="51" t="s">
        <v>691</v>
      </c>
      <c r="C151" s="133" t="s">
        <v>82</v>
      </c>
      <c r="D151" s="134" t="s">
        <v>82</v>
      </c>
      <c r="F151" s="140" t="str">
        <f t="shared" si="2"/>
        <v/>
      </c>
      <c r="G151" s="140" t="str">
        <f t="shared" si="3"/>
        <v/>
      </c>
    </row>
    <row r="152" spans="1:7" x14ac:dyDescent="0.25">
      <c r="A152" s="51" t="s">
        <v>1110</v>
      </c>
      <c r="B152" s="51" t="s">
        <v>693</v>
      </c>
      <c r="C152" s="133" t="s">
        <v>82</v>
      </c>
      <c r="D152" s="134" t="s">
        <v>82</v>
      </c>
      <c r="F152" s="140" t="str">
        <f t="shared" si="2"/>
        <v/>
      </c>
      <c r="G152" s="140" t="str">
        <f t="shared" si="3"/>
        <v/>
      </c>
    </row>
    <row r="153" spans="1:7" x14ac:dyDescent="0.25">
      <c r="A153" s="51" t="s">
        <v>1111</v>
      </c>
      <c r="B153" s="51" t="s">
        <v>695</v>
      </c>
      <c r="C153" s="133" t="s">
        <v>82</v>
      </c>
      <c r="D153" s="134" t="s">
        <v>82</v>
      </c>
      <c r="F153" s="140" t="str">
        <f t="shared" si="2"/>
        <v/>
      </c>
      <c r="G153" s="140" t="str">
        <f t="shared" si="3"/>
        <v/>
      </c>
    </row>
    <row r="154" spans="1:7" x14ac:dyDescent="0.25">
      <c r="A154" s="51" t="s">
        <v>1112</v>
      </c>
      <c r="B154" s="51" t="s">
        <v>697</v>
      </c>
      <c r="C154" s="133" t="s">
        <v>82</v>
      </c>
      <c r="D154" s="134" t="s">
        <v>82</v>
      </c>
      <c r="F154" s="140" t="str">
        <f t="shared" si="2"/>
        <v/>
      </c>
      <c r="G154" s="140" t="str">
        <f t="shared" si="3"/>
        <v/>
      </c>
    </row>
    <row r="155" spans="1:7" x14ac:dyDescent="0.25">
      <c r="A155" s="51" t="s">
        <v>1113</v>
      </c>
      <c r="B155" s="51" t="s">
        <v>699</v>
      </c>
      <c r="C155" s="133" t="s">
        <v>82</v>
      </c>
      <c r="D155" s="134" t="s">
        <v>82</v>
      </c>
      <c r="F155" s="140" t="str">
        <f t="shared" si="2"/>
        <v/>
      </c>
      <c r="G155" s="140" t="str">
        <f t="shared" si="3"/>
        <v/>
      </c>
    </row>
    <row r="156" spans="1:7" x14ac:dyDescent="0.25">
      <c r="A156" s="51" t="s">
        <v>1114</v>
      </c>
      <c r="B156" s="51" t="s">
        <v>701</v>
      </c>
      <c r="C156" s="133" t="s">
        <v>82</v>
      </c>
      <c r="D156" s="134" t="s">
        <v>82</v>
      </c>
      <c r="F156" s="140" t="str">
        <f t="shared" si="2"/>
        <v/>
      </c>
      <c r="G156" s="140" t="str">
        <f t="shared" si="3"/>
        <v/>
      </c>
    </row>
    <row r="157" spans="1:7" x14ac:dyDescent="0.25">
      <c r="A157" s="51" t="s">
        <v>1115</v>
      </c>
      <c r="B157" s="78" t="s">
        <v>141</v>
      </c>
      <c r="C157" s="133">
        <f>SUM(C149:C156)</f>
        <v>0</v>
      </c>
      <c r="D157" s="134">
        <f>SUM(D149:D156)</f>
        <v>0</v>
      </c>
      <c r="F157" s="130">
        <f>SUM(F149:F156)</f>
        <v>0</v>
      </c>
      <c r="G157" s="130">
        <f>SUM(G149:G156)</f>
        <v>0</v>
      </c>
    </row>
    <row r="158" spans="1:7" outlineLevel="1" x14ac:dyDescent="0.25">
      <c r="A158" s="51" t="s">
        <v>1116</v>
      </c>
      <c r="B158" s="80" t="s">
        <v>704</v>
      </c>
      <c r="C158" s="133"/>
      <c r="D158" s="134"/>
      <c r="F158" s="140" t="str">
        <f t="shared" si="2"/>
        <v/>
      </c>
      <c r="G158" s="140" t="str">
        <f t="shared" si="3"/>
        <v/>
      </c>
    </row>
    <row r="159" spans="1:7" outlineLevel="1" x14ac:dyDescent="0.25">
      <c r="A159" s="51" t="s">
        <v>1117</v>
      </c>
      <c r="B159" s="80" t="s">
        <v>706</v>
      </c>
      <c r="C159" s="133"/>
      <c r="D159" s="134"/>
      <c r="F159" s="140" t="str">
        <f t="shared" si="2"/>
        <v/>
      </c>
      <c r="G159" s="140" t="str">
        <f t="shared" si="3"/>
        <v/>
      </c>
    </row>
    <row r="160" spans="1:7" outlineLevel="1" x14ac:dyDescent="0.25">
      <c r="A160" s="51" t="s">
        <v>1118</v>
      </c>
      <c r="B160" s="80" t="s">
        <v>708</v>
      </c>
      <c r="C160" s="133"/>
      <c r="D160" s="134"/>
      <c r="F160" s="140" t="str">
        <f t="shared" si="2"/>
        <v/>
      </c>
      <c r="G160" s="140" t="str">
        <f t="shared" si="3"/>
        <v/>
      </c>
    </row>
    <row r="161" spans="1:7" outlineLevel="1" x14ac:dyDescent="0.25">
      <c r="A161" s="51" t="s">
        <v>1119</v>
      </c>
      <c r="B161" s="80" t="s">
        <v>710</v>
      </c>
      <c r="C161" s="133"/>
      <c r="D161" s="134"/>
      <c r="F161" s="140" t="str">
        <f t="shared" si="2"/>
        <v/>
      </c>
      <c r="G161" s="140" t="str">
        <f t="shared" si="3"/>
        <v/>
      </c>
    </row>
    <row r="162" spans="1:7" outlineLevel="1" x14ac:dyDescent="0.25">
      <c r="A162" s="51" t="s">
        <v>1120</v>
      </c>
      <c r="B162" s="80" t="s">
        <v>712</v>
      </c>
      <c r="C162" s="133"/>
      <c r="D162" s="134"/>
      <c r="F162" s="140" t="str">
        <f t="shared" si="2"/>
        <v/>
      </c>
      <c r="G162" s="140" t="str">
        <f t="shared" si="3"/>
        <v/>
      </c>
    </row>
    <row r="163" spans="1:7" outlineLevel="1" x14ac:dyDescent="0.25">
      <c r="A163" s="51" t="s">
        <v>1121</v>
      </c>
      <c r="B163" s="80" t="s">
        <v>714</v>
      </c>
      <c r="C163" s="133"/>
      <c r="D163" s="134"/>
      <c r="F163" s="140" t="str">
        <f t="shared" si="2"/>
        <v/>
      </c>
      <c r="G163" s="140"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30" t="s">
        <v>115</v>
      </c>
      <c r="G168" s="51"/>
    </row>
    <row r="169" spans="1:7" x14ac:dyDescent="0.25">
      <c r="G169" s="51"/>
    </row>
    <row r="170" spans="1:7" x14ac:dyDescent="0.25">
      <c r="B170" s="68" t="s">
        <v>685</v>
      </c>
      <c r="G170" s="51"/>
    </row>
    <row r="171" spans="1:7" x14ac:dyDescent="0.25">
      <c r="A171" s="51" t="s">
        <v>1127</v>
      </c>
      <c r="B171" s="51" t="s">
        <v>687</v>
      </c>
      <c r="C171" s="133" t="s">
        <v>115</v>
      </c>
      <c r="D171" s="134" t="s">
        <v>115</v>
      </c>
      <c r="F171" s="140" t="str">
        <f>IF($C$179=0,"",IF(C171="[Mark as ND1 if not relevant]","",C171/$C$179))</f>
        <v/>
      </c>
      <c r="G171" s="140" t="str">
        <f>IF($D$179=0,"",IF(D171="[Mark as ND1 if not relevant]","",D171/$D$179))</f>
        <v/>
      </c>
    </row>
    <row r="172" spans="1:7" x14ac:dyDescent="0.2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1129</v>
      </c>
      <c r="B173" s="51" t="s">
        <v>691</v>
      </c>
      <c r="C173" s="133" t="s">
        <v>115</v>
      </c>
      <c r="D173" s="134" t="s">
        <v>115</v>
      </c>
      <c r="F173" s="140" t="str">
        <f t="shared" si="4"/>
        <v/>
      </c>
      <c r="G173" s="140" t="str">
        <f t="shared" si="5"/>
        <v/>
      </c>
    </row>
    <row r="174" spans="1:7" x14ac:dyDescent="0.25">
      <c r="A174" s="51" t="s">
        <v>1130</v>
      </c>
      <c r="B174" s="51" t="s">
        <v>693</v>
      </c>
      <c r="C174" s="133" t="s">
        <v>115</v>
      </c>
      <c r="D174" s="134" t="s">
        <v>115</v>
      </c>
      <c r="F174" s="140" t="str">
        <f t="shared" si="4"/>
        <v/>
      </c>
      <c r="G174" s="140" t="str">
        <f t="shared" si="5"/>
        <v/>
      </c>
    </row>
    <row r="175" spans="1:7" x14ac:dyDescent="0.25">
      <c r="A175" s="51" t="s">
        <v>1131</v>
      </c>
      <c r="B175" s="51" t="s">
        <v>695</v>
      </c>
      <c r="C175" s="133" t="s">
        <v>115</v>
      </c>
      <c r="D175" s="134" t="s">
        <v>115</v>
      </c>
      <c r="F175" s="140" t="str">
        <f t="shared" si="4"/>
        <v/>
      </c>
      <c r="G175" s="140" t="str">
        <f t="shared" si="5"/>
        <v/>
      </c>
    </row>
    <row r="176" spans="1:7" x14ac:dyDescent="0.25">
      <c r="A176" s="51" t="s">
        <v>1132</v>
      </c>
      <c r="B176" s="51" t="s">
        <v>697</v>
      </c>
      <c r="C176" s="133" t="s">
        <v>115</v>
      </c>
      <c r="D176" s="134" t="s">
        <v>115</v>
      </c>
      <c r="F176" s="140" t="str">
        <f t="shared" si="4"/>
        <v/>
      </c>
      <c r="G176" s="140" t="str">
        <f t="shared" si="5"/>
        <v/>
      </c>
    </row>
    <row r="177" spans="1:7" x14ac:dyDescent="0.25">
      <c r="A177" s="51" t="s">
        <v>1133</v>
      </c>
      <c r="B177" s="51" t="s">
        <v>699</v>
      </c>
      <c r="C177" s="133" t="s">
        <v>115</v>
      </c>
      <c r="D177" s="134" t="s">
        <v>115</v>
      </c>
      <c r="F177" s="140" t="str">
        <f t="shared" si="4"/>
        <v/>
      </c>
      <c r="G177" s="140" t="str">
        <f t="shared" si="5"/>
        <v/>
      </c>
    </row>
    <row r="178" spans="1:7" x14ac:dyDescent="0.25">
      <c r="A178" s="51" t="s">
        <v>1134</v>
      </c>
      <c r="B178" s="51" t="s">
        <v>701</v>
      </c>
      <c r="C178" s="133" t="s">
        <v>115</v>
      </c>
      <c r="D178" s="134" t="s">
        <v>115</v>
      </c>
      <c r="F178" s="140" t="str">
        <f t="shared" si="4"/>
        <v/>
      </c>
      <c r="G178" s="140" t="str">
        <f t="shared" si="5"/>
        <v/>
      </c>
    </row>
    <row r="179" spans="1:7" x14ac:dyDescent="0.25">
      <c r="A179" s="51" t="s">
        <v>1135</v>
      </c>
      <c r="B179" s="78" t="s">
        <v>141</v>
      </c>
      <c r="C179" s="133">
        <f>SUM(C171:C178)</f>
        <v>0</v>
      </c>
      <c r="D179" s="134">
        <f>SUM(D171:D178)</f>
        <v>0</v>
      </c>
      <c r="F179" s="130">
        <f>SUM(F171:F178)</f>
        <v>0</v>
      </c>
      <c r="G179" s="130">
        <f>SUM(G171:G178)</f>
        <v>0</v>
      </c>
    </row>
    <row r="180" spans="1:7" outlineLevel="1" x14ac:dyDescent="0.2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25">
      <c r="A181" s="51" t="s">
        <v>1137</v>
      </c>
      <c r="B181" s="80" t="s">
        <v>706</v>
      </c>
      <c r="C181" s="133"/>
      <c r="D181" s="134"/>
      <c r="F181" s="140" t="str">
        <f t="shared" si="6"/>
        <v/>
      </c>
      <c r="G181" s="140" t="str">
        <f t="shared" si="7"/>
        <v/>
      </c>
    </row>
    <row r="182" spans="1:7" outlineLevel="1" x14ac:dyDescent="0.25">
      <c r="A182" s="51" t="s">
        <v>1138</v>
      </c>
      <c r="B182" s="80" t="s">
        <v>708</v>
      </c>
      <c r="C182" s="133"/>
      <c r="D182" s="134"/>
      <c r="F182" s="140" t="str">
        <f t="shared" si="6"/>
        <v/>
      </c>
      <c r="G182" s="140" t="str">
        <f t="shared" si="7"/>
        <v/>
      </c>
    </row>
    <row r="183" spans="1:7" outlineLevel="1" x14ac:dyDescent="0.25">
      <c r="A183" s="51" t="s">
        <v>1139</v>
      </c>
      <c r="B183" s="80" t="s">
        <v>710</v>
      </c>
      <c r="C183" s="133"/>
      <c r="D183" s="134"/>
      <c r="F183" s="140" t="str">
        <f t="shared" si="6"/>
        <v/>
      </c>
      <c r="G183" s="140" t="str">
        <f t="shared" si="7"/>
        <v/>
      </c>
    </row>
    <row r="184" spans="1:7" outlineLevel="1" x14ac:dyDescent="0.25">
      <c r="A184" s="51" t="s">
        <v>1140</v>
      </c>
      <c r="B184" s="80" t="s">
        <v>712</v>
      </c>
      <c r="C184" s="133"/>
      <c r="D184" s="134"/>
      <c r="F184" s="140" t="str">
        <f t="shared" si="6"/>
        <v/>
      </c>
      <c r="G184" s="140" t="str">
        <f t="shared" si="7"/>
        <v/>
      </c>
    </row>
    <row r="185" spans="1:7" outlineLevel="1" x14ac:dyDescent="0.25">
      <c r="A185" s="51" t="s">
        <v>1141</v>
      </c>
      <c r="B185" s="80" t="s">
        <v>714</v>
      </c>
      <c r="C185" s="133"/>
      <c r="D185" s="134"/>
      <c r="F185" s="140" t="str">
        <f t="shared" si="6"/>
        <v/>
      </c>
      <c r="G185" s="140"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3009</v>
      </c>
      <c r="E189" s="72"/>
      <c r="F189" s="70"/>
      <c r="G189" s="70"/>
    </row>
    <row r="190" spans="1:7" x14ac:dyDescent="0.25">
      <c r="A190" s="51" t="s">
        <v>1146</v>
      </c>
      <c r="B190" s="68" t="s">
        <v>574</v>
      </c>
      <c r="C190" s="130" t="s">
        <v>82</v>
      </c>
      <c r="D190" s="133" t="s">
        <v>82</v>
      </c>
      <c r="E190" s="130"/>
      <c r="F190" s="130"/>
      <c r="G190" s="88"/>
    </row>
    <row r="191" spans="1:7" x14ac:dyDescent="0.25">
      <c r="A191" s="51" t="s">
        <v>1147</v>
      </c>
      <c r="B191" s="68" t="s">
        <v>574</v>
      </c>
      <c r="C191" s="130" t="s">
        <v>82</v>
      </c>
      <c r="D191" s="133" t="s">
        <v>82</v>
      </c>
      <c r="E191" s="130"/>
      <c r="F191" s="130"/>
      <c r="G191" s="88"/>
    </row>
    <row r="192" spans="1:7" x14ac:dyDescent="0.25">
      <c r="A192" s="51" t="s">
        <v>1148</v>
      </c>
      <c r="B192" s="68" t="s">
        <v>574</v>
      </c>
      <c r="C192" s="130" t="s">
        <v>82</v>
      </c>
      <c r="D192" s="133" t="s">
        <v>82</v>
      </c>
      <c r="E192" s="88"/>
      <c r="F192" s="88"/>
      <c r="G192" s="88"/>
    </row>
    <row r="193" spans="1:7" x14ac:dyDescent="0.25">
      <c r="A193" s="51" t="s">
        <v>1149</v>
      </c>
      <c r="B193" s="68" t="s">
        <v>574</v>
      </c>
      <c r="C193" s="130" t="s">
        <v>82</v>
      </c>
      <c r="D193" s="133" t="s">
        <v>82</v>
      </c>
      <c r="E193" s="88"/>
      <c r="F193" s="88"/>
      <c r="G193" s="88"/>
    </row>
    <row r="194" spans="1:7" x14ac:dyDescent="0.25">
      <c r="A194" s="51" t="s">
        <v>1150</v>
      </c>
      <c r="B194" s="68" t="s">
        <v>574</v>
      </c>
      <c r="C194" s="130" t="s">
        <v>82</v>
      </c>
      <c r="D194" s="133" t="s">
        <v>82</v>
      </c>
      <c r="E194" s="88"/>
      <c r="F194" s="88"/>
      <c r="G194" s="88"/>
    </row>
    <row r="195" spans="1:7" x14ac:dyDescent="0.25">
      <c r="A195" s="51" t="s">
        <v>1151</v>
      </c>
      <c r="B195" s="68" t="s">
        <v>574</v>
      </c>
      <c r="C195" s="130" t="s">
        <v>82</v>
      </c>
      <c r="D195" s="133" t="s">
        <v>82</v>
      </c>
      <c r="E195" s="88"/>
      <c r="F195" s="88"/>
      <c r="G195" s="88"/>
    </row>
    <row r="196" spans="1:7" x14ac:dyDescent="0.25">
      <c r="A196" s="51" t="s">
        <v>1152</v>
      </c>
      <c r="B196" s="68" t="s">
        <v>574</v>
      </c>
      <c r="C196" s="130" t="s">
        <v>82</v>
      </c>
      <c r="D196" s="133" t="s">
        <v>82</v>
      </c>
      <c r="E196" s="88"/>
      <c r="F196" s="88"/>
      <c r="G196" s="88"/>
    </row>
    <row r="197" spans="1:7" x14ac:dyDescent="0.25">
      <c r="A197" s="51" t="s">
        <v>1153</v>
      </c>
      <c r="B197" s="68" t="s">
        <v>574</v>
      </c>
      <c r="C197" s="130" t="s">
        <v>82</v>
      </c>
      <c r="D197" s="133" t="s">
        <v>82</v>
      </c>
      <c r="E197" s="88"/>
      <c r="F197" s="88"/>
    </row>
    <row r="198" spans="1:7" x14ac:dyDescent="0.25">
      <c r="A198" s="51" t="s">
        <v>1154</v>
      </c>
      <c r="B198" s="68" t="s">
        <v>574</v>
      </c>
      <c r="C198" s="130" t="s">
        <v>82</v>
      </c>
      <c r="D198" s="133" t="s">
        <v>82</v>
      </c>
      <c r="E198" s="88"/>
      <c r="F198" s="88"/>
    </row>
    <row r="199" spans="1:7" x14ac:dyDescent="0.25">
      <c r="A199" s="51" t="s">
        <v>1155</v>
      </c>
      <c r="B199" s="68" t="s">
        <v>574</v>
      </c>
      <c r="C199" s="130" t="s">
        <v>82</v>
      </c>
      <c r="D199" s="133" t="s">
        <v>82</v>
      </c>
      <c r="E199" s="88"/>
      <c r="F199" s="88"/>
    </row>
    <row r="200" spans="1:7" x14ac:dyDescent="0.25">
      <c r="A200" s="51" t="s">
        <v>1156</v>
      </c>
      <c r="B200" s="68" t="s">
        <v>574</v>
      </c>
      <c r="C200" s="130" t="s">
        <v>82</v>
      </c>
      <c r="D200" s="133" t="s">
        <v>82</v>
      </c>
      <c r="E200" s="88"/>
      <c r="F200" s="88"/>
    </row>
    <row r="201" spans="1:7" x14ac:dyDescent="0.25">
      <c r="A201" s="51" t="s">
        <v>1157</v>
      </c>
      <c r="B201" s="68" t="s">
        <v>574</v>
      </c>
      <c r="C201" s="130" t="s">
        <v>82</v>
      </c>
      <c r="D201" s="133" t="s">
        <v>82</v>
      </c>
      <c r="E201" s="88"/>
      <c r="F201" s="88"/>
    </row>
    <row r="202" spans="1:7" x14ac:dyDescent="0.25">
      <c r="A202" s="51" t="s">
        <v>1158</v>
      </c>
      <c r="B202" s="68" t="s">
        <v>574</v>
      </c>
      <c r="C202" s="130" t="s">
        <v>82</v>
      </c>
      <c r="D202" s="133" t="s">
        <v>82</v>
      </c>
    </row>
    <row r="203" spans="1:7" x14ac:dyDescent="0.25">
      <c r="A203" s="51" t="s">
        <v>1159</v>
      </c>
      <c r="B203" s="68" t="s">
        <v>574</v>
      </c>
      <c r="C203" s="130" t="s">
        <v>82</v>
      </c>
      <c r="D203" s="133" t="s">
        <v>82</v>
      </c>
    </row>
    <row r="204" spans="1:7" x14ac:dyDescent="0.25">
      <c r="A204" s="51" t="s">
        <v>1160</v>
      </c>
      <c r="B204" s="68" t="s">
        <v>574</v>
      </c>
      <c r="C204" s="130" t="s">
        <v>82</v>
      </c>
      <c r="D204" s="133" t="s">
        <v>82</v>
      </c>
    </row>
    <row r="205" spans="1:7" x14ac:dyDescent="0.25">
      <c r="A205" s="51" t="s">
        <v>1161</v>
      </c>
      <c r="B205" s="68" t="s">
        <v>574</v>
      </c>
      <c r="C205" s="130" t="s">
        <v>82</v>
      </c>
      <c r="D205" s="133" t="s">
        <v>82</v>
      </c>
    </row>
    <row r="206" spans="1:7" x14ac:dyDescent="0.25">
      <c r="A206" s="51" t="s">
        <v>1162</v>
      </c>
      <c r="B206" s="68" t="s">
        <v>574</v>
      </c>
      <c r="C206" s="130" t="s">
        <v>82</v>
      </c>
      <c r="D206" s="133"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3010</v>
      </c>
      <c r="C212" s="70" t="s">
        <v>979</v>
      </c>
      <c r="D212" s="70" t="s">
        <v>3009</v>
      </c>
      <c r="E212" s="72"/>
      <c r="F212" s="70"/>
      <c r="G212" s="70"/>
    </row>
    <row r="213" spans="1:7" x14ac:dyDescent="0.25">
      <c r="A213" s="212" t="s">
        <v>3011</v>
      </c>
      <c r="B213" s="222" t="s">
        <v>574</v>
      </c>
      <c r="C213" s="223" t="s">
        <v>82</v>
      </c>
      <c r="D213" s="133" t="s">
        <v>82</v>
      </c>
    </row>
    <row r="214" spans="1:7" x14ac:dyDescent="0.25">
      <c r="A214" s="212" t="s">
        <v>3012</v>
      </c>
      <c r="B214" s="222" t="s">
        <v>574</v>
      </c>
      <c r="C214" s="223" t="s">
        <v>82</v>
      </c>
      <c r="D214" s="133" t="s">
        <v>82</v>
      </c>
    </row>
    <row r="215" spans="1:7" x14ac:dyDescent="0.25">
      <c r="A215" s="212" t="s">
        <v>3013</v>
      </c>
      <c r="B215" s="222" t="s">
        <v>574</v>
      </c>
      <c r="C215" s="223" t="s">
        <v>82</v>
      </c>
      <c r="D215" s="133" t="s">
        <v>82</v>
      </c>
    </row>
    <row r="216" spans="1:7" x14ac:dyDescent="0.25">
      <c r="A216" s="212" t="s">
        <v>3014</v>
      </c>
      <c r="B216" s="222" t="s">
        <v>574</v>
      </c>
      <c r="C216" s="223" t="s">
        <v>82</v>
      </c>
      <c r="D216" s="133" t="s">
        <v>82</v>
      </c>
    </row>
    <row r="217" spans="1:7" x14ac:dyDescent="0.25">
      <c r="A217" s="212" t="s">
        <v>3015</v>
      </c>
      <c r="B217" s="222" t="s">
        <v>574</v>
      </c>
      <c r="C217" s="223" t="s">
        <v>82</v>
      </c>
      <c r="D217" s="133" t="s">
        <v>82</v>
      </c>
    </row>
    <row r="218" spans="1:7" x14ac:dyDescent="0.25">
      <c r="A218" s="212" t="s">
        <v>3016</v>
      </c>
      <c r="B218" s="222" t="s">
        <v>574</v>
      </c>
      <c r="C218" s="223" t="s">
        <v>82</v>
      </c>
      <c r="D218" s="133" t="s">
        <v>82</v>
      </c>
    </row>
    <row r="219" spans="1:7" x14ac:dyDescent="0.25">
      <c r="A219" s="212" t="s">
        <v>3017</v>
      </c>
      <c r="B219" s="222" t="s">
        <v>574</v>
      </c>
      <c r="C219" s="223" t="s">
        <v>82</v>
      </c>
      <c r="D219" s="133" t="s">
        <v>82</v>
      </c>
    </row>
    <row r="220" spans="1:7" x14ac:dyDescent="0.25">
      <c r="A220" s="212" t="s">
        <v>3018</v>
      </c>
      <c r="B220" s="222" t="s">
        <v>574</v>
      </c>
      <c r="C220" s="223" t="s">
        <v>82</v>
      </c>
      <c r="D220" s="133" t="s">
        <v>82</v>
      </c>
    </row>
    <row r="221" spans="1:7" x14ac:dyDescent="0.25">
      <c r="A221" s="212" t="s">
        <v>3019</v>
      </c>
      <c r="B221" s="222" t="s">
        <v>574</v>
      </c>
      <c r="C221" s="223" t="s">
        <v>82</v>
      </c>
      <c r="D221" s="133" t="s">
        <v>82</v>
      </c>
    </row>
    <row r="222" spans="1:7" x14ac:dyDescent="0.25">
      <c r="A222" s="212" t="s">
        <v>3020</v>
      </c>
      <c r="B222" s="222" t="s">
        <v>574</v>
      </c>
      <c r="C222" s="223" t="s">
        <v>82</v>
      </c>
      <c r="D222" s="133" t="s">
        <v>82</v>
      </c>
    </row>
    <row r="223" spans="1:7" x14ac:dyDescent="0.25">
      <c r="A223" s="212" t="s">
        <v>3021</v>
      </c>
      <c r="B223" s="222" t="s">
        <v>574</v>
      </c>
      <c r="C223" s="223" t="s">
        <v>82</v>
      </c>
      <c r="D223" s="133" t="s">
        <v>82</v>
      </c>
    </row>
    <row r="224" spans="1:7" x14ac:dyDescent="0.25">
      <c r="A224" s="212" t="s">
        <v>3022</v>
      </c>
      <c r="B224" s="222" t="s">
        <v>574</v>
      </c>
      <c r="C224" s="223" t="s">
        <v>82</v>
      </c>
      <c r="D224" s="133" t="s">
        <v>82</v>
      </c>
    </row>
    <row r="225" spans="1:7" x14ac:dyDescent="0.25">
      <c r="A225" s="212" t="s">
        <v>3023</v>
      </c>
      <c r="B225" s="222" t="s">
        <v>574</v>
      </c>
      <c r="C225" s="223" t="s">
        <v>82</v>
      </c>
      <c r="D225" s="133" t="s">
        <v>82</v>
      </c>
    </row>
    <row r="226" spans="1:7" x14ac:dyDescent="0.25">
      <c r="A226" s="212" t="s">
        <v>3024</v>
      </c>
      <c r="B226" s="222" t="s">
        <v>574</v>
      </c>
      <c r="C226" s="223" t="s">
        <v>82</v>
      </c>
      <c r="D226" s="133" t="s">
        <v>82</v>
      </c>
    </row>
    <row r="227" spans="1:7" x14ac:dyDescent="0.25">
      <c r="A227" s="212" t="s">
        <v>3025</v>
      </c>
      <c r="B227" s="222" t="s">
        <v>574</v>
      </c>
      <c r="C227" s="223" t="s">
        <v>82</v>
      </c>
      <c r="D227" s="133" t="s">
        <v>82</v>
      </c>
    </row>
    <row r="228" spans="1:7" x14ac:dyDescent="0.25">
      <c r="A228" s="212" t="s">
        <v>3026</v>
      </c>
      <c r="B228" s="222" t="s">
        <v>574</v>
      </c>
      <c r="C228" s="223" t="s">
        <v>82</v>
      </c>
      <c r="D228" s="133" t="s">
        <v>82</v>
      </c>
    </row>
    <row r="229" spans="1:7" x14ac:dyDescent="0.25">
      <c r="A229" s="212" t="s">
        <v>3027</v>
      </c>
      <c r="B229" s="222" t="s">
        <v>574</v>
      </c>
      <c r="C229" s="223" t="s">
        <v>82</v>
      </c>
      <c r="D229" s="133" t="s">
        <v>82</v>
      </c>
    </row>
    <row r="230" spans="1:7" x14ac:dyDescent="0.25">
      <c r="A230" s="51" t="s">
        <v>3085</v>
      </c>
      <c r="B230" s="222"/>
      <c r="C230" s="223"/>
      <c r="D230" s="133"/>
    </row>
    <row r="231" spans="1:7" x14ac:dyDescent="0.25">
      <c r="A231" s="51" t="s">
        <v>3086</v>
      </c>
      <c r="B231" s="222"/>
      <c r="C231" s="223"/>
      <c r="D231" s="133"/>
    </row>
    <row r="232" spans="1:7" x14ac:dyDescent="0.25">
      <c r="A232" s="51" t="s">
        <v>3087</v>
      </c>
      <c r="B232" s="222"/>
      <c r="C232" s="223"/>
      <c r="D232" s="133"/>
    </row>
    <row r="233" spans="1:7" x14ac:dyDescent="0.25">
      <c r="A233" s="51" t="s">
        <v>3088</v>
      </c>
      <c r="B233" s="222"/>
      <c r="C233" s="223"/>
      <c r="D233" s="133"/>
    </row>
    <row r="234" spans="1:7" x14ac:dyDescent="0.25">
      <c r="A234" s="51" t="s">
        <v>3089</v>
      </c>
      <c r="B234" s="222"/>
      <c r="C234" s="223"/>
      <c r="D234" s="133"/>
    </row>
    <row r="235" spans="1:7" x14ac:dyDescent="0.25">
      <c r="A235" s="70"/>
      <c r="B235" s="71" t="s">
        <v>3028</v>
      </c>
      <c r="C235" s="70" t="s">
        <v>979</v>
      </c>
      <c r="D235" s="70" t="s">
        <v>3009</v>
      </c>
      <c r="E235" s="72"/>
      <c r="F235" s="70"/>
      <c r="G235" s="70"/>
    </row>
    <row r="236" spans="1:7" x14ac:dyDescent="0.25">
      <c r="A236" s="212" t="s">
        <v>3029</v>
      </c>
      <c r="B236" s="222" t="s">
        <v>574</v>
      </c>
      <c r="C236" s="223" t="s">
        <v>82</v>
      </c>
      <c r="D236" s="133" t="s">
        <v>82</v>
      </c>
    </row>
    <row r="237" spans="1:7" x14ac:dyDescent="0.25">
      <c r="A237" s="212" t="s">
        <v>3030</v>
      </c>
      <c r="B237" s="222" t="s">
        <v>574</v>
      </c>
      <c r="C237" s="223" t="s">
        <v>82</v>
      </c>
      <c r="D237" s="133" t="s">
        <v>82</v>
      </c>
    </row>
    <row r="238" spans="1:7" x14ac:dyDescent="0.25">
      <c r="A238" s="212" t="s">
        <v>3031</v>
      </c>
      <c r="B238" s="222" t="s">
        <v>574</v>
      </c>
      <c r="C238" s="223" t="s">
        <v>82</v>
      </c>
      <c r="D238" s="133" t="s">
        <v>82</v>
      </c>
    </row>
    <row r="239" spans="1:7" x14ac:dyDescent="0.25">
      <c r="A239" s="212" t="s">
        <v>3032</v>
      </c>
      <c r="B239" s="222" t="s">
        <v>574</v>
      </c>
      <c r="C239" s="223" t="s">
        <v>82</v>
      </c>
      <c r="D239" s="133" t="s">
        <v>82</v>
      </c>
    </row>
    <row r="240" spans="1:7" x14ac:dyDescent="0.25">
      <c r="A240" s="212" t="s">
        <v>3033</v>
      </c>
      <c r="B240" s="222" t="s">
        <v>574</v>
      </c>
      <c r="C240" s="223" t="s">
        <v>82</v>
      </c>
      <c r="D240" s="133" t="s">
        <v>82</v>
      </c>
    </row>
    <row r="241" spans="1:4" x14ac:dyDescent="0.25">
      <c r="A241" s="212" t="s">
        <v>3034</v>
      </c>
      <c r="B241" s="222" t="s">
        <v>574</v>
      </c>
      <c r="C241" s="223" t="s">
        <v>82</v>
      </c>
      <c r="D241" s="133" t="s">
        <v>82</v>
      </c>
    </row>
    <row r="242" spans="1:4" x14ac:dyDescent="0.25">
      <c r="A242" s="212" t="s">
        <v>3035</v>
      </c>
      <c r="B242" s="222" t="s">
        <v>574</v>
      </c>
      <c r="C242" s="223" t="s">
        <v>82</v>
      </c>
      <c r="D242" s="133" t="s">
        <v>82</v>
      </c>
    </row>
    <row r="243" spans="1:4" x14ac:dyDescent="0.25">
      <c r="A243" s="212" t="s">
        <v>3036</v>
      </c>
      <c r="B243" s="222" t="s">
        <v>574</v>
      </c>
      <c r="C243" s="223" t="s">
        <v>82</v>
      </c>
      <c r="D243" s="133" t="s">
        <v>82</v>
      </c>
    </row>
    <row r="244" spans="1:4" x14ac:dyDescent="0.25">
      <c r="A244" s="212" t="s">
        <v>3037</v>
      </c>
      <c r="B244" s="222" t="s">
        <v>574</v>
      </c>
      <c r="C244" s="223" t="s">
        <v>82</v>
      </c>
      <c r="D244" s="133" t="s">
        <v>82</v>
      </c>
    </row>
    <row r="245" spans="1:4" x14ac:dyDescent="0.25">
      <c r="A245" s="212" t="s">
        <v>3038</v>
      </c>
      <c r="B245" s="222" t="s">
        <v>574</v>
      </c>
      <c r="C245" s="223" t="s">
        <v>82</v>
      </c>
      <c r="D245" s="133" t="s">
        <v>82</v>
      </c>
    </row>
    <row r="246" spans="1:4" x14ac:dyDescent="0.25">
      <c r="A246" s="212" t="s">
        <v>3039</v>
      </c>
      <c r="B246" s="222" t="s">
        <v>574</v>
      </c>
      <c r="C246" s="223" t="s">
        <v>82</v>
      </c>
      <c r="D246" s="133" t="s">
        <v>82</v>
      </c>
    </row>
    <row r="247" spans="1:4" x14ac:dyDescent="0.25">
      <c r="A247" s="212" t="s">
        <v>3040</v>
      </c>
      <c r="B247" s="222" t="s">
        <v>574</v>
      </c>
      <c r="C247" s="223" t="s">
        <v>82</v>
      </c>
      <c r="D247" s="133" t="s">
        <v>82</v>
      </c>
    </row>
    <row r="248" spans="1:4" x14ac:dyDescent="0.25">
      <c r="A248" s="212" t="s">
        <v>3041</v>
      </c>
      <c r="B248" s="222" t="s">
        <v>574</v>
      </c>
      <c r="C248" s="223" t="s">
        <v>82</v>
      </c>
      <c r="D248" s="133" t="s">
        <v>82</v>
      </c>
    </row>
    <row r="249" spans="1:4" x14ac:dyDescent="0.25">
      <c r="A249" s="212" t="s">
        <v>3042</v>
      </c>
      <c r="B249" s="222" t="s">
        <v>574</v>
      </c>
      <c r="C249" s="223" t="s">
        <v>82</v>
      </c>
      <c r="D249" s="133" t="s">
        <v>82</v>
      </c>
    </row>
    <row r="250" spans="1:4" x14ac:dyDescent="0.25">
      <c r="A250" s="212" t="s">
        <v>3043</v>
      </c>
      <c r="B250" s="222" t="s">
        <v>574</v>
      </c>
      <c r="C250" s="223" t="s">
        <v>82</v>
      </c>
      <c r="D250" s="133" t="s">
        <v>82</v>
      </c>
    </row>
    <row r="251" spans="1:4" x14ac:dyDescent="0.25">
      <c r="A251" s="212" t="s">
        <v>3044</v>
      </c>
      <c r="B251" s="222" t="s">
        <v>574</v>
      </c>
      <c r="C251" s="223" t="s">
        <v>82</v>
      </c>
      <c r="D251" s="133" t="s">
        <v>82</v>
      </c>
    </row>
    <row r="252" spans="1:4" x14ac:dyDescent="0.25">
      <c r="A252" s="212" t="s">
        <v>3045</v>
      </c>
      <c r="B252" s="222" t="s">
        <v>574</v>
      </c>
      <c r="C252" s="223"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24</vt:i4>
      </vt:variant>
    </vt:vector>
  </HeadingPairs>
  <TitlesOfParts>
    <vt:vector size="55"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2025-02-21T08:46:55Z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