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Investor_Relations\ECBC\2019\"/>
    </mc:Choice>
  </mc:AlternateContent>
  <xr:revisionPtr revIDLastSave="0" documentId="13_ncr:1_{2578225F-E973-4401-82B2-95CAC6808CC9}" xr6:coauthVersionLast="36" xr6:coauthVersionMax="36" xr10:uidLastSave="{00000000-0000-0000-0000-000000000000}"/>
  <bookViews>
    <workbookView xWindow="0" yWindow="0" windowWidth="15936" windowHeight="10356" firstSheet="1"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C. HTT Harmonised Glossary" sheetId="12" r:id="rId7"/>
    <sheet name="D. Insert Nat Trans Templ" sheetId="14" state="hidden" r:id="rId8"/>
    <sheet name="E. Optional ECB-ECAIs data" sheetId="18" state="hidden" r:id="rId9"/>
    <sheet name="Frontpage" sheetId="19" r:id="rId10"/>
    <sheet name="Contents" sheetId="20" r:id="rId11"/>
    <sheet name="Table A - General Issuer Detail" sheetId="21" r:id="rId12"/>
    <sheet name="G1-G4 - Cover pool inform." sheetId="22" r:id="rId13"/>
    <sheet name="Table 1-3 - Lending" sheetId="23" r:id="rId14"/>
    <sheet name="Table 4 - LTV" sheetId="24" r:id="rId15"/>
    <sheet name="Table 5 - Lending by region" sheetId="25" r:id="rId16"/>
    <sheet name="Table 6-8 - Lending by loantype" sheetId="26" r:id="rId17"/>
    <sheet name="Table 9-12 - Lending" sheetId="27" r:id="rId18"/>
    <sheet name="X1 Key Concepts" sheetId="28" r:id="rId19"/>
    <sheet name="X2 Key Concepts" sheetId="29" r:id="rId20"/>
    <sheet name="X3 - General explanation" sheetId="30" r:id="rId2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10">Contents!$A$1:$F$67</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Introduction!$B$2:$J$40</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81" i="27" l="1"/>
  <c r="M72" i="27"/>
  <c r="L29" i="27" l="1"/>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1" i="27"/>
  <c r="M10" i="27"/>
  <c r="M9" i="27"/>
  <c r="M14" i="27" s="1"/>
  <c r="L60" i="26"/>
  <c r="H60" i="26"/>
  <c r="D60" i="26"/>
  <c r="M59" i="26"/>
  <c r="M58" i="26"/>
  <c r="M57" i="26"/>
  <c r="L56" i="26"/>
  <c r="K56" i="26"/>
  <c r="J56" i="26"/>
  <c r="J60" i="26" s="1"/>
  <c r="I56" i="26"/>
  <c r="H56" i="26"/>
  <c r="G56" i="26"/>
  <c r="F56" i="26"/>
  <c r="F60" i="26" s="1"/>
  <c r="E56" i="26"/>
  <c r="D56" i="26"/>
  <c r="C56" i="26"/>
  <c r="M56" i="26" s="1"/>
  <c r="M55" i="26"/>
  <c r="M54" i="26"/>
  <c r="M53" i="26"/>
  <c r="M52" i="26"/>
  <c r="L51" i="26"/>
  <c r="K51" i="26"/>
  <c r="K60" i="26" s="1"/>
  <c r="J51" i="26"/>
  <c r="I51" i="26"/>
  <c r="I60" i="26" s="1"/>
  <c r="H51" i="26"/>
  <c r="G51" i="26"/>
  <c r="G60" i="26" s="1"/>
  <c r="F51" i="26"/>
  <c r="E51" i="26"/>
  <c r="E60" i="26" s="1"/>
  <c r="D51" i="26"/>
  <c r="C51" i="26"/>
  <c r="C60" i="26" s="1"/>
  <c r="M50" i="26"/>
  <c r="M49" i="26"/>
  <c r="J40" i="26"/>
  <c r="F40" i="26"/>
  <c r="M39" i="26"/>
  <c r="M38" i="26"/>
  <c r="M37" i="26"/>
  <c r="L36" i="26"/>
  <c r="L40" i="26" s="1"/>
  <c r="K36" i="26"/>
  <c r="J36" i="26"/>
  <c r="I36" i="26"/>
  <c r="H36" i="26"/>
  <c r="H40" i="26" s="1"/>
  <c r="G36" i="26"/>
  <c r="F36" i="26"/>
  <c r="E36" i="26"/>
  <c r="D36" i="26"/>
  <c r="D40" i="26" s="1"/>
  <c r="C36" i="26"/>
  <c r="M36" i="26" s="1"/>
  <c r="M35" i="26"/>
  <c r="M34" i="26"/>
  <c r="M33" i="26"/>
  <c r="M32" i="26"/>
  <c r="L31" i="26"/>
  <c r="K31" i="26"/>
  <c r="K40" i="26" s="1"/>
  <c r="J31" i="26"/>
  <c r="I31" i="26"/>
  <c r="I40" i="26" s="1"/>
  <c r="H31" i="26"/>
  <c r="G31" i="26"/>
  <c r="G40" i="26" s="1"/>
  <c r="F31" i="26"/>
  <c r="E31" i="26"/>
  <c r="E40" i="26" s="1"/>
  <c r="D31" i="26"/>
  <c r="C31" i="26"/>
  <c r="M31" i="26" s="1"/>
  <c r="M40" i="26" s="1"/>
  <c r="M30" i="26"/>
  <c r="M29" i="26"/>
  <c r="L20" i="26"/>
  <c r="H20" i="26"/>
  <c r="D20" i="26"/>
  <c r="M19" i="26"/>
  <c r="M18" i="26"/>
  <c r="M17" i="26"/>
  <c r="L16" i="26"/>
  <c r="K16" i="26"/>
  <c r="J16" i="26"/>
  <c r="J20" i="26" s="1"/>
  <c r="I16" i="26"/>
  <c r="H16" i="26"/>
  <c r="G16" i="26"/>
  <c r="F16" i="26"/>
  <c r="F20" i="26" s="1"/>
  <c r="E16" i="26"/>
  <c r="D16" i="26"/>
  <c r="C16" i="26"/>
  <c r="M16" i="26" s="1"/>
  <c r="M15" i="26"/>
  <c r="M14" i="26"/>
  <c r="M13" i="26"/>
  <c r="M12" i="26"/>
  <c r="L11" i="26"/>
  <c r="K11" i="26"/>
  <c r="K20" i="26" s="1"/>
  <c r="J11" i="26"/>
  <c r="I11" i="26"/>
  <c r="I20" i="26" s="1"/>
  <c r="H11" i="26"/>
  <c r="G11" i="26"/>
  <c r="G20" i="26" s="1"/>
  <c r="F11" i="26"/>
  <c r="E11" i="26"/>
  <c r="E20" i="26" s="1"/>
  <c r="D11" i="26"/>
  <c r="C11" i="26"/>
  <c r="C20" i="26" s="1"/>
  <c r="M10" i="26"/>
  <c r="M9" i="26"/>
  <c r="H22" i="25"/>
  <c r="G22" i="25"/>
  <c r="F22" i="25"/>
  <c r="E22" i="25"/>
  <c r="D22" i="25"/>
  <c r="C22" i="25"/>
  <c r="I20" i="25"/>
  <c r="I19" i="25"/>
  <c r="I18" i="25"/>
  <c r="I17" i="25"/>
  <c r="I16" i="25"/>
  <c r="I15" i="25"/>
  <c r="I14" i="25"/>
  <c r="I13" i="25"/>
  <c r="I12" i="25"/>
  <c r="I11" i="25"/>
  <c r="I22" i="25" s="1"/>
  <c r="I27" i="23"/>
  <c r="G27" i="23"/>
  <c r="E27" i="23"/>
  <c r="C27" i="23"/>
  <c r="I26" i="23"/>
  <c r="H27" i="23" s="1"/>
  <c r="M19" i="23"/>
  <c r="K19" i="23"/>
  <c r="I19" i="23"/>
  <c r="G19" i="23"/>
  <c r="E19" i="23"/>
  <c r="C19" i="23"/>
  <c r="M18" i="23"/>
  <c r="L19" i="23" s="1"/>
  <c r="M12" i="23"/>
  <c r="K12" i="23"/>
  <c r="I12" i="23"/>
  <c r="G12" i="23"/>
  <c r="E12" i="23"/>
  <c r="C12" i="23"/>
  <c r="M11" i="23"/>
  <c r="L12" i="23" s="1"/>
  <c r="C106" i="22"/>
  <c r="C105" i="22"/>
  <c r="F83" i="22"/>
  <c r="E83" i="22"/>
  <c r="D83" i="22"/>
  <c r="C83" i="22"/>
  <c r="F82" i="22"/>
  <c r="F81" i="22"/>
  <c r="F80" i="22"/>
  <c r="F79" i="22"/>
  <c r="K75" i="22"/>
  <c r="I75" i="22"/>
  <c r="H75" i="22"/>
  <c r="G75" i="22"/>
  <c r="F75" i="22"/>
  <c r="E75" i="22"/>
  <c r="D75" i="22"/>
  <c r="C75" i="22"/>
  <c r="K67" i="22"/>
  <c r="I67" i="22"/>
  <c r="H67" i="22"/>
  <c r="G67" i="22"/>
  <c r="F67" i="22"/>
  <c r="E67" i="22"/>
  <c r="D67" i="22"/>
  <c r="C67" i="22"/>
  <c r="F26" i="22"/>
  <c r="F12" i="23" l="1"/>
  <c r="J12" i="23"/>
  <c r="F19" i="23"/>
  <c r="J19" i="23"/>
  <c r="F27" i="23"/>
  <c r="M11" i="26"/>
  <c r="M20" i="26" s="1"/>
  <c r="M51" i="26"/>
  <c r="M60" i="26" s="1"/>
  <c r="D12" i="23"/>
  <c r="H12" i="23"/>
  <c r="D19" i="23"/>
  <c r="H19" i="23"/>
  <c r="D27" i="23"/>
  <c r="C40" i="26"/>
  <c r="F28" i="9"/>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<sst xmlns="http://schemas.openxmlformats.org/spreadsheetml/2006/main" count="3191" uniqueCount="1849">
  <si>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</si>
  <si>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</si>
  <si>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</si>
  <si>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</si>
  <si>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</si>
  <si>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</si>
  <si>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</si>
  <si>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</si>
  <si>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</si>
  <si>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</si>
  <si>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</si>
  <si>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</si>
  <si>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</si>
  <si>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</si>
  <si>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</si>
  <si>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</si>
  <si>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</si>
  <si>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</si>
  <si>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</si>
  <si>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</si>
  <si>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</si>
  <si>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</si>
  <si>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</si>
  <si>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</si>
  <si>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</si>
  <si>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</si>
  <si>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</si>
  <si>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</si>
  <si>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</si>
  <si>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</si>
  <si>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</si>
  <si>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</si>
  <si>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</si>
  <si>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</si>
  <si>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</si>
  <si>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</si>
  <si>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</si>
  <si>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</si>
  <si>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</si>
  <si>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</si>
  <si>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</si>
  <si>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</si>
  <si>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</si>
  <si>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</si>
  <si>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</si>
  <si>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</si>
  <si>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</si>
  <si>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</si>
  <si>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</si>
  <si>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</si>
  <si>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</si>
  <si>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</si>
  <si>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</si>
  <si>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</si>
  <si>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</si>
  <si>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</si>
  <si>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</si>
  <si>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</si>
  <si>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</si>
  <si>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</si>
  <si>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</si>
  <si>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</si>
  <si>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</si>
  <si>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</si>
  <si>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</si>
  <si>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</si>
  <si>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</si>
  <si>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</si>
  <si>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</si>
  <si>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</si>
  <si>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</si>
  <si>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</si>
  <si>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</si>
  <si>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</si>
  <si>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</si>
  <si>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</si>
  <si>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</si>
  <si>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</si>
  <si>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</si>
  <si>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</si>
  <si>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</si>
  <si>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</si>
  <si>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</si>
  <si>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</si>
  <si>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</si>
  <si>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</si>
  <si>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</si>
  <si>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</si>
  <si>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</si>
  <si>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</si>
  <si>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</si>
  <si>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</si>
  <si>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</si>
  <si>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</si>
  <si>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</si>
  <si>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</si>
  <si>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</si>
  <si>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</si>
  <si>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</si>
  <si>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</si>
  <si>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</si>
  <si>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</si>
  <si>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</si>
  <si>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</si>
  <si>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</si>
  <si>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</si>
  <si>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</si>
  <si>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</si>
  <si>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</si>
  <si>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</si>
  <si>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</si>
  <si>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</si>
  <si>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</si>
  <si>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</si>
  <si>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</si>
  <si>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</si>
  <si>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</si>
  <si>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</si>
  <si>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</si>
  <si>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</si>
  <si>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</si>
  <si>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</si>
  <si>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</si>
  <si>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</si>
  <si>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</si>
  <si>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</si>
  <si>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</si>
  <si>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</si>
  <si>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</si>
  <si>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</si>
  <si>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</si>
  <si>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</si>
  <si>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</si>
  <si>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</si>
  <si>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</si>
  <si>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</si>
  <si>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</si>
  <si>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</si>
  <si>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</si>
  <si>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</si>
  <si>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</si>
  <si>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</si>
  <si>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</si>
  <si>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</si>
  <si>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</si>
  <si>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</si>
  <si>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</si>
  <si>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</si>
  <si>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</si>
  <si>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</si>
  <si>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</si>
  <si>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</si>
  <si>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</si>
  <si>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</si>
  <si>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</si>
  <si>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</si>
  <si>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</si>
  <si>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</si>
  <si>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</si>
  <si>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</si>
  <si>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</si>
  <si>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</si>
  <si>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</si>
  <si>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</si>
  <si>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</si>
  <si>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</si>
  <si>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</si>
  <si>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</si>
  <si>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</si>
  <si>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</si>
  <si>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</si>
  <si>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</si>
  <si>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</si>
  <si>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</si>
  <si>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</si>
  <si>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</si>
  <si>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</si>
  <si>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</si>
  <si>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</si>
  <si>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</si>
  <si>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</si>
  <si>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</si>
  <si>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</si>
  <si>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</si>
  <si>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</si>
  <si>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</si>
  <si>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</si>
  <si>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</si>
  <si>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</si>
  <si>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</si>
  <si>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</si>
  <si>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</si>
  <si>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</si>
  <si>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</si>
  <si>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</si>
  <si>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</si>
  <si>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</si>
  <si>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</si>
  <si>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</si>
  <si>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</si>
  <si>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</si>
  <si>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</si>
  <si>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</si>
  <si>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</si>
  <si>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</si>
  <si>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</si>
  <si>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</si>
  <si>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</si>
  <si>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</si>
  <si>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</si>
  <si>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</si>
  <si>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</si>
  <si>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</si>
  <si>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</si>
  <si>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</si>
  <si>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</si>
  <si>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</si>
  <si>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</si>
  <si>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</si>
  <si>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</si>
  <si>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</si>
  <si>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</si>
  <si>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</si>
  <si>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</si>
  <si>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</si>
  <si>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</si>
  <si>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</si>
  <si>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</si>
  <si>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</si>
  <si>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</si>
  <si>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</si>
  <si>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</si>
  <si>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</si>
  <si>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</si>
  <si>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</si>
  <si>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</si>
  <si>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</si>
  <si>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</si>
  <si>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</si>
  <si>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</si>
  <si>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</si>
  <si>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</si>
  <si>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</si>
  <si>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</si>
  <si>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</si>
  <si>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</si>
  <si>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</si>
  <si>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</si>
  <si>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</si>
  <si>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</si>
  <si>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</si>
  <si>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</si>
  <si>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</si>
  <si>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</si>
  <si>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</si>
  <si>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</si>
  <si>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</si>
  <si>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</si>
  <si>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</si>
  <si>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</si>
  <si>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</si>
  <si>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</si>
  <si>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</si>
  <si>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</si>
  <si>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</si>
  <si>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</si>
  <si>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</si>
  <si>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</si>
  <si>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</si>
  <si>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</si>
  <si>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</si>
  <si>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</si>
  <si>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</si>
  <si>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</si>
  <si>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</si>
  <si>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</si>
  <si>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</si>
  <si>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</si>
  <si>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</si>
  <si>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</si>
  <si>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</si>
  <si>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</si>
  <si>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</si>
  <si>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</si>
  <si>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</si>
  <si>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</si>
  <si>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</si>
  <si>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</si>
  <si>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</si>
  <si>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</si>
  <si>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</si>
  <si>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</si>
  <si>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</si>
  <si>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</si>
  <si>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</si>
  <si>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</si>
  <si>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</si>
  <si>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</si>
  <si>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</si>
  <si>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</si>
  <si>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</si>
  <si>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</si>
  <si>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</si>
  <si>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</si>
  <si>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</si>
  <si>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</si>
  <si>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</si>
  <si>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</si>
  <si>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</si>
  <si>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</si>
  <si>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</si>
  <si>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</si>
  <si>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</si>
  <si>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</si>
  <si>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</si>
  <si>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</si>
  <si>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</si>
  <si>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</si>
  <si>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</si>
  <si>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</si>
  <si>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</si>
  <si>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</si>
  <si>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</si>
  <si>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</si>
  <si>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</si>
  <si>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</si>
  <si>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</si>
  <si>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</si>
  <si>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</si>
  <si>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</si>
  <si>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</si>
  <si>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</si>
  <si>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</si>
  <si>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</si>
  <si>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</si>
  <si>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</si>
  <si>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</si>
  <si>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</si>
  <si>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</si>
  <si>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</si>
  <si>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</si>
  <si>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</si>
  <si>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</si>
  <si>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</si>
  <si>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</si>
  <si>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</si>
  <si>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</si>
  <si>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</si>
  <si>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</si>
  <si>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</si>
  <si>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</si>
  <si>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</si>
  <si>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</si>
  <si>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</si>
  <si>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</si>
  <si>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</si>
  <si>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</si>
  <si>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</si>
  <si>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</si>
  <si>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</si>
  <si>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</si>
  <si>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</si>
  <si>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</si>
  <si>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</si>
  <si>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</si>
  <si>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</si>
  <si>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</si>
  <si>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</si>
  <si>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</si>
  <si>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</si>
  <si>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</si>
  <si>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</si>
  <si>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</si>
  <si>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</si>
  <si>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</si>
  <si>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</si>
  <si>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</si>
  <si>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</si>
  <si>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</si>
  <si>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</si>
  <si>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</si>
  <si>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</si>
  <si>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</si>
  <si>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</si>
  <si>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</si>
  <si>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</si>
  <si>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</si>
  <si>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</si>
  <si>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</si>
  <si>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</si>
  <si>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</si>
  <si>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</si>
  <si>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</si>
  <si>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</si>
  <si>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</si>
  <si>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</si>
  <si>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</si>
  <si>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</si>
  <si>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</si>
  <si>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</si>
  <si>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</si>
  <si>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</si>
  <si>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</si>
  <si>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</si>
  <si>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</si>
  <si>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</si>
  <si>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</si>
  <si>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</si>
  <si>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</si>
  <si>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</si>
  <si>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</si>
  <si>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</si>
  <si>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</si>
  <si>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</si>
  <si>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</si>
  <si>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</si>
  <si>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</si>
  <si>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</si>
  <si>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</si>
  <si>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</si>
  <si>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</si>
  <si>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</si>
  <si>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</si>
  <si>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</si>
  <si>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</si>
  <si>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</si>
  <si>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</si>
  <si>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</si>
  <si>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</si>
  <si>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</si>
  <si>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</si>
  <si>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</si>
  <si>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</si>
  <si>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</si>
  <si>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</si>
  <si>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</si>
  <si>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</si>
  <si>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</si>
  <si>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</si>
  <si>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</si>
  <si>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</si>
  <si>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</si>
  <si>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</si>
  <si>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</si>
  <si>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</si>
  <si>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</si>
  <si>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</si>
  <si>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</si>
  <si>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</si>
  <si>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</si>
  <si>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</si>
  <si>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</si>
  <si>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</si>
  <si>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</si>
  <si>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</si>
  <si>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</si>
  <si>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</si>
  <si>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</si>
  <si>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</si>
  <si>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</si>
  <si>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</si>
  <si>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</si>
  <si>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</si>
  <si>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</si>
  <si>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</si>
  <si>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</si>
  <si>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</si>
  <si>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</si>
  <si>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</si>
  <si>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</si>
  <si>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</si>
  <si>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</si>
  <si>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</si>
  <si>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</si>
  <si>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</si>
  <si>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</si>
  <si>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</si>
  <si>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</si>
  <si>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</si>
  <si>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</si>
  <si>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</si>
  <si>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</si>
  <si>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</si>
  <si>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</si>
  <si>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</si>
  <si>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</si>
  <si>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</si>
  <si>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</si>
  <si>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</si>
  <si>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</si>
  <si>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</si>
  <si>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</si>
  <si>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</si>
  <si>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</si>
  <si>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</si>
  <si>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</si>
  <si>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</si>
  <si>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</si>
  <si>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</si>
  <si>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</si>
  <si>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</si>
  <si>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</si>
  <si>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</si>
  <si>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</si>
  <si>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</si>
  <si>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</si>
  <si>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</si>
  <si>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</si>
  <si>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</si>
  <si>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</si>
  <si>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</si>
  <si>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</si>
  <si>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</si>
  <si>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</si>
  <si>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</si>
  <si>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</si>
  <si>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</si>
  <si>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</si>
  <si>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</si>
  <si>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</si>
  <si>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</si>
  <si>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</si>
  <si>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</si>
  <si>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</si>
  <si>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</si>
  <si>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</si>
  <si>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</si>
  <si>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</si>
  <si>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</si>
  <si>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</si>
  <si>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</si>
  <si>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</si>
  <si>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</si>
  <si>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</si>
  <si>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</si>
  <si>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</si>
  <si>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</si>
  <si>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</si>
  <si>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</si>
  <si>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</si>
  <si>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</si>
  <si>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</si>
  <si>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</si>
  <si>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</si>
  <si>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</si>
  <si>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</si>
  <si>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</si>
  <si>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</si>
  <si>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</si>
  <si>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</si>
  <si>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</si>
  <si>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</si>
  <si>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</si>
  <si>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</si>
  <si>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</si>
  <si>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</si>
  <si>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</si>
  <si>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</si>
  <si>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</si>
  <si>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</si>
  <si>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</si>
  <si>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</si>
  <si>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</si>
  <si>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</si>
  <si>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</si>
  <si>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</si>
  <si>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</si>
  <si>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</si>
  <si>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</si>
  <si>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</si>
  <si>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</si>
  <si>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</si>
  <si>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</si>
  <si>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</si>
  <si>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</si>
  <si>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</si>
  <si>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</si>
  <si>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</si>
  <si>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</si>
  <si>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</si>
  <si>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</si>
  <si>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</si>
  <si>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</si>
  <si>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</si>
  <si>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</si>
  <si>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</si>
  <si>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</si>
  <si>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</si>
  <si>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</si>
  <si>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</si>
  <si>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</si>
  <si>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</si>
  <si>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</si>
  <si>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</si>
  <si>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</si>
  <si>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</si>
  <si>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</si>
  <si>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</si>
  <si>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</si>
  <si>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</si>
  <si>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</si>
  <si>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</si>
  <si>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</si>
  <si>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</si>
  <si>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</si>
  <si>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</si>
  <si>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</si>
  <si>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</si>
  <si>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</si>
  <si>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</si>
  <si>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</si>
  <si>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</si>
  <si>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</si>
  <si>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</si>
  <si>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</si>
  <si>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</si>
  <si>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</si>
  <si>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</si>
  <si>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</si>
  <si>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</si>
  <si>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</si>
  <si>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</si>
  <si>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</si>
  <si>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</si>
  <si>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</si>
  <si>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</si>
  <si>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</si>
  <si>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</si>
  <si>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</si>
  <si>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</si>
  <si>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</si>
  <si>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</si>
  <si>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</si>
  <si>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</si>
  <si>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</si>
  <si>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</si>
  <si>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</si>
  <si>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</si>
  <si>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</si>
  <si>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</si>
  <si>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</si>
  <si>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</si>
  <si>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</si>
  <si>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</si>
  <si>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</si>
  <si>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</si>
  <si>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</si>
  <si>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</si>
  <si>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</si>
  <si>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</si>
  <si>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</si>
  <si>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</si>
  <si>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</si>
  <si>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</si>
  <si>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</si>
  <si>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</si>
  <si>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</si>
  <si>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</si>
  <si>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</si>
  <si>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</si>
  <si>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</si>
  <si>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</si>
  <si>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</si>
  <si>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</si>
  <si>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</si>
  <si>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</si>
  <si>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</si>
  <si>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</si>
  <si>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</si>
  <si>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</si>
  <si>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</si>
  <si>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</si>
  <si>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</si>
  <si>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</si>
  <si>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</si>
  <si>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</si>
  <si>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</si>
  <si>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</si>
  <si>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</si>
  <si>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</si>
  <si>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</si>
  <si>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</si>
  <si>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</si>
  <si>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</si>
  <si>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</si>
  <si>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</si>
  <si>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</si>
  <si>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</si>
  <si>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</si>
  <si>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</si>
  <si>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</si>
  <si>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</si>
  <si>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</si>
  <si>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</si>
  <si>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</si>
  <si>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</si>
  <si>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</si>
  <si>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</si>
  <si>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</si>
  <si>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</si>
  <si>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</si>
  <si>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</si>
  <si>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</si>
  <si>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</si>
  <si>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</si>
  <si>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</si>
  <si>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</si>
  <si>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</si>
  <si>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</si>
  <si>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</si>
  <si>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</si>
  <si>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</si>
  <si>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</si>
  <si>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</si>
  <si>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</si>
  <si>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</si>
  <si>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</si>
  <si>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</si>
  <si>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</si>
  <si>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</si>
  <si>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</si>
  <si>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</si>
  <si>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</si>
  <si>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</si>
  <si>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</si>
  <si>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</si>
  <si>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</si>
  <si>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</si>
  <si>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</si>
  <si>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</si>
  <si>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</si>
  <si>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</si>
  <si>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</si>
  <si>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</si>
  <si>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</si>
  <si>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</si>
  <si>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</si>
  <si>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</si>
  <si>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</si>
  <si>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</si>
  <si>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</si>
  <si>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</si>
  <si>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</si>
  <si>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</si>
  <si>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</si>
  <si>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</si>
  <si>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</si>
  <si>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</si>
  <si>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</si>
  <si>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</si>
  <si>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</si>
  <si>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</si>
  <si>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</si>
  <si>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</si>
  <si>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</si>
  <si>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</si>
  <si>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</si>
  <si>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</si>
  <si>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</si>
  <si>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</si>
  <si>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</si>
  <si>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</si>
  <si>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</si>
  <si>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</si>
  <si>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</si>
  <si>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</si>
  <si>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</si>
  <si>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</si>
  <si>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</si>
  <si>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</si>
  <si>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</si>
  <si>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</si>
  <si>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</si>
  <si>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</si>
  <si>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</si>
  <si>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</si>
  <si>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</si>
  <si>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</si>
  <si>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</si>
  <si>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</si>
  <si>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</si>
  <si>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</si>
  <si>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</si>
  <si>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</si>
  <si>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</si>
  <si>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</si>
  <si>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</si>
  <si>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</si>
  <si>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</si>
  <si>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</si>
  <si>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</si>
  <si>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</si>
  <si>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</si>
  <si>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</si>
  <si>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</si>
  <si>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</si>
  <si>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</si>
  <si>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</si>
  <si>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</si>
  <si>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</si>
  <si>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</si>
  <si>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</si>
  <si>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</si>
  <si>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</si>
  <si>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</si>
  <si>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</si>
  <si>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</si>
  <si>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</si>
  <si>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</si>
  <si>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</si>
  <si>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</si>
  <si>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</si>
  <si>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</si>
  <si>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</si>
  <si>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</si>
  <si>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</si>
  <si>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</si>
  <si>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</si>
  <si>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</si>
  <si>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</si>
  <si>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</si>
  <si>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</si>
  <si>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</si>
  <si>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</si>
  <si>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</si>
  <si>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</si>
  <si>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</si>
  <si>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</si>
  <si>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</si>
  <si>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</si>
  <si>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</si>
  <si>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</si>
  <si>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</si>
  <si>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</si>
  <si>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</si>
  <si>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</si>
  <si>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</si>
  <si>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</si>
  <si>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</si>
  <si>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</si>
  <si>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</si>
  <si>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</si>
  <si>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</si>
  <si>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</si>
  <si>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</si>
  <si>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</si>
  <si>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</si>
  <si>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</si>
  <si>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</si>
  <si>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</si>
  <si>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</si>
  <si>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</si>
  <si>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</si>
  <si>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</si>
  <si>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</si>
  <si>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</si>
  <si>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</si>
  <si>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</si>
  <si>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</si>
  <si>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</si>
  <si>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</si>
  <si>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</si>
  <si>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</si>
  <si>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</si>
  <si>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</si>
  <si>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</si>
  <si>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</si>
  <si>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</si>
  <si>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</si>
  <si>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</si>
  <si>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</si>
  <si>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</si>
  <si>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</si>
  <si>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</si>
  <si>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</si>
  <si>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</si>
  <si>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</si>
  <si>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</si>
  <si>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</si>
  <si>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</si>
  <si>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</si>
  <si>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</si>
  <si>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</si>
  <si>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</si>
  <si>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</si>
  <si>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</si>
  <si>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</si>
  <si>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</si>
  <si>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</si>
  <si>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</si>
  <si>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</si>
  <si>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</si>
  <si>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</si>
  <si>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</si>
  <si>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</si>
  <si>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</si>
  <si>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</si>
  <si>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</si>
  <si>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</si>
  <si>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</si>
  <si>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</si>
  <si>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</si>
  <si>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</si>
  <si>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</si>
  <si>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</si>
  <si>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</si>
  <si>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</si>
  <si>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</si>
  <si>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</si>
  <si>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</si>
  <si>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</si>
  <si>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</si>
  <si>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</si>
  <si>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</si>
  <si>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</si>
  <si>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</si>
  <si>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</si>
  <si>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</si>
  <si>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</si>
  <si>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</si>
  <si>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</si>
  <si>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</si>
  <si>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</si>
  <si>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</si>
  <si>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</si>
  <si>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</si>
  <si>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</si>
  <si>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</si>
  <si>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</si>
  <si>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</si>
  <si>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</si>
  <si>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</si>
  <si>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</si>
  <si>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</si>
  <si>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</si>
  <si>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</si>
  <si>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</si>
  <si>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</si>
  <si>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</si>
  <si>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</si>
  <si>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</si>
  <si>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</si>
  <si>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</si>
  <si>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</si>
  <si>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</si>
  <si>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</si>
  <si>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</si>
  <si>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</si>
  <si>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</si>
  <si>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</si>
  <si>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</si>
  <si>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</si>
  <si>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</si>
  <si>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</si>
  <si>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</si>
  <si>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</si>
  <si>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</si>
  <si>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</si>
  <si>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</si>
  <si>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</si>
  <si>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</si>
  <si>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</si>
  <si>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</si>
  <si>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</si>
  <si>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</si>
  <si>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</si>
  <si>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</si>
  <si>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</si>
  <si>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</si>
  <si>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</si>
  <si>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</si>
  <si>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</si>
  <si>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</si>
  <si>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</si>
  <si>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</si>
  <si>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</si>
  <si>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</si>
  <si>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</si>
  <si>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</si>
  <si>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</si>
  <si>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</si>
  <si>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</si>
  <si>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</si>
  <si>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</si>
  <si>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</si>
  <si>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</si>
  <si>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</si>
  <si>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</si>
  <si>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</si>
  <si>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</si>
  <si>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</si>
  <si>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</si>
  <si>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</si>
  <si>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</si>
  <si>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</si>
  <si>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</si>
  <si>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</si>
  <si>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</si>
  <si>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</si>
  <si>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</si>
  <si>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</si>
  <si>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</si>
  <si>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</si>
  <si>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</si>
  <si>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</si>
  <si>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</si>
  <si>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</si>
  <si>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</si>
  <si>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</si>
  <si>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</si>
  <si>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</si>
  <si>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</si>
  <si>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</si>
  <si>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</si>
  <si>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</si>
  <si>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</si>
  <si>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</si>
  <si>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</si>
  <si>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</si>
  <si>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</si>
  <si>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</si>
  <si>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</si>
  <si>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</si>
  <si>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</si>
  <si>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</si>
  <si>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</si>
  <si>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</si>
  <si>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</si>
  <si>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</si>
  <si>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</si>
  <si>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</si>
  <si>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</si>
  <si>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</si>
  <si>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</si>
  <si>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</si>
  <si>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</si>
  <si>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</si>
  <si>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</si>
  <si>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</si>
  <si>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</si>
  <si>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</si>
  <si>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</si>
  <si>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</si>
  <si>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</si>
  <si>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</si>
  <si>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</si>
  <si>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</si>
  <si>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</si>
  <si>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</si>
  <si>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</si>
  <si>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</si>
  <si>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</si>
  <si>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</si>
  <si>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</si>
  <si>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</si>
  <si>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</si>
  <si>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</si>
  <si>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</si>
  <si>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</si>
  <si>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</si>
  <si>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</si>
  <si>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</si>
  <si>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</si>
  <si>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</si>
  <si>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</si>
  <si>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</si>
  <si>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</si>
  <si>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</si>
  <si>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</si>
  <si>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</si>
  <si>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</si>
  <si>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</si>
  <si>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</si>
  <si>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</si>
  <si>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</si>
  <si>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</si>
  <si>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</si>
  <si>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</si>
  <si>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</si>
  <si>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</si>
  <si>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</si>
  <si>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</si>
  <si>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</si>
  <si>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</si>
  <si>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</si>
  <si>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</si>
  <si>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</si>
  <si>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</si>
  <si>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</si>
  <si>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</si>
  <si>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</si>
  <si>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</si>
  <si>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</si>
  <si>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</si>
  <si>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</si>
  <si>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</si>
  <si>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</si>
  <si>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</si>
  <si>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</si>
  <si>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</si>
  <si>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</si>
  <si>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</si>
  <si>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</si>
  <si>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</si>
  <si>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</si>
  <si>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</si>
  <si>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</si>
  <si>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</si>
  <si>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</si>
  <si>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</si>
  <si>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</si>
  <si>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</si>
  <si>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</si>
  <si>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</si>
  <si>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</si>
  <si>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</si>
  <si>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</si>
  <si>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</si>
  <si>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</si>
  <si>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</si>
  <si>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</si>
  <si>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</si>
  <si>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</si>
  <si>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</si>
  <si>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</si>
  <si>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</si>
  <si>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</si>
  <si>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</si>
  <si>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</si>
  <si>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</si>
  <si>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</si>
  <si>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</si>
  <si>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</si>
  <si>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</si>
  <si>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</si>
  <si>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</si>
  <si>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</si>
  <si>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</si>
  <si>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</si>
  <si>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</si>
  <si>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</si>
  <si>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</si>
  <si>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</si>
  <si>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</si>
  <si>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</si>
  <si>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</si>
  <si>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</si>
  <si>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</si>
  <si>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</si>
  <si>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</si>
  <si>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</si>
  <si>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</si>
  <si>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</si>
  <si>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</si>
  <si>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</si>
  <si>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</si>
  <si>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</si>
  <si>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</si>
  <si>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</si>
  <si>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</si>
  <si>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</si>
  <si>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</si>
  <si>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</si>
  <si>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</si>
  <si>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</si>
  <si>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</si>
  <si>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</si>
  <si>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</si>
  <si>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</si>
  <si>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</si>
  <si>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</si>
  <si>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</si>
  <si>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</si>
  <si>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</si>
  <si>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</si>
  <si>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</si>
  <si>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</si>
  <si>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</si>
  <si>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</si>
  <si>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</si>
  <si>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</si>
  <si>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</si>
  <si>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</si>
  <si>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</si>
  <si>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</si>
  <si>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</si>
  <si>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</si>
  <si>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</si>
  <si>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</si>
  <si>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</si>
  <si>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</si>
  <si>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</si>
  <si>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</si>
  <si>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</si>
  <si>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</si>
  <si>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</si>
  <si>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</si>
  <si>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</si>
  <si>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</si>
  <si>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</si>
  <si>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</si>
  <si>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</si>
  <si>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</si>
  <si>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</si>
  <si>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</si>
  <si>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</si>
  <si>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</si>
  <si>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</si>
  <si>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</si>
  <si>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</si>
  <si>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</si>
  <si>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</si>
  <si>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</si>
  <si>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</si>
  <si>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</si>
  <si>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</si>
  <si>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</si>
  <si>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</si>
  <si>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</si>
  <si>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</si>
  <si>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</si>
  <si>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</si>
  <si>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</si>
  <si>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</si>
  <si>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</si>
  <si>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</si>
  <si>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</si>
  <si>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</si>
  <si>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</si>
  <si>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</si>
  <si>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</si>
  <si>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</si>
  <si>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</si>
  <si>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</si>
  <si>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</si>
  <si>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</si>
  <si>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</si>
  <si>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</si>
  <si>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</si>
  <si>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</si>
  <si>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</si>
  <si>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</si>
  <si>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</si>
  <si>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</si>
  <si>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</si>
  <si>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</si>
  <si>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</si>
  <si>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</si>
  <si>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</si>
  <si>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</si>
  <si>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</si>
  <si>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</si>
  <si>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</si>
  <si>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</si>
  <si>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</si>
  <si>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</si>
  <si>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</si>
  <si>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</si>
  <si>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</si>
  <si>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</si>
  <si>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</si>
  <si>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</si>
  <si>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</si>
  <si>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</si>
  <si>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</si>
  <si>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</si>
  <si>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</si>
  <si>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</si>
  <si>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</si>
  <si>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</si>
  <si>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</si>
  <si>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</si>
  <si>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</si>
  <si>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</si>
  <si>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</si>
  <si>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</si>
  <si>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</si>
  <si>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</si>
  <si>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</si>
  <si>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</si>
  <si>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</si>
  <si>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</si>
  <si>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</si>
  <si>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</si>
  <si>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</si>
  <si>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</si>
  <si>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</si>
  <si>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</si>
  <si>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</si>
  <si>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</si>
  <si>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</si>
  <si>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</si>
  <si>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</si>
  <si>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</si>
  <si>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</si>
  <si>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</si>
  <si>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</si>
  <si>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</si>
  <si>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</si>
  <si>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</si>
  <si>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</si>
  <si>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</si>
  <si>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</si>
  <si>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</si>
  <si>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</si>
  <si>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</si>
  <si>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</si>
  <si>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</si>
  <si>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</si>
  <si>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</si>
  <si>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</si>
  <si>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</si>
  <si>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</si>
  <si>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</si>
  <si>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</si>
  <si>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</si>
  <si>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</si>
  <si>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</si>
  <si>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</si>
  <si>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</si>
  <si>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</si>
  <si>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</si>
  <si>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</si>
  <si>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</si>
  <si>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</si>
  <si>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</si>
  <si>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</si>
  <si>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</si>
  <si>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</si>
  <si>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</si>
  <si>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</si>
  <si>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</si>
  <si>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</si>
  <si>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</si>
  <si>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</si>
  <si>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</si>
  <si>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</si>
  <si>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</si>
  <si>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</si>
  <si>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</si>
  <si>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</si>
  <si>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</si>
  <si>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</si>
  <si>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</si>
  <si>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</si>
  <si>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</si>
  <si>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</si>
  <si>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</si>
  <si>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</si>
  <si>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</si>
  <si>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</si>
  <si>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</si>
  <si>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</si>
  <si>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</si>
  <si>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</si>
  <si>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</si>
  <si>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</si>
  <si>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</si>
  <si>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</si>
  <si>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</si>
  <si>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</si>
  <si>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</si>
  <si>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</si>
  <si>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</si>
  <si>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</si>
  <si>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</si>
  <si>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</si>
  <si>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</si>
  <si>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</si>
  <si>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</si>
  <si>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</si>
  <si>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</si>
  <si>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</si>
  <si>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</si>
  <si>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</si>
  <si>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</si>
  <si>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</si>
  <si>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</si>
  <si>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</si>
  <si>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</si>
  <si>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</si>
  <si>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</si>
  <si>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</si>
  <si>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</si>
  <si>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</si>
  <si>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</si>
  <si>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</si>
  <si>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</si>
  <si>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</si>
  <si>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</si>
  <si>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</si>
  <si>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</si>
  <si>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</si>
  <si>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</si>
  <si>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</si>
  <si>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</si>
  <si>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www.nordeakredit.dk</t>
  </si>
  <si>
    <t>torben.jurlander@nordea.dk</t>
  </si>
  <si>
    <t>YES</t>
  </si>
  <si>
    <t>www.coveredbondlabel.com/issuer/49/</t>
  </si>
  <si>
    <t>ND</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</si>
  <si>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</si>
  <si>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</si>
  <si>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</si>
  <si>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</si>
  <si>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</si>
  <si>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</si>
  <si>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</si>
  <si>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</si>
  <si>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Greater Copenhagen area &amp; Bornholm (Region Hovedstaden)</t>
  </si>
  <si>
    <t>Remaining Zealand (Region Sjælland)</t>
  </si>
  <si>
    <t>Northern Jutland (Region Nordjylland)</t>
  </si>
  <si>
    <t>Eastern Jutland (Region Midtjylland)</t>
  </si>
  <si>
    <t>Southern Jutland &amp; Funen (Region Syddanmark)</t>
  </si>
  <si>
    <t xml:space="preserve">DKK 0 - 2m </t>
  </si>
  <si>
    <t xml:space="preserve">DKK 2 - 5m </t>
  </si>
  <si>
    <t xml:space="preserve">DKK 5 - 20m </t>
  </si>
  <si>
    <t xml:space="preserve">DKK 20 - 50m </t>
  </si>
  <si>
    <t xml:space="preserve">DKK 50 - 100m </t>
  </si>
  <si>
    <t xml:space="preserve">DKK &gt; 100m </t>
  </si>
  <si>
    <t xml:space="preserve">o/w Manufactoring and Manual I </t>
  </si>
  <si>
    <t>o/w Agricultutal properties</t>
  </si>
  <si>
    <t xml:space="preserve">o/w Vacant lots </t>
  </si>
  <si>
    <t>Nordea Kredit Realkreditaktieselskab, CC 2</t>
  </si>
  <si>
    <t>ECBC Label Template : Contents</t>
  </si>
  <si>
    <t>As of</t>
  </si>
  <si>
    <t>31 March 2019</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</si>
  <si>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</si>
  <si>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</si>
  <si>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</si>
  <si>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</si>
  <si>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</si>
  <si>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</si>
  <si>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</si>
  <si>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</si>
  <si>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</si>
  <si>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</si>
  <si>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</si>
  <si>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</si>
  <si>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</si>
  <si>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</si>
  <si>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</si>
  <si>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</si>
  <si>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</si>
  <si>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</si>
  <si>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</si>
  <si>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</si>
  <si>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</si>
  <si>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</si>
  <si>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</si>
  <si>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</si>
  <si>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</si>
  <si>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</si>
  <si>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</si>
  <si>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</si>
  <si>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</si>
  <si>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</si>
  <si>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</si>
  <si>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</si>
  <si>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</si>
  <si>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</si>
  <si>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</si>
  <si>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</si>
  <si>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</si>
  <si>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</si>
  <si>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</si>
  <si>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</si>
  <si>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</si>
  <si>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</si>
  <si>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</si>
  <si>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</si>
  <si>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</si>
  <si>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</si>
  <si>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</si>
  <si>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</si>
  <si>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</si>
  <si>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</si>
  <si>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</si>
  <si>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</si>
  <si>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</si>
  <si>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</si>
  <si>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</si>
  <si>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</si>
  <si>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</si>
  <si>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</si>
  <si>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</si>
  <si>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</si>
  <si>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</si>
  <si>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2019</t>
  </si>
  <si>
    <t>Q4 2018</t>
  </si>
  <si>
    <t>Q3 2018</t>
  </si>
  <si>
    <t>Q2 2018</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</si>
  <si>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</si>
  <si>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</si>
  <si>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</si>
  <si>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</si>
  <si>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</si>
  <si>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</si>
  <si>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</si>
  <si>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</si>
  <si>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</si>
  <si>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</si>
  <si>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</si>
  <si>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</si>
  <si>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</si>
  <si>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</si>
  <si>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</si>
  <si>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</si>
  <si>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</si>
  <si>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</si>
  <si>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</si>
  <si>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</si>
  <si>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</si>
  <si>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</si>
  <si>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</si>
  <si>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</si>
  <si>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</si>
  <si>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</si>
  <si>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</si>
  <si>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</si>
  <si>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</si>
  <si>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</si>
  <si>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</si>
  <si>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</si>
  <si>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</si>
  <si>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</si>
  <si>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</si>
  <si>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</si>
  <si>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</si>
  <si>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</si>
  <si>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</si>
  <si>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</si>
  <si>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</si>
  <si>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</si>
  <si>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</si>
  <si>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</si>
  <si>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</si>
  <si>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</si>
  <si>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</si>
  <si>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</si>
  <si>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</si>
  <si>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</si>
  <si>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</si>
  <si>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</si>
  <si>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</si>
  <si>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</si>
  <si>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</si>
  <si>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</si>
  <si>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</si>
  <si>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</si>
  <si>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</si>
  <si>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</si>
  <si>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</si>
  <si>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</si>
  <si>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</si>
  <si>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</si>
  <si>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</si>
  <si>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</si>
  <si>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</si>
  <si>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</si>
  <si>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</si>
  <si>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</si>
  <si>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</si>
  <si>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</si>
  <si>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</si>
  <si>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</si>
  <si>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</si>
  <si>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</si>
  <si>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</si>
  <si>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</si>
  <si>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</si>
  <si>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</si>
  <si>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</si>
  <si>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</si>
  <si>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</si>
  <si>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</si>
  <si>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</si>
  <si>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</si>
  <si>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</si>
  <si>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</si>
  <si>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</si>
  <si>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</si>
  <si>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</si>
  <si>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</si>
  <si>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</si>
  <si>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</si>
  <si>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</si>
  <si>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</si>
  <si>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</si>
  <si>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</si>
  <si>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</si>
  <si>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</si>
  <si>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</si>
  <si>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</si>
  <si>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</si>
  <si>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</si>
  <si>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</si>
  <si>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</si>
  <si>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</si>
  <si>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</si>
  <si>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</si>
  <si>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</si>
  <si>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</si>
  <si>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</si>
  <si>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</si>
  <si>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</si>
  <si>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</si>
  <si>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</si>
  <si>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</si>
  <si>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</si>
  <si>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</si>
  <si>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</si>
  <si>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</si>
  <si>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</si>
  <si>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</si>
  <si>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</si>
  <si>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</si>
  <si>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</si>
  <si>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</si>
  <si>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</si>
  <si>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</si>
  <si>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</si>
  <si>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</si>
  <si>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</si>
  <si>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</si>
  <si>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</si>
  <si>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</si>
  <si>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</si>
  <si>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</si>
  <si>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</si>
  <si>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</si>
  <si>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</si>
  <si>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</si>
  <si>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</si>
  <si>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</si>
  <si>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</si>
  <si>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</si>
  <si>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</si>
  <si>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</si>
  <si>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</si>
  <si>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</si>
  <si>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</si>
  <si>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</si>
  <si>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</si>
  <si>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</si>
  <si>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</si>
  <si>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</si>
  <si>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</si>
  <si>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</si>
  <si>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</si>
  <si>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</si>
  <si>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</si>
  <si>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</si>
  <si>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</si>
  <si>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</si>
  <si>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</si>
  <si>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</si>
  <si>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</si>
  <si>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</si>
  <si>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</si>
  <si>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</si>
  <si>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</si>
  <si>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</si>
  <si>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</si>
  <si>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</si>
  <si>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</si>
  <si>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</si>
  <si>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</si>
  <si>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</si>
  <si>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</si>
  <si>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</si>
  <si>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</si>
  <si>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</si>
  <si>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</si>
  <si>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</si>
  <si>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</si>
  <si>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</si>
  <si>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</si>
  <si>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</si>
  <si>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</si>
  <si>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</si>
  <si>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</si>
  <si>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</si>
  <si>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</si>
  <si>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</si>
  <si>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</si>
  <si>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</si>
  <si>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</si>
  <si>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</si>
  <si>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</si>
  <si>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</si>
  <si>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</si>
  <si>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</si>
  <si>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</si>
  <si>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</si>
  <si>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</si>
  <si>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</si>
  <si>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</si>
  <si>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</si>
  <si>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</si>
  <si>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</si>
  <si>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</si>
  <si>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</si>
  <si>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</si>
  <si>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</si>
  <si>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</si>
  <si>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</si>
  <si>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</si>
  <si>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</si>
  <si>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</si>
  <si>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</si>
  <si>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</si>
  <si>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</si>
  <si>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</si>
  <si>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</si>
  <si>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</si>
  <si>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</si>
  <si>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</si>
  <si>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</si>
  <si>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</si>
  <si>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</si>
  <si>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</si>
  <si>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</si>
  <si>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</si>
  <si>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</si>
  <si>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</si>
  <si>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</si>
  <si>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</si>
  <si>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</si>
  <si>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</si>
  <si>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</si>
  <si>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</si>
  <si>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</si>
  <si>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</si>
  <si>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</si>
  <si>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</si>
  <si>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</si>
  <si>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</si>
  <si>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</si>
  <si>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</si>
  <si>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</si>
  <si>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</si>
  <si>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</si>
  <si>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</si>
  <si>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</si>
  <si>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</si>
  <si>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</si>
  <si>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</si>
  <si>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</si>
  <si>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</si>
  <si>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</si>
  <si>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</si>
  <si>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</si>
  <si>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</si>
  <si>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</si>
  <si>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</si>
  <si>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</si>
  <si>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</si>
  <si>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</si>
  <si>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</si>
  <si>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</si>
  <si>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</si>
  <si>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</si>
  <si>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</si>
  <si>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</si>
  <si>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</si>
  <si>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</si>
  <si>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</si>
  <si>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</si>
  <si>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</si>
  <si>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</si>
  <si>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</si>
  <si>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</si>
  <si>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</si>
  <si>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</si>
  <si>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</si>
  <si>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</si>
  <si>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</si>
  <si>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</si>
  <si>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</si>
  <si>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</si>
  <si>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</si>
  <si>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</si>
  <si>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</si>
  <si>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</si>
  <si>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</si>
  <si>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</si>
  <si>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</si>
  <si>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</si>
  <si>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</si>
  <si>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</si>
  <si>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</si>
  <si>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</si>
  <si>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</si>
  <si>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</si>
  <si>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</si>
  <si>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</si>
  <si>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</si>
  <si>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</si>
  <si>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</si>
  <si>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</si>
  <si>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</si>
  <si>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</si>
  <si>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</si>
  <si>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</si>
  <si>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</si>
  <si>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</si>
  <si>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</si>
  <si>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</si>
  <si>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</si>
  <si>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</si>
  <si>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</si>
  <si>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</si>
  <si>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</si>
  <si>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</si>
  <si>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</si>
  <si>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</si>
  <si>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</si>
  <si>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</si>
  <si>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</si>
  <si>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</si>
  <si>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</si>
  <si>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</si>
  <si>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</si>
  <si>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</si>
  <si>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</si>
  <si>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</si>
  <si>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</si>
  <si>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</si>
  <si>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</si>
  <si>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</si>
  <si>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</si>
  <si>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</si>
  <si>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</si>
  <si>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</si>
  <si>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</si>
  <si>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</si>
  <si>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</si>
  <si>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</si>
  <si>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</si>
  <si>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Cut-off Date: 31/03/2019</t>
  </si>
  <si>
    <t>Reporting Date: 02/05/2019</t>
  </si>
  <si>
    <t>Nordea Bank Abp</t>
  </si>
  <si>
    <t>Aaa</t>
  </si>
  <si>
    <t>Greater Copenhagen area including Bornholm (Region Hovedstaden)</t>
  </si>
  <si>
    <t>Note: 90-days arrears. Payments for Q4, 2018 in arrears as per Q1, 2019 as a share of scheduled payments for the Q4, 2018 payment term  (See definition in table X1)</t>
  </si>
  <si>
    <t>Note: Outstanding debt for loans in arrears (pls cf. Table M11) as a share of outstanding loans for the property category in question</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</si>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</sst>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0.0"/>
    <numFmt numFmtId="166" formatCode="0.0"/>
    <numFmt numFmtId="167" formatCode="dd/mmm/yyyy"/>
    <numFmt numFmtId="168" formatCode="_ * #,##0.0_ ;_ * \-#,##0.0_ ;_ * &quot;-&quot;??_ ;_ @_ "/>
    <numFmt numFmtId="169"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2" fillId="0" borderId="0"/>
    <xf numFmtId="0" fontId="58" fillId="0" borderId="0" applyNumberFormat="0" applyFill="0" applyBorder="0" applyAlignment="0" applyProtection="0">
      <alignment vertical="top"/>
      <protection locked="0"/>
    </xf>
  </cellStyleXfs>
  <cellXfs count="58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166"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0" fillId="0" borderId="0" xfId="0" applyProtection="1"/>
    <xf numFmtId="0" fontId="47" fillId="4" borderId="0" xfId="0" applyFont="1" applyFill="1" applyBorder="1" applyAlignment="1">
      <alignment horizontal="left" vertical="center"/>
    </xf>
    <xf numFmtId="0" fontId="47" fillId="4" borderId="0" xfId="0" applyFont="1" applyFill="1" applyBorder="1" applyAlignment="1">
      <alignment horizontal="justify" vertical="center"/>
    </xf>
    <xf numFmtId="0" fontId="48" fillId="8" borderId="0" xfId="13" applyFont="1" applyFill="1" applyBorder="1"/>
    <xf numFmtId="167" fontId="42" fillId="8" borderId="0" xfId="13" applyNumberFormat="1" applyFont="1" applyFill="1" applyBorder="1" applyAlignment="1">
      <alignment horizontal="center"/>
    </xf>
    <xf numFmtId="0" fontId="49" fillId="4" borderId="0" xfId="0" applyFont="1" applyFill="1" applyBorder="1" applyAlignment="1">
      <alignment horizontal="center" vertical="center" wrapText="1"/>
    </xf>
    <xf numFmtId="0" fontId="50" fillId="4" borderId="0" xfId="0" applyFont="1" applyFill="1" applyBorder="1" applyAlignment="1">
      <alignment horizontal="left" vertical="top"/>
    </xf>
    <xf numFmtId="0" fontId="51" fillId="4" borderId="0" xfId="0" applyFont="1" applyFill="1" applyBorder="1" applyAlignment="1">
      <alignment horizontal="center" vertical="center"/>
    </xf>
    <xf numFmtId="0" fontId="3" fillId="4" borderId="0" xfId="0" applyFont="1" applyFill="1"/>
    <xf numFmtId="0" fontId="53" fillId="4" borderId="0" xfId="0" applyFont="1" applyFill="1" applyAlignment="1">
      <alignment horizontal="right"/>
    </xf>
    <xf numFmtId="0" fontId="53" fillId="4" borderId="0" xfId="0" applyFont="1" applyFill="1"/>
    <xf numFmtId="15" fontId="54" fillId="4" borderId="0" xfId="0" quotePrefix="1" applyNumberFormat="1" applyFont="1" applyFill="1"/>
    <xf numFmtId="0" fontId="55" fillId="4" borderId="0" xfId="0" applyFont="1" applyFill="1"/>
    <xf numFmtId="0" fontId="56" fillId="4" borderId="0" xfId="0" applyFont="1" applyFill="1"/>
    <xf numFmtId="0" fontId="57" fillId="4" borderId="0" xfId="0" applyFont="1" applyFill="1" applyBorder="1" applyAlignment="1">
      <alignment horizontal="left"/>
    </xf>
    <xf numFmtId="0" fontId="56" fillId="4" borderId="0" xfId="0" applyFont="1" applyFill="1" applyBorder="1"/>
    <xf numFmtId="0" fontId="55" fillId="4" borderId="0" xfId="0" applyFont="1" applyFill="1" applyBorder="1"/>
    <xf numFmtId="0" fontId="56" fillId="4" borderId="0" xfId="0" applyFont="1" applyFill="1" applyBorder="1" applyAlignment="1"/>
    <xf numFmtId="0" fontId="56" fillId="4" borderId="0" xfId="0" applyFont="1" applyFill="1" applyBorder="1" applyAlignment="1">
      <alignment horizontal="left"/>
    </xf>
    <xf numFmtId="0" fontId="59" fillId="4" borderId="0" xfId="14" applyFont="1" applyFill="1" applyBorder="1" applyAlignment="1" applyProtection="1"/>
    <xf numFmtId="0" fontId="58" fillId="4" borderId="0" xfId="14" quotePrefix="1" applyFill="1" applyBorder="1" applyAlignment="1" applyProtection="1"/>
    <xf numFmtId="0" fontId="47" fillId="4" borderId="0" xfId="0" applyFont="1" applyFill="1" applyBorder="1" applyAlignment="1">
      <alignment horizontal="justify" vertical="center" wrapText="1"/>
    </xf>
    <xf numFmtId="0" fontId="60" fillId="4" borderId="0" xfId="0" applyFont="1" applyFill="1" applyBorder="1" applyAlignment="1">
      <alignment vertical="center"/>
    </xf>
    <xf numFmtId="0" fontId="61" fillId="4" borderId="0" xfId="0" applyFont="1" applyFill="1" applyBorder="1" applyAlignment="1"/>
    <xf numFmtId="0" fontId="62" fillId="4" borderId="0" xfId="0" applyFont="1" applyFill="1" applyBorder="1" applyAlignment="1">
      <alignment horizontal="justify" vertical="center" wrapText="1"/>
    </xf>
    <xf numFmtId="0" fontId="63" fillId="4" borderId="0" xfId="0" applyFont="1" applyFill="1" applyBorder="1" applyAlignment="1">
      <alignment vertical="center"/>
    </xf>
    <xf numFmtId="0" fontId="0" fillId="4" borderId="0" xfId="0" applyFont="1" applyFill="1" applyBorder="1"/>
    <xf numFmtId="0" fontId="62" fillId="9" borderId="0" xfId="0" applyFont="1" applyFill="1" applyBorder="1" applyAlignment="1">
      <alignment vertical="center"/>
    </xf>
    <xf numFmtId="0" fontId="64" fillId="9" borderId="0" xfId="0" applyFont="1" applyFill="1" applyBorder="1" applyAlignment="1">
      <alignment horizontal="right" vertical="center" wrapText="1"/>
    </xf>
    <xf numFmtId="0" fontId="65" fillId="4" borderId="0" xfId="0" applyFont="1" applyFill="1" applyBorder="1" applyAlignment="1">
      <alignment vertical="center" wrapText="1"/>
    </xf>
    <xf numFmtId="166" fontId="65" fillId="4" borderId="0" xfId="0" applyNumberFormat="1" applyFont="1" applyFill="1" applyBorder="1" applyAlignment="1">
      <alignment vertical="center" wrapText="1"/>
    </xf>
    <xf numFmtId="0" fontId="65" fillId="4" borderId="19" xfId="0" applyFont="1" applyFill="1" applyBorder="1" applyAlignment="1">
      <alignment horizontal="left" vertical="center" wrapText="1" indent="3"/>
    </xf>
    <xf numFmtId="166" fontId="65" fillId="4" borderId="19" xfId="0" applyNumberFormat="1" applyFont="1" applyFill="1" applyBorder="1" applyAlignment="1">
      <alignment vertical="center" wrapText="1"/>
    </xf>
    <xf numFmtId="0" fontId="65" fillId="4" borderId="20" xfId="0" applyFont="1" applyFill="1" applyBorder="1" applyAlignment="1">
      <alignment vertical="center" wrapText="1"/>
    </xf>
    <xf numFmtId="164" fontId="65" fillId="4" borderId="20" xfId="1" applyNumberFormat="1" applyFont="1" applyFill="1" applyBorder="1" applyAlignment="1">
      <alignment vertical="center" wrapText="1"/>
    </xf>
    <xf numFmtId="164" fontId="0" fillId="4" borderId="0" xfId="1" applyNumberFormat="1" applyFont="1" applyFill="1" applyBorder="1" applyAlignment="1">
      <alignment vertical="top" wrapText="1"/>
    </xf>
    <xf numFmtId="0" fontId="65" fillId="4" borderId="19" xfId="0" applyFont="1" applyFill="1" applyBorder="1" applyAlignment="1">
      <alignment vertical="center" wrapText="1"/>
    </xf>
    <xf numFmtId="0" fontId="65" fillId="4" borderId="12" xfId="0" applyFont="1" applyFill="1" applyBorder="1" applyAlignment="1">
      <alignment vertical="center" wrapText="1"/>
    </xf>
    <xf numFmtId="166" fontId="65"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66" fillId="4" borderId="0" xfId="0" applyFont="1" applyFill="1" applyBorder="1" applyAlignment="1">
      <alignment horizontal="justify" vertical="center" wrapText="1"/>
    </xf>
    <xf numFmtId="0" fontId="67" fillId="9" borderId="0" xfId="0" applyFont="1" applyFill="1" applyBorder="1" applyAlignment="1">
      <alignment horizontal="justify" vertical="center" wrapText="1"/>
    </xf>
    <xf numFmtId="0" fontId="65" fillId="9" borderId="0" xfId="0" applyFont="1" applyFill="1" applyBorder="1" applyAlignment="1">
      <alignment vertical="center" wrapText="1"/>
    </xf>
    <xf numFmtId="0" fontId="65" fillId="4" borderId="0" xfId="0" applyFont="1" applyFill="1" applyBorder="1" applyAlignment="1">
      <alignment horizontal="justify" vertical="center" wrapText="1"/>
    </xf>
    <xf numFmtId="166" fontId="0" fillId="4" borderId="0" xfId="0" applyNumberFormat="1" applyFont="1" applyFill="1" applyBorder="1" applyAlignment="1">
      <alignment vertical="top" wrapText="1"/>
    </xf>
    <xf numFmtId="0" fontId="63" fillId="9" borderId="0" xfId="0" applyFont="1" applyFill="1" applyBorder="1" applyAlignment="1">
      <alignment horizontal="justify" vertical="center" wrapText="1"/>
    </xf>
    <xf numFmtId="0" fontId="65" fillId="4" borderId="0" xfId="0" applyFont="1" applyFill="1" applyBorder="1" applyAlignment="1">
      <alignment horizontal="left" vertical="center" wrapText="1" indent="6"/>
    </xf>
    <xf numFmtId="168" fontId="0" fillId="4" borderId="0" xfId="12" applyNumberFormat="1" applyFont="1" applyFill="1" applyBorder="1" applyAlignment="1">
      <alignment vertical="top" wrapText="1"/>
    </xf>
    <xf numFmtId="168" fontId="0" fillId="4" borderId="0" xfId="12" applyNumberFormat="1" applyFont="1" applyFill="1" applyBorder="1" applyAlignment="1">
      <alignment horizontal="center" vertical="top" wrapText="1"/>
    </xf>
    <xf numFmtId="169" fontId="65" fillId="4" borderId="19" xfId="0" applyNumberFormat="1" applyFont="1" applyFill="1" applyBorder="1" applyAlignment="1">
      <alignment vertical="center" wrapText="1"/>
    </xf>
    <xf numFmtId="169" fontId="0" fillId="4" borderId="0" xfId="12" applyNumberFormat="1" applyFont="1" applyFill="1" applyBorder="1" applyAlignment="1">
      <alignment horizontal="right" vertical="top" wrapText="1"/>
    </xf>
    <xf numFmtId="168" fontId="0" fillId="4" borderId="19" xfId="12" applyNumberFormat="1" applyFont="1" applyFill="1" applyBorder="1" applyAlignment="1">
      <alignment vertical="top" wrapText="1"/>
    </xf>
    <xf numFmtId="43" fontId="65" fillId="4" borderId="0" xfId="0" applyNumberFormat="1" applyFont="1" applyFill="1" applyBorder="1" applyAlignment="1">
      <alignment vertical="center" wrapText="1"/>
    </xf>
    <xf numFmtId="43" fontId="0" fillId="4" borderId="0" xfId="0" applyNumberFormat="1" applyFont="1" applyFill="1" applyAlignment="1">
      <alignment horizontal="right"/>
    </xf>
    <xf numFmtId="43" fontId="65" fillId="4" borderId="19" xfId="0" applyNumberFormat="1" applyFont="1" applyFill="1" applyBorder="1" applyAlignment="1">
      <alignment vertical="center" wrapText="1"/>
    </xf>
    <xf numFmtId="0" fontId="58" fillId="4" borderId="0" xfId="14" applyFill="1" applyAlignment="1" applyProtection="1">
      <alignment horizontal="right"/>
    </xf>
    <xf numFmtId="0" fontId="3" fillId="4" borderId="0" xfId="0" applyFont="1" applyFill="1" applyBorder="1" applyAlignment="1">
      <alignment vertical="center"/>
    </xf>
    <xf numFmtId="0" fontId="67" fillId="9" borderId="0" xfId="0" applyFont="1" applyFill="1" applyBorder="1" applyAlignment="1">
      <alignment horizontal="left" vertical="center" wrapText="1"/>
    </xf>
    <xf numFmtId="0" fontId="64" fillId="9" borderId="0" xfId="0" applyFont="1" applyFill="1" applyBorder="1" applyAlignment="1">
      <alignment horizontal="center" vertical="center" wrapText="1"/>
    </xf>
    <xf numFmtId="0" fontId="65" fillId="4" borderId="0" xfId="0" applyFont="1" applyFill="1" applyBorder="1" applyAlignment="1">
      <alignment vertical="center"/>
    </xf>
    <xf numFmtId="166" fontId="65" fillId="4" borderId="0" xfId="0" applyNumberFormat="1" applyFont="1" applyFill="1" applyBorder="1" applyAlignment="1">
      <alignment vertical="center"/>
    </xf>
    <xf numFmtId="166" fontId="0" fillId="4" borderId="0" xfId="0" applyNumberFormat="1" applyFont="1" applyFill="1" applyBorder="1" applyAlignment="1">
      <alignment vertical="center" wrapText="1"/>
    </xf>
    <xf numFmtId="166" fontId="0" fillId="4" borderId="0" xfId="0" applyNumberFormat="1" applyFont="1" applyFill="1" applyBorder="1" applyAlignment="1">
      <alignment vertical="center"/>
    </xf>
    <xf numFmtId="0" fontId="0" fillId="4" borderId="19" xfId="0" applyFont="1" applyFill="1" applyBorder="1"/>
    <xf numFmtId="0" fontId="65" fillId="4" borderId="19" xfId="0" applyFont="1" applyFill="1" applyBorder="1" applyAlignment="1">
      <alignment vertical="center"/>
    </xf>
    <xf numFmtId="164" fontId="0" fillId="4" borderId="19" xfId="1" applyNumberFormat="1" applyFont="1" applyFill="1" applyBorder="1" applyAlignment="1">
      <alignment vertical="center"/>
    </xf>
    <xf numFmtId="164" fontId="0" fillId="4" borderId="19" xfId="1" applyNumberFormat="1" applyFont="1" applyFill="1" applyBorder="1" applyAlignment="1">
      <alignment vertical="center" wrapText="1"/>
    </xf>
    <xf numFmtId="166"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6" fillId="4" borderId="0" xfId="0" applyFont="1" applyFill="1" applyBorder="1"/>
    <xf numFmtId="1" fontId="46"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19" xfId="0" applyFont="1" applyFill="1" applyBorder="1" applyAlignment="1">
      <alignment horizontal="left" vertical="center"/>
    </xf>
    <xf numFmtId="0" fontId="2" fillId="4" borderId="19" xfId="0" applyFont="1" applyFill="1" applyBorder="1"/>
    <xf numFmtId="0" fontId="46" fillId="4" borderId="19" xfId="0" applyFont="1" applyFill="1" applyBorder="1"/>
    <xf numFmtId="1" fontId="46" fillId="4" borderId="19" xfId="0" applyNumberFormat="1" applyFont="1" applyFill="1" applyBorder="1" applyAlignment="1">
      <alignment horizontal="right" vertical="center"/>
    </xf>
    <xf numFmtId="0" fontId="2" fillId="4" borderId="0" xfId="0" applyFont="1" applyFill="1" applyBorder="1" applyAlignment="1">
      <alignment vertical="center" wrapText="1"/>
    </xf>
    <xf numFmtId="168" fontId="2" fillId="4" borderId="0" xfId="12" applyNumberFormat="1" applyFont="1" applyFill="1" applyBorder="1" applyAlignment="1">
      <alignment vertical="center"/>
    </xf>
    <xf numFmtId="168" fontId="2" fillId="0" borderId="0" xfId="12" applyNumberFormat="1" applyFont="1" applyFill="1" applyBorder="1" applyAlignment="1">
      <alignment vertical="center"/>
    </xf>
    <xf numFmtId="168" fontId="2" fillId="4" borderId="0" xfId="12" applyNumberFormat="1" applyFont="1" applyFill="1" applyBorder="1"/>
    <xf numFmtId="168" fontId="2" fillId="4" borderId="0" xfId="12" applyNumberFormat="1" applyFont="1" applyFill="1" applyBorder="1" applyAlignment="1">
      <alignment horizontal="right"/>
    </xf>
    <xf numFmtId="164" fontId="2" fillId="4" borderId="0" xfId="1" applyNumberFormat="1" applyFont="1" applyFill="1" applyBorder="1" applyAlignment="1">
      <alignment vertical="center"/>
    </xf>
    <xf numFmtId="164" fontId="2" fillId="4" borderId="0" xfId="12" applyNumberFormat="1" applyFont="1" applyFill="1" applyBorder="1" applyAlignment="1">
      <alignment vertical="center"/>
    </xf>
    <xf numFmtId="164" fontId="0" fillId="4" borderId="0" xfId="1" applyNumberFormat="1" applyFont="1" applyFill="1" applyBorder="1" applyAlignment="1">
      <alignment vertical="center"/>
    </xf>
    <xf numFmtId="168" fontId="0" fillId="4" borderId="0" xfId="12" applyNumberFormat="1" applyFont="1" applyFill="1" applyBorder="1" applyAlignment="1">
      <alignment vertical="center"/>
    </xf>
    <xf numFmtId="169" fontId="0" fillId="4" borderId="0" xfId="12" applyNumberFormat="1" applyFont="1" applyFill="1" applyBorder="1" applyAlignment="1">
      <alignment vertical="center"/>
    </xf>
    <xf numFmtId="9" fontId="65" fillId="4" borderId="0" xfId="0" applyNumberFormat="1" applyFont="1" applyFill="1" applyBorder="1" applyAlignment="1">
      <alignment horizontal="right" vertical="center"/>
    </xf>
    <xf numFmtId="0" fontId="65" fillId="4" borderId="0" xfId="0" applyFont="1" applyFill="1" applyBorder="1" applyAlignment="1">
      <alignment horizontal="right" vertical="center"/>
    </xf>
    <xf numFmtId="0" fontId="65" fillId="4" borderId="0" xfId="0" applyFont="1" applyFill="1" applyBorder="1" applyAlignment="1">
      <alignment horizontal="right" vertical="center" wrapText="1"/>
    </xf>
    <xf numFmtId="0" fontId="47" fillId="9"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43" fontId="0" fillId="4" borderId="13" xfId="12" applyFont="1" applyFill="1" applyBorder="1"/>
    <xf numFmtId="43" fontId="0" fillId="4" borderId="0" xfId="12" applyFont="1" applyFill="1"/>
    <xf numFmtId="0" fontId="2" fillId="4" borderId="13" xfId="0" applyFont="1" applyFill="1" applyBorder="1"/>
    <xf numFmtId="0" fontId="0" fillId="4" borderId="0" xfId="0" applyFill="1" applyBorder="1"/>
    <xf numFmtId="43" fontId="0" fillId="4" borderId="0" xfId="12" applyFont="1" applyFill="1" applyBorder="1"/>
    <xf numFmtId="0" fontId="71" fillId="4" borderId="0" xfId="0" applyFont="1" applyFill="1" applyBorder="1"/>
    <xf numFmtId="0" fontId="0" fillId="4" borderId="0" xfId="0" applyFill="1" applyBorder="1" applyAlignment="1">
      <alignment horizontal="left"/>
    </xf>
    <xf numFmtId="0" fontId="23" fillId="4" borderId="0" xfId="0" applyFont="1" applyFill="1"/>
    <xf numFmtId="43" fontId="2" fillId="4" borderId="0" xfId="12" applyFont="1" applyFill="1"/>
    <xf numFmtId="43" fontId="2" fillId="4" borderId="13" xfId="12" applyFont="1" applyFill="1" applyBorder="1"/>
    <xf numFmtId="43" fontId="2" fillId="4" borderId="0" xfId="12" applyFont="1" applyFill="1" applyBorder="1"/>
    <xf numFmtId="0" fontId="67" fillId="9" borderId="0" xfId="0" applyFont="1" applyFill="1" applyBorder="1" applyAlignment="1">
      <alignment vertical="center" wrapText="1"/>
    </xf>
    <xf numFmtId="0" fontId="67"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19" xfId="0" applyFont="1" applyFill="1" applyBorder="1" applyAlignment="1">
      <alignment vertical="center"/>
    </xf>
    <xf numFmtId="0" fontId="71" fillId="4" borderId="0" xfId="0" applyFont="1" applyFill="1" applyBorder="1" applyAlignment="1">
      <alignment vertical="center"/>
    </xf>
    <xf numFmtId="0" fontId="74" fillId="4" borderId="0" xfId="0" applyFont="1" applyFill="1" applyBorder="1" applyAlignment="1">
      <alignment vertical="center"/>
    </xf>
    <xf numFmtId="0" fontId="67"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5"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8" fillId="4" borderId="0" xfId="0" applyFont="1" applyFill="1" applyBorder="1"/>
    <xf numFmtId="0" fontId="76" fillId="9" borderId="19" xfId="0" applyFont="1" applyFill="1" applyBorder="1"/>
    <xf numFmtId="0" fontId="0" fillId="9" borderId="19" xfId="0" applyFill="1" applyBorder="1"/>
    <xf numFmtId="0" fontId="2" fillId="4" borderId="19" xfId="0" applyFont="1" applyFill="1" applyBorder="1" applyAlignment="1">
      <alignment wrapText="1"/>
    </xf>
    <xf numFmtId="0" fontId="0" fillId="4" borderId="19" xfId="0" applyFill="1" applyBorder="1" applyAlignment="1">
      <alignment wrapText="1"/>
    </xf>
    <xf numFmtId="0" fontId="3" fillId="4" borderId="19" xfId="0" applyFont="1" applyFill="1" applyBorder="1" applyAlignment="1">
      <alignment wrapText="1"/>
    </xf>
    <xf numFmtId="0" fontId="2" fillId="4" borderId="12" xfId="0" applyFont="1" applyFill="1" applyBorder="1"/>
    <xf numFmtId="169" fontId="2" fillId="4" borderId="12" xfId="12" applyNumberFormat="1" applyFont="1" applyFill="1" applyBorder="1"/>
    <xf numFmtId="169" fontId="0" fillId="4" borderId="12" xfId="12" applyNumberFormat="1" applyFont="1" applyFill="1" applyBorder="1"/>
    <xf numFmtId="169" fontId="3" fillId="4" borderId="12" xfId="12" applyNumberFormat="1" applyFont="1" applyFill="1" applyBorder="1"/>
    <xf numFmtId="0" fontId="24" fillId="4" borderId="12" xfId="0" applyFont="1" applyFill="1" applyBorder="1"/>
    <xf numFmtId="9" fontId="24" fillId="4" borderId="12" xfId="1" applyFont="1" applyFill="1" applyBorder="1"/>
    <xf numFmtId="0" fontId="77" fillId="4" borderId="0" xfId="0" applyFont="1" applyFill="1" applyBorder="1"/>
    <xf numFmtId="0" fontId="20" fillId="9" borderId="19" xfId="0" applyFont="1" applyFill="1" applyBorder="1"/>
    <xf numFmtId="0" fontId="2" fillId="9" borderId="19" xfId="0" applyFont="1" applyFill="1" applyBorder="1"/>
    <xf numFmtId="168" fontId="2" fillId="4" borderId="12" xfId="12" applyNumberFormat="1" applyFont="1" applyFill="1" applyBorder="1"/>
    <xf numFmtId="168" fontId="0" fillId="4" borderId="12" xfId="12" applyNumberFormat="1" applyFont="1" applyFill="1" applyBorder="1"/>
    <xf numFmtId="168" fontId="3" fillId="4" borderId="12" xfId="12"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78" fillId="4" borderId="0" xfId="1" applyFont="1" applyFill="1" applyBorder="1"/>
    <xf numFmtId="9" fontId="79" fillId="4" borderId="0" xfId="1" applyFont="1" applyFill="1" applyBorder="1"/>
    <xf numFmtId="0" fontId="76" fillId="9" borderId="0" xfId="0" applyFont="1" applyFill="1" applyBorder="1" applyAlignment="1">
      <alignment horizontal="left"/>
    </xf>
    <xf numFmtId="0" fontId="76"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23" fillId="4" borderId="0" xfId="0" applyFont="1" applyFill="1" applyBorder="1"/>
    <xf numFmtId="0" fontId="0" fillId="4" borderId="19" xfId="0" applyFill="1" applyBorder="1"/>
    <xf numFmtId="0" fontId="0" fillId="4" borderId="19"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8" fontId="2" fillId="4" borderId="0" xfId="12"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8" fontId="23" fillId="4" borderId="12" xfId="12" applyNumberFormat="1" applyFont="1" applyFill="1" applyBorder="1" applyAlignment="1">
      <alignment horizontal="center"/>
    </xf>
    <xf numFmtId="168" fontId="23" fillId="4" borderId="0" xfId="12" applyNumberFormat="1" applyFont="1" applyFill="1" applyBorder="1" applyAlignment="1">
      <alignment horizontal="center"/>
    </xf>
    <xf numFmtId="0" fontId="20" fillId="9" borderId="0" xfId="0" applyFont="1" applyFill="1" applyBorder="1" applyAlignment="1">
      <alignment horizontal="left"/>
    </xf>
    <xf numFmtId="164" fontId="2" fillId="4" borderId="0" xfId="1" applyNumberFormat="1" applyFont="1" applyFill="1" applyAlignment="1">
      <alignment horizontal="right"/>
    </xf>
    <xf numFmtId="168" fontId="2" fillId="4" borderId="0" xfId="12" applyNumberFormat="1" applyFont="1" applyFill="1" applyAlignment="1">
      <alignment horizontal="right"/>
    </xf>
    <xf numFmtId="164" fontId="23" fillId="4" borderId="12" xfId="1" applyNumberFormat="1" applyFont="1" applyFill="1" applyBorder="1" applyAlignment="1">
      <alignment horizontal="right"/>
    </xf>
    <xf numFmtId="0" fontId="2" fillId="4" borderId="0" xfId="0" applyFont="1" applyFill="1" applyAlignment="1">
      <alignment horizontal="center"/>
    </xf>
    <xf numFmtId="164" fontId="2" fillId="4" borderId="0" xfId="0" applyNumberFormat="1" applyFont="1" applyFill="1" applyAlignment="1">
      <alignment horizontal="center"/>
    </xf>
    <xf numFmtId="164" fontId="23" fillId="4" borderId="12" xfId="12" applyNumberFormat="1" applyFont="1" applyFill="1" applyBorder="1" applyAlignment="1">
      <alignment horizontal="center"/>
    </xf>
    <xf numFmtId="0" fontId="20" fillId="9" borderId="0" xfId="0" applyFont="1" applyFill="1" applyBorder="1" applyAlignment="1">
      <alignment horizontal="right"/>
    </xf>
    <xf numFmtId="0" fontId="2" fillId="9" borderId="0" xfId="0" applyFont="1" applyFill="1" applyBorder="1"/>
    <xf numFmtId="0" fontId="2" fillId="4" borderId="19" xfId="0" applyFont="1" applyFill="1" applyBorder="1" applyAlignment="1">
      <alignment horizontal="right" wrapText="1"/>
    </xf>
    <xf numFmtId="0" fontId="2" fillId="4" borderId="0" xfId="0" applyFont="1" applyFill="1" applyAlignment="1">
      <alignment wrapText="1"/>
    </xf>
    <xf numFmtId="0" fontId="68" fillId="0" borderId="0" xfId="0" applyFont="1" applyFill="1" applyBorder="1"/>
    <xf numFmtId="0" fontId="76" fillId="9" borderId="0" xfId="0" applyFont="1" applyFill="1" applyAlignment="1">
      <alignment horizontal="left"/>
    </xf>
    <xf numFmtId="0" fontId="3" fillId="9" borderId="0" xfId="0" applyFont="1" applyFill="1"/>
    <xf numFmtId="168" fontId="0" fillId="4" borderId="0" xfId="12"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75" fillId="4" borderId="0" xfId="0" applyFont="1" applyFill="1"/>
    <xf numFmtId="168" fontId="0" fillId="4" borderId="0" xfId="0" applyNumberFormat="1" applyFill="1"/>
    <xf numFmtId="0" fontId="20" fillId="9" borderId="0" xfId="0" applyFont="1" applyFill="1" applyAlignment="1">
      <alignment horizontal="left"/>
    </xf>
    <xf numFmtId="0" fontId="0" fillId="4" borderId="12" xfId="0" applyFont="1" applyFill="1" applyBorder="1"/>
    <xf numFmtId="43" fontId="4" fillId="4" borderId="12" xfId="12" applyFont="1" applyFill="1" applyBorder="1"/>
    <xf numFmtId="43" fontId="3" fillId="4" borderId="12" xfId="12" applyFont="1" applyFill="1" applyBorder="1"/>
    <xf numFmtId="0" fontId="81" fillId="4" borderId="0" xfId="0" applyFont="1" applyFill="1"/>
    <xf numFmtId="43" fontId="2" fillId="4" borderId="12" xfId="12" applyFont="1" applyFill="1" applyBorder="1" applyAlignment="1">
      <alignment horizontal="right"/>
    </xf>
    <xf numFmtId="43" fontId="23" fillId="4" borderId="12" xfId="12" applyFont="1" applyFill="1" applyBorder="1" applyAlignment="1">
      <alignment horizontal="right"/>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19" xfId="0" applyNumberFormat="1" applyFont="1" applyFill="1" applyBorder="1" applyAlignment="1">
      <alignment horizontal="right"/>
    </xf>
    <xf numFmtId="43" fontId="23" fillId="4" borderId="19" xfId="0" applyNumberFormat="1" applyFont="1" applyFill="1" applyBorder="1" applyAlignment="1">
      <alignment horizontal="right"/>
    </xf>
    <xf numFmtId="0" fontId="68" fillId="9" borderId="0" xfId="0" applyFont="1" applyFill="1" applyBorder="1"/>
    <xf numFmtId="0" fontId="64" fillId="9" borderId="0" xfId="0" applyFont="1" applyFill="1" applyBorder="1" applyAlignment="1">
      <alignment horizontal="left" vertical="center" wrapText="1" indent="1"/>
    </xf>
    <xf numFmtId="0" fontId="64" fillId="9" borderId="0" xfId="0" applyFont="1" applyFill="1" applyBorder="1" applyAlignment="1">
      <alignment vertical="center" wrapText="1"/>
    </xf>
    <xf numFmtId="0" fontId="82" fillId="9" borderId="0" xfId="0" applyFont="1" applyFill="1" applyBorder="1" applyAlignment="1">
      <alignment horizontal="justify" vertical="center" wrapText="1"/>
    </xf>
    <xf numFmtId="0" fontId="64" fillId="4" borderId="0" xfId="0" applyFont="1" applyFill="1" applyBorder="1" applyAlignment="1">
      <alignment horizontal="left" vertical="center" wrapText="1" indent="1"/>
    </xf>
    <xf numFmtId="0" fontId="64" fillId="4" borderId="0" xfId="0" applyFont="1" applyFill="1" applyBorder="1" applyAlignment="1">
      <alignment vertical="center" wrapText="1"/>
    </xf>
    <xf numFmtId="0" fontId="82" fillId="4" borderId="0" xfId="0" applyFont="1" applyFill="1" applyBorder="1" applyAlignment="1">
      <alignment horizontal="justify" vertical="center" wrapText="1"/>
    </xf>
    <xf numFmtId="0" fontId="0" fillId="4" borderId="12" xfId="0" applyFill="1" applyBorder="1" applyAlignment="1">
      <alignment horizontal="right" wrapText="1"/>
    </xf>
    <xf numFmtId="0" fontId="65"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5" fillId="4" borderId="19" xfId="0" applyFont="1" applyFill="1" applyBorder="1" applyAlignment="1">
      <alignment horizontal="justify" vertical="center" wrapText="1"/>
    </xf>
    <xf numFmtId="0" fontId="0" fillId="4" borderId="0" xfId="0" applyFont="1" applyFill="1" applyBorder="1" applyAlignment="1">
      <alignment horizontal="left" vertical="top"/>
    </xf>
    <xf numFmtId="0" fontId="83" fillId="4" borderId="0" xfId="0" applyFont="1" applyFill="1" applyBorder="1" applyAlignment="1">
      <alignment vertical="center"/>
    </xf>
    <xf numFmtId="0" fontId="53" fillId="4" borderId="0" xfId="0" applyFont="1" applyFill="1" applyBorder="1" applyAlignment="1">
      <alignment horizontal="left" vertical="top" wrapText="1"/>
    </xf>
    <xf numFmtId="0" fontId="68" fillId="9" borderId="0" xfId="0" applyFont="1" applyFill="1" applyBorder="1" applyAlignment="1"/>
    <xf numFmtId="0" fontId="0" fillId="9" borderId="0" xfId="0" applyFill="1" applyBorder="1" applyAlignment="1"/>
    <xf numFmtId="0" fontId="0" fillId="9" borderId="0" xfId="0" applyFill="1"/>
    <xf numFmtId="0" fontId="84" fillId="9" borderId="0" xfId="0" applyFont="1" applyFill="1" applyBorder="1" applyAlignment="1">
      <alignment vertical="center"/>
    </xf>
    <xf numFmtId="0" fontId="84" fillId="9" borderId="0" xfId="0" applyFont="1" applyFill="1" applyBorder="1" applyAlignment="1">
      <alignment horizontal="left" vertical="center"/>
    </xf>
    <xf numFmtId="0" fontId="85" fillId="9" borderId="0" xfId="0" applyFont="1" applyFill="1" applyBorder="1" applyAlignment="1">
      <alignment horizontal="center" vertical="center"/>
    </xf>
    <xf numFmtId="0" fontId="63"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70" fillId="4" borderId="4" xfId="0" applyFont="1" applyFill="1" applyBorder="1"/>
    <xf numFmtId="0" fontId="70"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70" fillId="4" borderId="0" xfId="0" applyFont="1" applyFill="1" applyBorder="1"/>
    <xf numFmtId="0" fontId="0" fillId="4" borderId="4" xfId="0" applyFill="1" applyBorder="1" applyAlignment="1">
      <alignment horizontal="center"/>
    </xf>
    <xf numFmtId="169" fontId="0" fillId="4" borderId="0" xfId="12"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6" fillId="10" borderId="0" xfId="0" applyFont="1" applyFill="1" applyBorder="1"/>
    <xf numFmtId="0" fontId="87" fillId="10" borderId="0" xfId="0" applyFont="1" applyFill="1" applyBorder="1"/>
    <xf numFmtId="0" fontId="88" fillId="11" borderId="23" xfId="0" applyFont="1" applyFill="1" applyBorder="1" applyAlignment="1">
      <alignment horizontal="left" vertical="center" wrapText="1" indent="1"/>
    </xf>
    <xf numFmtId="0" fontId="88" fillId="11" borderId="24" xfId="0" applyFont="1" applyFill="1" applyBorder="1" applyAlignment="1">
      <alignment horizontal="left" vertical="center" wrapText="1" indent="1"/>
    </xf>
    <xf numFmtId="0" fontId="89" fillId="10" borderId="25" xfId="0" applyFont="1" applyFill="1" applyBorder="1" applyAlignment="1">
      <alignment vertical="center" wrapText="1"/>
    </xf>
    <xf numFmtId="0" fontId="89" fillId="10" borderId="28" xfId="0" applyFont="1" applyFill="1" applyBorder="1" applyAlignment="1">
      <alignment vertical="center" wrapText="1"/>
    </xf>
    <xf numFmtId="0" fontId="86" fillId="10" borderId="28" xfId="0" applyFont="1" applyFill="1" applyBorder="1" applyAlignment="1">
      <alignment vertical="center" wrapText="1"/>
    </xf>
    <xf numFmtId="0" fontId="89" fillId="10" borderId="28" xfId="0" applyFont="1" applyFill="1" applyBorder="1" applyAlignment="1">
      <alignment horizontal="justify" vertical="center" wrapText="1"/>
    </xf>
    <xf numFmtId="0" fontId="89" fillId="10" borderId="31" xfId="0" applyFont="1" applyFill="1" applyBorder="1" applyAlignment="1">
      <alignment vertical="center" wrapText="1"/>
    </xf>
    <xf numFmtId="0" fontId="86" fillId="10" borderId="0" xfId="0" applyFont="1" applyFill="1" applyBorder="1" applyAlignment="1">
      <alignment vertical="top" wrapText="1"/>
    </xf>
    <xf numFmtId="0" fontId="89" fillId="10" borderId="0" xfId="0" applyFont="1" applyFill="1" applyBorder="1" applyAlignment="1">
      <alignment horizontal="left" vertical="top" wrapText="1" indent="5"/>
    </xf>
    <xf numFmtId="0" fontId="89" fillId="10" borderId="0" xfId="0" applyFont="1" applyFill="1" applyBorder="1" applyAlignment="1">
      <alignment horizontal="left" vertical="top" wrapText="1"/>
    </xf>
    <xf numFmtId="0" fontId="89" fillId="10" borderId="25" xfId="0" applyFont="1" applyFill="1" applyBorder="1" applyAlignment="1">
      <alignment vertical="center"/>
    </xf>
    <xf numFmtId="0" fontId="89" fillId="10" borderId="28" xfId="0" applyFont="1" applyFill="1" applyBorder="1" applyAlignment="1">
      <alignment vertical="center"/>
    </xf>
    <xf numFmtId="0" fontId="89" fillId="10" borderId="31" xfId="0" applyFont="1" applyFill="1" applyBorder="1" applyAlignment="1">
      <alignment vertical="center"/>
    </xf>
    <xf numFmtId="0" fontId="89" fillId="10" borderId="0" xfId="0" applyFont="1" applyFill="1" applyBorder="1" applyAlignment="1">
      <alignment horizontal="justify" vertical="center" wrapText="1"/>
    </xf>
    <xf numFmtId="0" fontId="86" fillId="10" borderId="0" xfId="0" applyFont="1" applyFill="1" applyBorder="1" applyAlignment="1">
      <alignment vertical="center" wrapText="1"/>
    </xf>
    <xf numFmtId="0" fontId="89" fillId="10" borderId="0" xfId="0" applyFont="1" applyFill="1" applyBorder="1" applyAlignment="1">
      <alignment vertical="center" wrapText="1"/>
    </xf>
    <xf numFmtId="0" fontId="86" fillId="12" borderId="0" xfId="0" applyFont="1" applyFill="1" applyBorder="1"/>
    <xf numFmtId="0" fontId="88" fillId="11" borderId="1" xfId="0" applyFont="1" applyFill="1" applyBorder="1" applyAlignment="1">
      <alignment vertical="center" wrapText="1"/>
    </xf>
    <xf numFmtId="0" fontId="88" fillId="11" borderId="34" xfId="0" applyFont="1" applyFill="1" applyBorder="1" applyAlignment="1">
      <alignment vertical="center" wrapText="1"/>
    </xf>
    <xf numFmtId="0" fontId="88" fillId="11" borderId="6" xfId="0" applyFont="1" applyFill="1" applyBorder="1" applyAlignment="1">
      <alignment vertical="center" wrapText="1"/>
    </xf>
    <xf numFmtId="0" fontId="89" fillId="11" borderId="35" xfId="0" applyFont="1" applyFill="1" applyBorder="1" applyAlignment="1">
      <alignment vertical="center" wrapText="1"/>
    </xf>
    <xf numFmtId="0" fontId="86" fillId="10" borderId="25" xfId="0" applyFont="1" applyFill="1" applyBorder="1" applyAlignment="1">
      <alignment vertical="center"/>
    </xf>
    <xf numFmtId="0" fontId="89" fillId="10" borderId="26" xfId="0" applyFont="1" applyFill="1" applyBorder="1" applyAlignment="1">
      <alignment vertical="center" wrapText="1"/>
    </xf>
    <xf numFmtId="0" fontId="89" fillId="10" borderId="36" xfId="0" applyFont="1" applyFill="1" applyBorder="1" applyAlignment="1">
      <alignment vertical="center" wrapText="1"/>
    </xf>
    <xf numFmtId="0" fontId="86" fillId="10" borderId="31" xfId="0" applyFont="1" applyFill="1" applyBorder="1" applyAlignment="1">
      <alignment vertical="center"/>
    </xf>
    <xf numFmtId="0" fontId="89" fillId="10" borderId="37" xfId="0" applyFont="1" applyFill="1" applyBorder="1" applyAlignment="1">
      <alignment vertical="center" wrapText="1"/>
    </xf>
    <xf numFmtId="0" fontId="89" fillId="10" borderId="33" xfId="0" applyFont="1" applyFill="1" applyBorder="1" applyAlignment="1">
      <alignment vertical="center" wrapText="1"/>
    </xf>
    <xf numFmtId="0" fontId="89" fillId="10" borderId="0" xfId="0" applyFont="1" applyFill="1" applyBorder="1" applyAlignment="1">
      <alignment vertical="center"/>
    </xf>
    <xf numFmtId="0" fontId="86" fillId="10" borderId="25" xfId="0" applyFont="1" applyFill="1" applyBorder="1" applyAlignment="1">
      <alignment vertical="center" wrapText="1"/>
    </xf>
    <xf numFmtId="0" fontId="86" fillId="10" borderId="28" xfId="0" applyFont="1" applyFill="1" applyBorder="1" applyAlignment="1">
      <alignment vertical="center"/>
    </xf>
    <xf numFmtId="0" fontId="86" fillId="10" borderId="0" xfId="0" applyFont="1" applyFill="1" applyBorder="1" applyAlignment="1">
      <alignment vertical="center"/>
    </xf>
    <xf numFmtId="0" fontId="89" fillId="10" borderId="0" xfId="0" applyFont="1" applyFill="1" applyBorder="1" applyAlignment="1">
      <alignment horizontal="left" vertical="center" wrapText="1" indent="5"/>
    </xf>
    <xf numFmtId="0" fontId="86" fillId="10" borderId="39" xfId="0" applyFont="1" applyFill="1" applyBorder="1" applyAlignment="1">
      <alignment vertical="center" wrapText="1"/>
    </xf>
    <xf numFmtId="0" fontId="86" fillId="10" borderId="42" xfId="0" applyFont="1" applyFill="1" applyBorder="1" applyAlignment="1">
      <alignment vertical="center"/>
    </xf>
    <xf numFmtId="0" fontId="86" fillId="10" borderId="31" xfId="0" applyFont="1" applyFill="1" applyBorder="1"/>
    <xf numFmtId="0" fontId="88" fillId="11" borderId="43" xfId="0" applyFont="1" applyFill="1" applyBorder="1" applyAlignment="1">
      <alignment horizontal="left" vertical="center" wrapText="1" indent="1"/>
    </xf>
    <xf numFmtId="0" fontId="88" fillId="11" borderId="43" xfId="0" applyFont="1" applyFill="1" applyBorder="1" applyAlignment="1">
      <alignment vertical="center" wrapText="1"/>
    </xf>
    <xf numFmtId="0" fontId="89" fillId="11" borderId="44" xfId="0" applyFont="1" applyFill="1" applyBorder="1" applyAlignment="1">
      <alignment horizontal="justify" vertical="center" wrapText="1"/>
    </xf>
    <xf numFmtId="0" fontId="88" fillId="11" borderId="0" xfId="0" applyFont="1" applyFill="1" applyBorder="1" applyAlignment="1">
      <alignment vertical="center" wrapText="1"/>
    </xf>
    <xf numFmtId="0" fontId="89" fillId="11" borderId="5" xfId="0" applyFont="1" applyFill="1" applyBorder="1" applyAlignment="1">
      <alignment horizontal="justify" vertical="center" wrapText="1"/>
    </xf>
    <xf numFmtId="0" fontId="86" fillId="10" borderId="25" xfId="0" applyFont="1" applyFill="1" applyBorder="1"/>
    <xf numFmtId="0" fontId="86" fillId="10" borderId="28" xfId="0" applyFont="1" applyFill="1" applyBorder="1"/>
    <xf numFmtId="0" fontId="86" fillId="10" borderId="45" xfId="0" applyFont="1" applyFill="1" applyBorder="1" applyAlignment="1">
      <alignment vertical="center"/>
    </xf>
    <xf numFmtId="0" fontId="89" fillId="10" borderId="43" xfId="0" applyFont="1" applyFill="1" applyBorder="1" applyAlignment="1">
      <alignment vertical="top" wrapText="1"/>
    </xf>
    <xf numFmtId="0" fontId="90" fillId="4" borderId="46" xfId="14" applyFont="1" applyFill="1" applyBorder="1" applyAlignment="1" applyProtection="1"/>
    <xf numFmtId="0" fontId="86" fillId="10" borderId="44" xfId="0" applyFont="1" applyFill="1" applyBorder="1"/>
    <xf numFmtId="0" fontId="91" fillId="10" borderId="0" xfId="14" applyFont="1" applyFill="1" applyBorder="1" applyAlignment="1" applyProtection="1">
      <alignment horizontal="right"/>
    </xf>
    <xf numFmtId="164" fontId="0" fillId="0" borderId="0" xfId="1" applyNumberFormat="1" applyFont="1" applyFill="1" applyBorder="1" applyAlignment="1">
      <alignment vertical="top"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167" fontId="42" fillId="8" borderId="0" xfId="13" applyNumberFormat="1" applyFont="1" applyFill="1" applyBorder="1" applyAlignment="1">
      <alignment horizontal="center"/>
    </xf>
    <xf numFmtId="0" fontId="52" fillId="4" borderId="0" xfId="0" applyFont="1" applyFill="1" applyBorder="1" applyAlignment="1">
      <alignment horizontal="left" wrapText="1"/>
    </xf>
    <xf numFmtId="0" fontId="47" fillId="4"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19" xfId="0" applyFont="1" applyFill="1" applyBorder="1" applyAlignment="1">
      <alignment horizontal="center" vertical="center"/>
    </xf>
    <xf numFmtId="0" fontId="47" fillId="4" borderId="0" xfId="0" applyFont="1" applyFill="1" applyBorder="1" applyAlignment="1">
      <alignment horizontal="left" vertical="center"/>
    </xf>
    <xf numFmtId="0" fontId="67" fillId="9" borderId="0" xfId="0" applyFont="1" applyFill="1" applyBorder="1" applyAlignment="1">
      <alignment horizontal="center" vertical="center" wrapText="1"/>
    </xf>
    <xf numFmtId="0" fontId="64" fillId="4" borderId="0" xfId="0" applyFont="1" applyFill="1" applyBorder="1" applyAlignment="1">
      <alignment horizontal="center" vertical="center" wrapText="1"/>
    </xf>
    <xf numFmtId="0" fontId="3" fillId="4" borderId="0" xfId="0" applyFont="1" applyFill="1" applyBorder="1" applyAlignment="1">
      <alignment vertical="center"/>
    </xf>
    <xf numFmtId="0" fontId="47"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19" xfId="0" applyFont="1" applyFill="1" applyBorder="1" applyAlignment="1">
      <alignment horizontal="center"/>
    </xf>
    <xf numFmtId="0" fontId="24" fillId="4" borderId="19" xfId="0" applyFont="1" applyFill="1" applyBorder="1" applyAlignment="1">
      <alignment horizontal="center"/>
    </xf>
    <xf numFmtId="0" fontId="65" fillId="4" borderId="0" xfId="0" applyFont="1" applyFill="1" applyBorder="1" applyAlignment="1">
      <alignment horizontal="justify" vertical="center" wrapText="1"/>
    </xf>
    <xf numFmtId="0" fontId="65" fillId="4" borderId="0" xfId="0" applyFont="1" applyFill="1" applyBorder="1" applyAlignment="1">
      <alignment vertical="center" wrapText="1"/>
    </xf>
    <xf numFmtId="0" fontId="70" fillId="4" borderId="0" xfId="0" applyFont="1" applyFill="1" applyBorder="1" applyAlignment="1">
      <alignment horizontal="center" wrapText="1"/>
    </xf>
    <xf numFmtId="0" fontId="84" fillId="9" borderId="0" xfId="0" applyFont="1" applyFill="1" applyBorder="1" applyAlignment="1">
      <alignment horizontal="center" vertical="center" wrapText="1"/>
    </xf>
    <xf numFmtId="0" fontId="85" fillId="9" borderId="0" xfId="0" applyFont="1" applyFill="1" applyBorder="1" applyAlignment="1">
      <alignment horizontal="center" vertical="center"/>
    </xf>
    <xf numFmtId="0" fontId="0" fillId="0" borderId="20"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58" fillId="4" borderId="12" xfId="14" applyFill="1" applyBorder="1" applyAlignment="1" applyProtection="1">
      <alignment horizontal="left" vertical="center" wrapText="1"/>
    </xf>
    <xf numFmtId="0" fontId="0" fillId="4" borderId="21" xfId="0" applyFill="1" applyBorder="1" applyAlignment="1">
      <alignment horizontal="left" vertical="top" wrapText="1"/>
    </xf>
    <xf numFmtId="0" fontId="0" fillId="4" borderId="20" xfId="0" applyFill="1" applyBorder="1" applyAlignment="1">
      <alignment horizontal="left" vertical="top" wrapText="1"/>
    </xf>
    <xf numFmtId="0" fontId="0" fillId="4" borderId="22" xfId="0" applyFill="1" applyBorder="1" applyAlignment="1">
      <alignment horizontal="left" vertical="top" wrapText="1"/>
    </xf>
    <xf numFmtId="0" fontId="88" fillId="11" borderId="43" xfId="0" applyFont="1" applyFill="1" applyBorder="1" applyAlignment="1">
      <alignment horizontal="left" vertical="center" wrapText="1"/>
    </xf>
    <xf numFmtId="0" fontId="88" fillId="11" borderId="44" xfId="0" applyFont="1" applyFill="1" applyBorder="1" applyAlignment="1">
      <alignment horizontal="left" vertical="center" wrapText="1"/>
    </xf>
    <xf numFmtId="0" fontId="89" fillId="10" borderId="13" xfId="0" applyFont="1" applyFill="1" applyBorder="1" applyAlignment="1">
      <alignment horizontal="left" vertical="center" wrapText="1"/>
    </xf>
    <xf numFmtId="0" fontId="89" fillId="10" borderId="29" xfId="0" applyFont="1" applyFill="1" applyBorder="1" applyAlignment="1">
      <alignment horizontal="left" vertical="center" wrapText="1"/>
    </xf>
    <xf numFmtId="0" fontId="89" fillId="10" borderId="32" xfId="0" applyFont="1" applyFill="1" applyBorder="1" applyAlignment="1">
      <alignment horizontal="left" vertical="center" wrapText="1"/>
    </xf>
    <xf numFmtId="0" fontId="89" fillId="10" borderId="33" xfId="0" applyFont="1" applyFill="1" applyBorder="1" applyAlignment="1">
      <alignment horizontal="left" vertical="center" wrapText="1"/>
    </xf>
    <xf numFmtId="0" fontId="88" fillId="11" borderId="1" xfId="0" applyFont="1" applyFill="1" applyBorder="1" applyAlignment="1">
      <alignment horizontal="left" vertical="center" wrapText="1"/>
    </xf>
    <xf numFmtId="0" fontId="88" fillId="11" borderId="3" xfId="0" applyFont="1" applyFill="1" applyBorder="1" applyAlignment="1">
      <alignment horizontal="left" vertical="center" wrapText="1"/>
    </xf>
    <xf numFmtId="0" fontId="88" fillId="11" borderId="4" xfId="0" applyFont="1" applyFill="1" applyBorder="1" applyAlignment="1">
      <alignment horizontal="left" vertical="center" wrapText="1"/>
    </xf>
    <xf numFmtId="0" fontId="88" fillId="11" borderId="5" xfId="0" applyFont="1" applyFill="1" applyBorder="1" applyAlignment="1">
      <alignment horizontal="left" vertical="center" wrapText="1"/>
    </xf>
    <xf numFmtId="0" fontId="89" fillId="10" borderId="46" xfId="0" applyFont="1" applyFill="1" applyBorder="1" applyAlignment="1">
      <alignment horizontal="left" vertical="center" wrapText="1"/>
    </xf>
    <xf numFmtId="0" fontId="89" fillId="10" borderId="44" xfId="0" applyFont="1" applyFill="1" applyBorder="1" applyAlignment="1">
      <alignment horizontal="left" vertical="center" wrapText="1"/>
    </xf>
    <xf numFmtId="0" fontId="89" fillId="10" borderId="40" xfId="0" applyFont="1" applyFill="1" applyBorder="1" applyAlignment="1">
      <alignment horizontal="left" vertical="center" wrapText="1"/>
    </xf>
    <xf numFmtId="0" fontId="89" fillId="10" borderId="41" xfId="0" applyFont="1" applyFill="1" applyBorder="1" applyAlignment="1">
      <alignment horizontal="left" vertical="center" wrapText="1"/>
    </xf>
    <xf numFmtId="0" fontId="89" fillId="10" borderId="38" xfId="0" applyFont="1" applyFill="1" applyBorder="1" applyAlignment="1">
      <alignment horizontal="left" vertical="center" wrapText="1"/>
    </xf>
    <xf numFmtId="0" fontId="89" fillId="10" borderId="36" xfId="0" applyFont="1" applyFill="1" applyBorder="1" applyAlignment="1">
      <alignment horizontal="left" vertical="center" wrapText="1"/>
    </xf>
    <xf numFmtId="0" fontId="89" fillId="10" borderId="10" xfId="0" applyFont="1" applyFill="1" applyBorder="1" applyAlignment="1">
      <alignment horizontal="left" vertical="center" wrapText="1"/>
    </xf>
    <xf numFmtId="0" fontId="89" fillId="10" borderId="30" xfId="0" applyFont="1" applyFill="1" applyBorder="1" applyAlignment="1">
      <alignment horizontal="left" vertical="center" wrapText="1"/>
    </xf>
    <xf numFmtId="0" fontId="89" fillId="12" borderId="13" xfId="0" applyFont="1" applyFill="1" applyBorder="1" applyAlignment="1">
      <alignment horizontal="left" vertical="top" wrapText="1"/>
    </xf>
    <xf numFmtId="0" fontId="89" fillId="12" borderId="29" xfId="0" applyFont="1" applyFill="1" applyBorder="1" applyAlignment="1">
      <alignment horizontal="left" vertical="top" wrapText="1"/>
    </xf>
    <xf numFmtId="0" fontId="89" fillId="12" borderId="10" xfId="0" applyFont="1" applyFill="1" applyBorder="1" applyAlignment="1">
      <alignment horizontal="left" vertical="top" wrapText="1"/>
    </xf>
    <xf numFmtId="0" fontId="89" fillId="12" borderId="30" xfId="0" applyFont="1" applyFill="1" applyBorder="1" applyAlignment="1">
      <alignment horizontal="left" vertical="top" wrapText="1"/>
    </xf>
    <xf numFmtId="0" fontId="89" fillId="12" borderId="13" xfId="0" applyFont="1" applyFill="1" applyBorder="1" applyAlignment="1">
      <alignment horizontal="left" vertical="top"/>
    </xf>
    <xf numFmtId="0" fontId="89" fillId="12" borderId="29" xfId="0" applyFont="1" applyFill="1" applyBorder="1" applyAlignment="1">
      <alignment horizontal="left" vertical="top"/>
    </xf>
    <xf numFmtId="0" fontId="89" fillId="12" borderId="32" xfId="0" applyFont="1" applyFill="1" applyBorder="1" applyAlignment="1">
      <alignment horizontal="left" vertical="top" wrapText="1"/>
    </xf>
    <xf numFmtId="0" fontId="89" fillId="12" borderId="33" xfId="0" applyFont="1" applyFill="1" applyBorder="1" applyAlignment="1">
      <alignment horizontal="left" vertical="top" wrapText="1"/>
    </xf>
    <xf numFmtId="0" fontId="88" fillId="11" borderId="6" xfId="0" applyFont="1" applyFill="1" applyBorder="1" applyAlignment="1">
      <alignment horizontal="left" vertical="center" wrapText="1"/>
    </xf>
    <xf numFmtId="0" fontId="88" fillId="11" borderId="8" xfId="0" applyFont="1" applyFill="1" applyBorder="1" applyAlignment="1">
      <alignment horizontal="left" vertical="center" wrapText="1"/>
    </xf>
    <xf numFmtId="0" fontId="89" fillId="12" borderId="10" xfId="0" applyFont="1" applyFill="1" applyBorder="1" applyAlignment="1">
      <alignment horizontal="left" vertical="top"/>
    </xf>
    <xf numFmtId="0" fontId="89" fillId="12" borderId="30" xfId="0" applyFont="1" applyFill="1" applyBorder="1" applyAlignment="1">
      <alignment horizontal="left" vertical="top"/>
    </xf>
    <xf numFmtId="0" fontId="89" fillId="12" borderId="32" xfId="0" applyFont="1" applyFill="1" applyBorder="1" applyAlignment="1">
      <alignment horizontal="left" vertical="top"/>
    </xf>
    <xf numFmtId="0" fontId="89" fillId="12" borderId="33" xfId="0" applyFont="1" applyFill="1" applyBorder="1" applyAlignment="1">
      <alignment horizontal="left" vertical="top"/>
    </xf>
    <xf numFmtId="0" fontId="88" fillId="11" borderId="1" xfId="0" applyFont="1" applyFill="1" applyBorder="1" applyAlignment="1">
      <alignment horizontal="left" vertical="top" wrapText="1"/>
    </xf>
    <xf numFmtId="0" fontId="88" fillId="11" borderId="3" xfId="0" applyFont="1" applyFill="1" applyBorder="1" applyAlignment="1">
      <alignment horizontal="left" vertical="top" wrapText="1"/>
    </xf>
    <xf numFmtId="0" fontId="88" fillId="11" borderId="4" xfId="0" applyFont="1" applyFill="1" applyBorder="1" applyAlignment="1">
      <alignment horizontal="left" vertical="top" wrapText="1"/>
    </xf>
    <xf numFmtId="0" fontId="88" fillId="11" borderId="5" xfId="0" applyFont="1" applyFill="1" applyBorder="1" applyAlignment="1">
      <alignment horizontal="left" vertical="top" wrapText="1"/>
    </xf>
    <xf numFmtId="0" fontId="89" fillId="12" borderId="26" xfId="0" applyFont="1" applyFill="1" applyBorder="1" applyAlignment="1">
      <alignment horizontal="left" vertical="top" wrapText="1"/>
    </xf>
    <xf numFmtId="0" fontId="89" fillId="12" borderId="27" xfId="0" applyFont="1" applyFill="1" applyBorder="1" applyAlignment="1">
      <alignment horizontal="left" vertical="top" wrapText="1"/>
    </xf>
    <xf numFmtId="0" fontId="89" fillId="12" borderId="26" xfId="0" applyFont="1" applyFill="1" applyBorder="1" applyAlignment="1">
      <alignment horizontal="left" vertical="top"/>
    </xf>
    <xf numFmtId="0" fontId="89" fillId="12" borderId="27" xfId="0" applyFont="1" applyFill="1" applyBorder="1" applyAlignment="1">
      <alignment horizontal="left" vertical="top"/>
    </xf>
  </cellXfs>
  <cellStyles count="15">
    <cellStyle name="Comma" xfId="12" builtinId="3"/>
    <cellStyle name="Comma 2" xfId="3" xr:uid="{00000000-0005-0000-0000-000000000000}"/>
    <cellStyle name="Comma 2 2" xfId="10" xr:uid="{00000000-0005-0000-0000-000000000000}"/>
    <cellStyle name="Comma 2 3" xfId="11" xr:uid="{00000000-0005-0000-0000-000000000000}"/>
    <cellStyle name="Comma 2 4" xfId="9" xr:uid="{00000000-0005-0000-0000-000000000000}"/>
    <cellStyle name="Hyperlink" xfId="2" builtinId="8"/>
    <cellStyle name="Hyperlink 2" xfId="14" xr:uid="{C07BD49C-EB78-42F3-9ED6-7C6F8C768A20}"/>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3" xr:uid="{C27A9650-F456-4DD5-A5E8-BCA8C7D5767B}"/>
    <cellStyle name="Percent" xfId="1" builtinId="5"/>
    <cellStyle name="Standard 3" xfId="8" xr:uid="{00000000-0005-0000-0000-00000800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75F7E9AD-71D7-4239-A911-1EC26412AE1A}"/>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2019</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a:extLst>
            <a:ext uri="{FF2B5EF4-FFF2-40B4-BE49-F238E27FC236}">
              <a16:creationId xmlns:a16="http://schemas.microsoft.com/office/drawing/2014/main" id="{D988444E-CBC7-4B4F-97B6-6C503A9EABB5}"/>
            </a:ext>
          </a:extLst>
        </xdr:cNvPr>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https://www.nordea.dk/privat/produkter/boliglaan/investor-information.html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20190502</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20190331</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A8D65E60-18E2-4EA9-ACAB-0C0E4AA9EF0B}"/>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C0C205E9-8C7B-4429-BD57-CEB03D7B73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0840D162-F4CF-49BF-8DA9-ED2A7D218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217184</xdr:rowOff>
    </xdr:to>
    <xdr:pic>
      <xdr:nvPicPr>
        <xdr:cNvPr id="2" name="Billede 3">
          <a:extLst>
            <a:ext uri="{FF2B5EF4-FFF2-40B4-BE49-F238E27FC236}">
              <a16:creationId xmlns:a16="http://schemas.microsoft.com/office/drawing/2014/main" id="{4A800AE7-7D7A-4812-92E7-D2B5D02AD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5496"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CFD4843F-CEEC-434B-ACCF-D58946ACF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C200CBFE-B71E-4E15-9DBB-762F44310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54BE09F5-2082-42D4-B371-AE28023F1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878F4335-A4F2-459C-90E1-96FF13B162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9CCB1B72-F97D-4A30-A376-A1EB4E033C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C1628D52-294C-4323-AFD5-D56039416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F380357E-225E-4504-825F-6739DC33D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09375" defaultRowHeight="14.4" x14ac:dyDescent="0.3"/>
  <cols>
    <col min="1" max="1" width="242" style="2" customWidth="1"/>
    <col min="2" max="16384" width="9.109375" style="2"/>
  </cols>
  <sheetData>
    <row r="1" spans="1:1" ht="31.2" x14ac:dyDescent="0.3">
      <c r="A1" s="63" t="s">
        <v>1035</v>
      </c>
    </row>
    <row r="3" spans="1:1" ht="15" x14ac:dyDescent="0.3">
      <c r="A3" s="120"/>
    </row>
    <row r="4" spans="1:1" ht="34.799999999999997" x14ac:dyDescent="0.3">
      <c r="A4" s="121" t="s">
        <v>1036</v>
      </c>
    </row>
    <row r="5" spans="1:1" ht="34.799999999999997" x14ac:dyDescent="0.3">
      <c r="A5" s="121" t="s">
        <v>1037</v>
      </c>
    </row>
    <row r="6" spans="1:1" ht="52.2" x14ac:dyDescent="0.3">
      <c r="A6" s="121" t="s">
        <v>1038</v>
      </c>
    </row>
    <row r="7" spans="1:1" ht="17.399999999999999" x14ac:dyDescent="0.3">
      <c r="A7" s="121"/>
    </row>
    <row r="8" spans="1:1" ht="18" x14ac:dyDescent="0.3">
      <c r="A8" s="122" t="s">
        <v>1039</v>
      </c>
    </row>
    <row r="9" spans="1:1" ht="34.799999999999997" x14ac:dyDescent="0.35">
      <c r="A9" s="131" t="s">
        <v>1202</v>
      </c>
    </row>
    <row r="10" spans="1:1" ht="69.599999999999994" x14ac:dyDescent="0.3">
      <c r="A10" s="124" t="s">
        <v>1040</v>
      </c>
    </row>
    <row r="11" spans="1:1" ht="34.799999999999997" x14ac:dyDescent="0.3">
      <c r="A11" s="124" t="s">
        <v>1041</v>
      </c>
    </row>
    <row r="12" spans="1:1" ht="17.399999999999999" x14ac:dyDescent="0.3">
      <c r="A12" s="124" t="s">
        <v>1042</v>
      </c>
    </row>
    <row r="13" spans="1:1" ht="17.399999999999999" x14ac:dyDescent="0.3">
      <c r="A13" s="124" t="s">
        <v>1043</v>
      </c>
    </row>
    <row r="14" spans="1:1" ht="34.799999999999997" x14ac:dyDescent="0.3">
      <c r="A14" s="124" t="s">
        <v>1044</v>
      </c>
    </row>
    <row r="15" spans="1:1" ht="17.399999999999999" x14ac:dyDescent="0.3">
      <c r="A15" s="124"/>
    </row>
    <row r="16" spans="1:1" ht="18" x14ac:dyDescent="0.3">
      <c r="A16" s="122" t="s">
        <v>1045</v>
      </c>
    </row>
    <row r="17" spans="1:1" ht="17.399999999999999" x14ac:dyDescent="0.3">
      <c r="A17" s="125" t="s">
        <v>1046</v>
      </c>
    </row>
    <row r="18" spans="1:1" ht="34.799999999999997" x14ac:dyDescent="0.3">
      <c r="A18" s="126" t="s">
        <v>1047</v>
      </c>
    </row>
    <row r="19" spans="1:1" ht="34.799999999999997" x14ac:dyDescent="0.3">
      <c r="A19" s="126" t="s">
        <v>1048</v>
      </c>
    </row>
    <row r="20" spans="1:1" ht="52.2" x14ac:dyDescent="0.3">
      <c r="A20" s="126" t="s">
        <v>1049</v>
      </c>
    </row>
    <row r="21" spans="1:1" ht="87" x14ac:dyDescent="0.3">
      <c r="A21" s="126" t="s">
        <v>1050</v>
      </c>
    </row>
    <row r="22" spans="1:1" ht="52.2" x14ac:dyDescent="0.3">
      <c r="A22" s="126" t="s">
        <v>1051</v>
      </c>
    </row>
    <row r="23" spans="1:1" ht="34.799999999999997" x14ac:dyDescent="0.3">
      <c r="A23" s="126" t="s">
        <v>1052</v>
      </c>
    </row>
    <row r="24" spans="1:1" ht="17.399999999999999" x14ac:dyDescent="0.3">
      <c r="A24" s="126" t="s">
        <v>1053</v>
      </c>
    </row>
    <row r="25" spans="1:1" ht="17.399999999999999" x14ac:dyDescent="0.3">
      <c r="A25" s="125" t="s">
        <v>1054</v>
      </c>
    </row>
    <row r="26" spans="1:1" ht="52.2" x14ac:dyDescent="0.35">
      <c r="A26" s="127" t="s">
        <v>1055</v>
      </c>
    </row>
    <row r="27" spans="1:1" ht="17.399999999999999" x14ac:dyDescent="0.35">
      <c r="A27" s="127" t="s">
        <v>1056</v>
      </c>
    </row>
    <row r="28" spans="1:1" ht="17.399999999999999" x14ac:dyDescent="0.3">
      <c r="A28" s="125" t="s">
        <v>1057</v>
      </c>
    </row>
    <row r="29" spans="1:1" ht="34.799999999999997" x14ac:dyDescent="0.3">
      <c r="A29" s="126" t="s">
        <v>1058</v>
      </c>
    </row>
    <row r="30" spans="1:1" ht="34.799999999999997" x14ac:dyDescent="0.3">
      <c r="A30" s="126" t="s">
        <v>1059</v>
      </c>
    </row>
    <row r="31" spans="1:1" ht="34.799999999999997" x14ac:dyDescent="0.3">
      <c r="A31" s="126" t="s">
        <v>1060</v>
      </c>
    </row>
    <row r="32" spans="1:1" ht="34.799999999999997" x14ac:dyDescent="0.3">
      <c r="A32" s="126" t="s">
        <v>1061</v>
      </c>
    </row>
    <row r="33" spans="1:1" ht="17.399999999999999" x14ac:dyDescent="0.3">
      <c r="A33" s="126"/>
    </row>
    <row r="34" spans="1:1" ht="18" x14ac:dyDescent="0.3">
      <c r="A34" s="122" t="s">
        <v>1062</v>
      </c>
    </row>
    <row r="35" spans="1:1" ht="17.399999999999999" x14ac:dyDescent="0.3">
      <c r="A35" s="125" t="s">
        <v>1063</v>
      </c>
    </row>
    <row r="36" spans="1:1" ht="34.799999999999997" x14ac:dyDescent="0.3">
      <c r="A36" s="126" t="s">
        <v>1064</v>
      </c>
    </row>
    <row r="37" spans="1:1" ht="34.799999999999997" x14ac:dyDescent="0.3">
      <c r="A37" s="126" t="s">
        <v>1065</v>
      </c>
    </row>
    <row r="38" spans="1:1" ht="34.799999999999997" x14ac:dyDescent="0.3">
      <c r="A38" s="126" t="s">
        <v>1066</v>
      </c>
    </row>
    <row r="39" spans="1:1" ht="17.399999999999999" x14ac:dyDescent="0.3">
      <c r="A39" s="126" t="s">
        <v>1067</v>
      </c>
    </row>
    <row r="40" spans="1:1" ht="34.799999999999997" x14ac:dyDescent="0.3">
      <c r="A40" s="126" t="s">
        <v>1068</v>
      </c>
    </row>
    <row r="41" spans="1:1" ht="17.399999999999999" x14ac:dyDescent="0.3">
      <c r="A41" s="125" t="s">
        <v>1069</v>
      </c>
    </row>
    <row r="42" spans="1:1" ht="17.399999999999999" x14ac:dyDescent="0.3">
      <c r="A42" s="126" t="s">
        <v>1070</v>
      </c>
    </row>
    <row r="43" spans="1:1" ht="17.399999999999999" x14ac:dyDescent="0.35">
      <c r="A43" s="127" t="s">
        <v>1071</v>
      </c>
    </row>
    <row r="44" spans="1:1" ht="17.399999999999999" x14ac:dyDescent="0.3">
      <c r="A44" s="125" t="s">
        <v>1072</v>
      </c>
    </row>
    <row r="45" spans="1:1" ht="34.799999999999997" x14ac:dyDescent="0.35">
      <c r="A45" s="127" t="s">
        <v>1073</v>
      </c>
    </row>
    <row r="46" spans="1:1" ht="34.799999999999997" x14ac:dyDescent="0.3">
      <c r="A46" s="126" t="s">
        <v>1074</v>
      </c>
    </row>
    <row r="47" spans="1:1" ht="52.2" x14ac:dyDescent="0.3">
      <c r="A47" s="126" t="s">
        <v>1075</v>
      </c>
    </row>
    <row r="48" spans="1:1" ht="17.399999999999999" x14ac:dyDescent="0.3">
      <c r="A48" s="126" t="s">
        <v>1076</v>
      </c>
    </row>
    <row r="49" spans="1:1" ht="17.399999999999999" x14ac:dyDescent="0.35">
      <c r="A49" s="127" t="s">
        <v>1077</v>
      </c>
    </row>
    <row r="50" spans="1:1" ht="17.399999999999999" x14ac:dyDescent="0.3">
      <c r="A50" s="125" t="s">
        <v>1078</v>
      </c>
    </row>
    <row r="51" spans="1:1" ht="34.799999999999997" x14ac:dyDescent="0.35">
      <c r="A51" s="127" t="s">
        <v>1079</v>
      </c>
    </row>
    <row r="52" spans="1:1" ht="17.399999999999999" x14ac:dyDescent="0.3">
      <c r="A52" s="126" t="s">
        <v>1080</v>
      </c>
    </row>
    <row r="53" spans="1:1" ht="34.799999999999997" x14ac:dyDescent="0.35">
      <c r="A53" s="127" t="s">
        <v>1081</v>
      </c>
    </row>
    <row r="54" spans="1:1" ht="17.399999999999999" x14ac:dyDescent="0.3">
      <c r="A54" s="125" t="s">
        <v>1082</v>
      </c>
    </row>
    <row r="55" spans="1:1" ht="17.399999999999999" x14ac:dyDescent="0.35">
      <c r="A55" s="127" t="s">
        <v>1083</v>
      </c>
    </row>
    <row r="56" spans="1:1" ht="34.799999999999997" x14ac:dyDescent="0.3">
      <c r="A56" s="126" t="s">
        <v>1084</v>
      </c>
    </row>
    <row r="57" spans="1:1" ht="17.399999999999999" x14ac:dyDescent="0.3">
      <c r="A57" s="126" t="s">
        <v>1085</v>
      </c>
    </row>
    <row r="58" spans="1:1" ht="17.399999999999999" x14ac:dyDescent="0.3">
      <c r="A58" s="126" t="s">
        <v>1086</v>
      </c>
    </row>
    <row r="59" spans="1:1" ht="17.399999999999999" x14ac:dyDescent="0.3">
      <c r="A59" s="125" t="s">
        <v>1087</v>
      </c>
    </row>
    <row r="60" spans="1:1" ht="34.799999999999997" x14ac:dyDescent="0.3">
      <c r="A60" s="126" t="s">
        <v>1088</v>
      </c>
    </row>
    <row r="61" spans="1:1" ht="17.399999999999999" x14ac:dyDescent="0.3">
      <c r="A61" s="128"/>
    </row>
    <row r="62" spans="1:1" ht="18" x14ac:dyDescent="0.3">
      <c r="A62" s="122" t="s">
        <v>1089</v>
      </c>
    </row>
    <row r="63" spans="1:1" ht="17.399999999999999" x14ac:dyDescent="0.3">
      <c r="A63" s="125" t="s">
        <v>1090</v>
      </c>
    </row>
    <row r="64" spans="1:1" ht="34.799999999999997" x14ac:dyDescent="0.3">
      <c r="A64" s="126" t="s">
        <v>1091</v>
      </c>
    </row>
    <row r="65" spans="1:1" ht="17.399999999999999" x14ac:dyDescent="0.3">
      <c r="A65" s="126" t="s">
        <v>1092</v>
      </c>
    </row>
    <row r="66" spans="1:1" ht="34.799999999999997" x14ac:dyDescent="0.3">
      <c r="A66" s="124" t="s">
        <v>1093</v>
      </c>
    </row>
    <row r="67" spans="1:1" ht="34.799999999999997" x14ac:dyDescent="0.3">
      <c r="A67" s="124" t="s">
        <v>1094</v>
      </c>
    </row>
    <row r="68" spans="1:1" ht="34.799999999999997" x14ac:dyDescent="0.3">
      <c r="A68" s="124" t="s">
        <v>1095</v>
      </c>
    </row>
    <row r="69" spans="1:1" ht="17.399999999999999" x14ac:dyDescent="0.3">
      <c r="A69" s="129" t="s">
        <v>1096</v>
      </c>
    </row>
    <row r="70" spans="1:1" ht="52.2" x14ac:dyDescent="0.3">
      <c r="A70" s="124" t="s">
        <v>1097</v>
      </c>
    </row>
    <row r="71" spans="1:1" ht="17.399999999999999" x14ac:dyDescent="0.3">
      <c r="A71" s="124" t="s">
        <v>1098</v>
      </c>
    </row>
    <row r="72" spans="1:1" ht="17.399999999999999" x14ac:dyDescent="0.3">
      <c r="A72" s="129" t="s">
        <v>1099</v>
      </c>
    </row>
    <row r="73" spans="1:1" ht="17.399999999999999" x14ac:dyDescent="0.3">
      <c r="A73" s="124" t="s">
        <v>1100</v>
      </c>
    </row>
    <row r="74" spans="1:1" ht="17.399999999999999" x14ac:dyDescent="0.3">
      <c r="A74" s="129" t="s">
        <v>1101</v>
      </c>
    </row>
    <row r="75" spans="1:1" ht="34.799999999999997" x14ac:dyDescent="0.3">
      <c r="A75" s="124" t="s">
        <v>1102</v>
      </c>
    </row>
    <row r="76" spans="1:1" ht="17.399999999999999" x14ac:dyDescent="0.3">
      <c r="A76" s="124" t="s">
        <v>1103</v>
      </c>
    </row>
    <row r="77" spans="1:1" ht="52.2" x14ac:dyDescent="0.3">
      <c r="A77" s="124" t="s">
        <v>1104</v>
      </c>
    </row>
    <row r="78" spans="1:1" ht="17.399999999999999" x14ac:dyDescent="0.3">
      <c r="A78" s="129" t="s">
        <v>1105</v>
      </c>
    </row>
    <row r="79" spans="1:1" ht="17.399999999999999" x14ac:dyDescent="0.35">
      <c r="A79" s="123" t="s">
        <v>1106</v>
      </c>
    </row>
    <row r="80" spans="1:1" ht="17.399999999999999" x14ac:dyDescent="0.3">
      <c r="A80" s="129" t="s">
        <v>1107</v>
      </c>
    </row>
    <row r="81" spans="1:1" ht="34.799999999999997" x14ac:dyDescent="0.3">
      <c r="A81" s="124" t="s">
        <v>1108</v>
      </c>
    </row>
    <row r="82" spans="1:1" ht="34.799999999999997" x14ac:dyDescent="0.3">
      <c r="A82" s="124" t="s">
        <v>1109</v>
      </c>
    </row>
    <row r="83" spans="1:1" ht="34.799999999999997" x14ac:dyDescent="0.3">
      <c r="A83" s="124" t="s">
        <v>1110</v>
      </c>
    </row>
    <row r="84" spans="1:1" ht="34.799999999999997" x14ac:dyDescent="0.3">
      <c r="A84" s="124" t="s">
        <v>1111</v>
      </c>
    </row>
    <row r="85" spans="1:1" ht="34.799999999999997" x14ac:dyDescent="0.3">
      <c r="A85" s="124" t="s">
        <v>1112</v>
      </c>
    </row>
    <row r="86" spans="1:1" ht="17.399999999999999" x14ac:dyDescent="0.3">
      <c r="A86" s="129" t="s">
        <v>1113</v>
      </c>
    </row>
    <row r="87" spans="1:1" ht="17.399999999999999" x14ac:dyDescent="0.3">
      <c r="A87" s="124" t="s">
        <v>1114</v>
      </c>
    </row>
    <row r="88" spans="1:1" ht="34.799999999999997" x14ac:dyDescent="0.3">
      <c r="A88" s="124" t="s">
        <v>1115</v>
      </c>
    </row>
    <row r="89" spans="1:1" ht="17.399999999999999" x14ac:dyDescent="0.3">
      <c r="A89" s="129" t="s">
        <v>1116</v>
      </c>
    </row>
    <row r="90" spans="1:1" ht="34.799999999999997" x14ac:dyDescent="0.3">
      <c r="A90" s="124" t="s">
        <v>1117</v>
      </c>
    </row>
    <row r="91" spans="1:1" ht="17.399999999999999" x14ac:dyDescent="0.3">
      <c r="A91" s="129" t="s">
        <v>1118</v>
      </c>
    </row>
    <row r="92" spans="1:1" ht="17.399999999999999" x14ac:dyDescent="0.35">
      <c r="A92" s="123" t="s">
        <v>1119</v>
      </c>
    </row>
    <row r="93" spans="1:1" ht="17.399999999999999" x14ac:dyDescent="0.3">
      <c r="A93" s="124" t="s">
        <v>1120</v>
      </c>
    </row>
    <row r="94" spans="1:1" ht="17.399999999999999" x14ac:dyDescent="0.3">
      <c r="A94" s="124"/>
    </row>
    <row r="95" spans="1:1" ht="18" x14ac:dyDescent="0.3">
      <c r="A95" s="122" t="s">
        <v>1121</v>
      </c>
    </row>
    <row r="96" spans="1:1" ht="34.799999999999997" x14ac:dyDescent="0.35">
      <c r="A96" s="123" t="s">
        <v>1122</v>
      </c>
    </row>
    <row r="97" spans="1:1" ht="17.399999999999999" x14ac:dyDescent="0.35">
      <c r="A97" s="123" t="s">
        <v>1123</v>
      </c>
    </row>
    <row r="98" spans="1:1" ht="17.399999999999999" x14ac:dyDescent="0.3">
      <c r="A98" s="129" t="s">
        <v>1124</v>
      </c>
    </row>
    <row r="99" spans="1:1" ht="17.399999999999999" x14ac:dyDescent="0.3">
      <c r="A99" s="121" t="s">
        <v>1125</v>
      </c>
    </row>
    <row r="100" spans="1:1" ht="17.399999999999999" x14ac:dyDescent="0.3">
      <c r="A100" s="124" t="s">
        <v>1126</v>
      </c>
    </row>
    <row r="101" spans="1:1" ht="17.399999999999999" x14ac:dyDescent="0.3">
      <c r="A101" s="124" t="s">
        <v>1127</v>
      </c>
    </row>
    <row r="102" spans="1:1" ht="17.399999999999999" x14ac:dyDescent="0.3">
      <c r="A102" s="124" t="s">
        <v>1128</v>
      </c>
    </row>
    <row r="103" spans="1:1" ht="17.399999999999999" x14ac:dyDescent="0.3">
      <c r="A103" s="124" t="s">
        <v>1129</v>
      </c>
    </row>
    <row r="104" spans="1:1" ht="34.799999999999997" x14ac:dyDescent="0.3">
      <c r="A104" s="124" t="s">
        <v>1130</v>
      </c>
    </row>
    <row r="105" spans="1:1" ht="17.399999999999999" x14ac:dyDescent="0.3">
      <c r="A105" s="121" t="s">
        <v>1131</v>
      </c>
    </row>
    <row r="106" spans="1:1" ht="17.399999999999999" x14ac:dyDescent="0.3">
      <c r="A106" s="124" t="s">
        <v>1132</v>
      </c>
    </row>
    <row r="107" spans="1:1" ht="17.399999999999999" x14ac:dyDescent="0.3">
      <c r="A107" s="124" t="s">
        <v>1133</v>
      </c>
    </row>
    <row r="108" spans="1:1" ht="17.399999999999999" x14ac:dyDescent="0.3">
      <c r="A108" s="124" t="s">
        <v>1134</v>
      </c>
    </row>
    <row r="109" spans="1:1" ht="17.399999999999999" x14ac:dyDescent="0.3">
      <c r="A109" s="124" t="s">
        <v>1135</v>
      </c>
    </row>
    <row r="110" spans="1:1" ht="17.399999999999999" x14ac:dyDescent="0.3">
      <c r="A110" s="124" t="s">
        <v>1136</v>
      </c>
    </row>
    <row r="111" spans="1:1" ht="17.399999999999999" x14ac:dyDescent="0.3">
      <c r="A111" s="124" t="s">
        <v>1137</v>
      </c>
    </row>
    <row r="112" spans="1:1" ht="17.399999999999999" x14ac:dyDescent="0.3">
      <c r="A112" s="129" t="s">
        <v>1138</v>
      </c>
    </row>
    <row r="113" spans="1:1" ht="17.399999999999999" x14ac:dyDescent="0.3">
      <c r="A113" s="124" t="s">
        <v>1139</v>
      </c>
    </row>
    <row r="114" spans="1:1" ht="17.399999999999999" x14ac:dyDescent="0.3">
      <c r="A114" s="121" t="s">
        <v>1140</v>
      </c>
    </row>
    <row r="115" spans="1:1" ht="17.399999999999999" x14ac:dyDescent="0.3">
      <c r="A115" s="124" t="s">
        <v>1141</v>
      </c>
    </row>
    <row r="116" spans="1:1" ht="17.399999999999999" x14ac:dyDescent="0.3">
      <c r="A116" s="124" t="s">
        <v>1142</v>
      </c>
    </row>
    <row r="117" spans="1:1" ht="17.399999999999999" x14ac:dyDescent="0.3">
      <c r="A117" s="121" t="s">
        <v>1143</v>
      </c>
    </row>
    <row r="118" spans="1:1" ht="17.399999999999999" x14ac:dyDescent="0.3">
      <c r="A118" s="124" t="s">
        <v>1144</v>
      </c>
    </row>
    <row r="119" spans="1:1" ht="17.399999999999999" x14ac:dyDescent="0.3">
      <c r="A119" s="124" t="s">
        <v>1145</v>
      </c>
    </row>
    <row r="120" spans="1:1" ht="17.399999999999999" x14ac:dyDescent="0.3">
      <c r="A120" s="124" t="s">
        <v>1146</v>
      </c>
    </row>
    <row r="121" spans="1:1" ht="17.399999999999999" x14ac:dyDescent="0.3">
      <c r="A121" s="129" t="s">
        <v>1147</v>
      </c>
    </row>
    <row r="122" spans="1:1" ht="17.399999999999999" x14ac:dyDescent="0.3">
      <c r="A122" s="121" t="s">
        <v>1148</v>
      </c>
    </row>
    <row r="123" spans="1:1" ht="17.399999999999999" x14ac:dyDescent="0.3">
      <c r="A123" s="121" t="s">
        <v>1149</v>
      </c>
    </row>
    <row r="124" spans="1:1" ht="17.399999999999999" x14ac:dyDescent="0.3">
      <c r="A124" s="124" t="s">
        <v>1150</v>
      </c>
    </row>
    <row r="125" spans="1:1" ht="17.399999999999999" x14ac:dyDescent="0.3">
      <c r="A125" s="124" t="s">
        <v>1151</v>
      </c>
    </row>
    <row r="126" spans="1:1" ht="17.399999999999999" x14ac:dyDescent="0.3">
      <c r="A126" s="124" t="s">
        <v>1152</v>
      </c>
    </row>
    <row r="127" spans="1:1" ht="17.399999999999999" x14ac:dyDescent="0.3">
      <c r="A127" s="124" t="s">
        <v>1153</v>
      </c>
    </row>
    <row r="128" spans="1:1" ht="17.399999999999999" x14ac:dyDescent="0.3">
      <c r="A128" s="124" t="s">
        <v>1154</v>
      </c>
    </row>
    <row r="129" spans="1:1" ht="17.399999999999999" x14ac:dyDescent="0.3">
      <c r="A129" s="129" t="s">
        <v>1155</v>
      </c>
    </row>
    <row r="130" spans="1:1" ht="34.799999999999997" x14ac:dyDescent="0.3">
      <c r="A130" s="124" t="s">
        <v>1156</v>
      </c>
    </row>
    <row r="131" spans="1:1" ht="69.599999999999994" x14ac:dyDescent="0.3">
      <c r="A131" s="124" t="s">
        <v>1157</v>
      </c>
    </row>
    <row r="132" spans="1:1" ht="34.799999999999997" x14ac:dyDescent="0.3">
      <c r="A132" s="124" t="s">
        <v>1158</v>
      </c>
    </row>
    <row r="133" spans="1:1" ht="17.399999999999999" x14ac:dyDescent="0.3">
      <c r="A133" s="129" t="s">
        <v>1159</v>
      </c>
    </row>
    <row r="134" spans="1:1" ht="34.799999999999997" x14ac:dyDescent="0.3">
      <c r="A134" s="121" t="s">
        <v>1160</v>
      </c>
    </row>
    <row r="135" spans="1:1" ht="17.399999999999999" x14ac:dyDescent="0.3">
      <c r="A135" s="121"/>
    </row>
    <row r="136" spans="1:1" ht="18" x14ac:dyDescent="0.3">
      <c r="A136" s="122" t="s">
        <v>1161</v>
      </c>
    </row>
    <row r="137" spans="1:1" ht="17.399999999999999" x14ac:dyDescent="0.3">
      <c r="A137" s="124" t="s">
        <v>1162</v>
      </c>
    </row>
    <row r="138" spans="1:1" ht="34.799999999999997" x14ac:dyDescent="0.3">
      <c r="A138" s="126" t="s">
        <v>1163</v>
      </c>
    </row>
    <row r="139" spans="1:1" ht="34.799999999999997" x14ac:dyDescent="0.3">
      <c r="A139" s="126" t="s">
        <v>1164</v>
      </c>
    </row>
    <row r="140" spans="1:1" ht="17.399999999999999" x14ac:dyDescent="0.3">
      <c r="A140" s="125" t="s">
        <v>1165</v>
      </c>
    </row>
    <row r="141" spans="1:1" ht="17.399999999999999" x14ac:dyDescent="0.3">
      <c r="A141" s="130" t="s">
        <v>1166</v>
      </c>
    </row>
    <row r="142" spans="1:1" ht="34.799999999999997" x14ac:dyDescent="0.35">
      <c r="A142" s="127" t="s">
        <v>1167</v>
      </c>
    </row>
    <row r="143" spans="1:1" ht="17.399999999999999" x14ac:dyDescent="0.3">
      <c r="A143" s="126" t="s">
        <v>1168</v>
      </c>
    </row>
    <row r="144" spans="1:1" ht="17.399999999999999" x14ac:dyDescent="0.3">
      <c r="A144" s="126" t="s">
        <v>1169</v>
      </c>
    </row>
    <row r="145" spans="1:1" ht="17.399999999999999" x14ac:dyDescent="0.3">
      <c r="A145" s="130" t="s">
        <v>1170</v>
      </c>
    </row>
    <row r="146" spans="1:1" ht="17.399999999999999" x14ac:dyDescent="0.3">
      <c r="A146" s="125" t="s">
        <v>1171</v>
      </c>
    </row>
    <row r="147" spans="1:1" ht="17.399999999999999" x14ac:dyDescent="0.3">
      <c r="A147" s="130" t="s">
        <v>1172</v>
      </c>
    </row>
    <row r="148" spans="1:1" ht="17.399999999999999" x14ac:dyDescent="0.3">
      <c r="A148" s="126" t="s">
        <v>1173</v>
      </c>
    </row>
    <row r="149" spans="1:1" ht="17.399999999999999" x14ac:dyDescent="0.3">
      <c r="A149" s="126" t="s">
        <v>1174</v>
      </c>
    </row>
    <row r="150" spans="1:1" ht="17.399999999999999" x14ac:dyDescent="0.3">
      <c r="A150" s="126" t="s">
        <v>1175</v>
      </c>
    </row>
    <row r="151" spans="1:1" ht="34.799999999999997" x14ac:dyDescent="0.3">
      <c r="A151" s="130" t="s">
        <v>1176</v>
      </c>
    </row>
    <row r="152" spans="1:1" ht="17.399999999999999" x14ac:dyDescent="0.3">
      <c r="A152" s="125" t="s">
        <v>1177</v>
      </c>
    </row>
    <row r="153" spans="1:1" ht="17.399999999999999" x14ac:dyDescent="0.3">
      <c r="A153" s="126" t="s">
        <v>1178</v>
      </c>
    </row>
    <row r="154" spans="1:1" ht="17.399999999999999" x14ac:dyDescent="0.3">
      <c r="A154" s="126" t="s">
        <v>1179</v>
      </c>
    </row>
    <row r="155" spans="1:1" ht="17.399999999999999" x14ac:dyDescent="0.3">
      <c r="A155" s="126" t="s">
        <v>1180</v>
      </c>
    </row>
    <row r="156" spans="1:1" ht="17.399999999999999" x14ac:dyDescent="0.3">
      <c r="A156" s="126" t="s">
        <v>1181</v>
      </c>
    </row>
    <row r="157" spans="1:1" ht="34.799999999999997" x14ac:dyDescent="0.3">
      <c r="A157" s="126" t="s">
        <v>1182</v>
      </c>
    </row>
    <row r="158" spans="1:1" ht="34.799999999999997" x14ac:dyDescent="0.3">
      <c r="A158" s="126" t="s">
        <v>1183</v>
      </c>
    </row>
    <row r="159" spans="1:1" ht="17.399999999999999" x14ac:dyDescent="0.3">
      <c r="A159" s="125" t="s">
        <v>1184</v>
      </c>
    </row>
    <row r="160" spans="1:1" ht="34.799999999999997" x14ac:dyDescent="0.3">
      <c r="A160" s="126" t="s">
        <v>1185</v>
      </c>
    </row>
    <row r="161" spans="1:1" ht="34.799999999999997" x14ac:dyDescent="0.3">
      <c r="A161" s="126" t="s">
        <v>1186</v>
      </c>
    </row>
    <row r="162" spans="1:1" ht="17.399999999999999" x14ac:dyDescent="0.3">
      <c r="A162" s="126" t="s">
        <v>1187</v>
      </c>
    </row>
    <row r="163" spans="1:1" ht="17.399999999999999" x14ac:dyDescent="0.3">
      <c r="A163" s="125" t="s">
        <v>1188</v>
      </c>
    </row>
    <row r="164" spans="1:1" ht="34.799999999999997" x14ac:dyDescent="0.35">
      <c r="A164" s="132" t="s">
        <v>1203</v>
      </c>
    </row>
    <row r="165" spans="1:1" ht="34.799999999999997" x14ac:dyDescent="0.3">
      <c r="A165" s="126" t="s">
        <v>1189</v>
      </c>
    </row>
    <row r="166" spans="1:1" ht="17.399999999999999" x14ac:dyDescent="0.3">
      <c r="A166" s="125" t="s">
        <v>1190</v>
      </c>
    </row>
    <row r="167" spans="1:1" ht="17.399999999999999" x14ac:dyDescent="0.3">
      <c r="A167" s="126" t="s">
        <v>1191</v>
      </c>
    </row>
    <row r="168" spans="1:1" ht="17.399999999999999" x14ac:dyDescent="0.3">
      <c r="A168" s="125" t="s">
        <v>1192</v>
      </c>
    </row>
    <row r="169" spans="1:1" ht="17.399999999999999" x14ac:dyDescent="0.35">
      <c r="A169" s="127" t="s">
        <v>1193</v>
      </c>
    </row>
    <row r="170" spans="1:1" ht="17.399999999999999" x14ac:dyDescent="0.35">
      <c r="A170" s="127"/>
    </row>
    <row r="171" spans="1:1" ht="17.399999999999999" x14ac:dyDescent="0.35">
      <c r="A171" s="127"/>
    </row>
    <row r="172" spans="1:1" ht="17.399999999999999" x14ac:dyDescent="0.35">
      <c r="A172" s="127"/>
    </row>
    <row r="173" spans="1:1" ht="17.399999999999999" x14ac:dyDescent="0.35">
      <c r="A173" s="127"/>
    </row>
    <row r="174" spans="1:1" ht="17.399999999999999" x14ac:dyDescent="0.35">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topLeftCell="A7" zoomScale="80" zoomScaleNormal="80" workbookViewId="0">
      <selection activeCell="A7" sqref="A7"/>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509" t="s">
        <v>1395</v>
      </c>
      <c r="F6" s="509"/>
      <c r="G6" s="509"/>
      <c r="H6" s="7"/>
      <c r="I6" s="7"/>
      <c r="J6" s="8"/>
    </row>
    <row r="7" spans="2:10" ht="25.8" x14ac:dyDescent="0.3">
      <c r="B7" s="6"/>
      <c r="C7" s="7"/>
      <c r="D7" s="7"/>
      <c r="E7" s="7"/>
      <c r="F7" s="193" t="s">
        <v>603</v>
      </c>
      <c r="G7" s="7"/>
      <c r="H7" s="7"/>
      <c r="I7" s="7"/>
      <c r="J7" s="8"/>
    </row>
    <row r="8" spans="2:10" ht="25.8" x14ac:dyDescent="0.3">
      <c r="B8" s="6"/>
      <c r="C8" s="7"/>
      <c r="D8" s="7"/>
      <c r="E8" s="7"/>
      <c r="F8" s="194" t="s">
        <v>1423</v>
      </c>
      <c r="G8" s="7"/>
      <c r="H8" s="7"/>
      <c r="I8" s="7"/>
      <c r="J8" s="8"/>
    </row>
    <row r="9" spans="2:10" ht="21" x14ac:dyDescent="0.3">
      <c r="B9" s="6"/>
      <c r="C9" s="7"/>
      <c r="D9" s="7"/>
      <c r="E9" s="7"/>
      <c r="F9" s="13" t="s">
        <v>1841</v>
      </c>
      <c r="G9" s="7"/>
      <c r="H9" s="7"/>
      <c r="I9" s="7"/>
      <c r="J9" s="8"/>
    </row>
    <row r="10" spans="2:10" ht="21" x14ac:dyDescent="0.3">
      <c r="B10" s="6"/>
      <c r="C10" s="7"/>
      <c r="D10" s="7"/>
      <c r="E10" s="7"/>
      <c r="F10" s="13" t="s">
        <v>1840</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512" t="s">
        <v>15</v>
      </c>
      <c r="E24" s="513" t="s">
        <v>16</v>
      </c>
      <c r="F24" s="513"/>
      <c r="G24" s="513"/>
      <c r="H24" s="513"/>
      <c r="I24" s="7"/>
      <c r="J24" s="8"/>
    </row>
    <row r="25" spans="2:10" x14ac:dyDescent="0.3">
      <c r="B25" s="6"/>
      <c r="C25" s="7"/>
      <c r="D25" s="7"/>
      <c r="E25" s="16"/>
      <c r="F25" s="16"/>
      <c r="G25" s="16"/>
      <c r="H25" s="7"/>
      <c r="I25" s="7"/>
      <c r="J25" s="8"/>
    </row>
    <row r="26" spans="2:10" x14ac:dyDescent="0.3">
      <c r="B26" s="6"/>
      <c r="C26" s="7"/>
      <c r="D26" s="512" t="s">
        <v>17</v>
      </c>
      <c r="E26" s="513"/>
      <c r="F26" s="513"/>
      <c r="G26" s="513"/>
      <c r="H26" s="513"/>
      <c r="I26" s="7"/>
      <c r="J26" s="8"/>
    </row>
    <row r="27" spans="2:10" x14ac:dyDescent="0.3">
      <c r="B27" s="6"/>
      <c r="C27" s="7"/>
      <c r="D27" s="17"/>
      <c r="E27" s="17"/>
      <c r="F27" s="17"/>
      <c r="G27" s="17"/>
      <c r="H27" s="17"/>
      <c r="I27" s="7"/>
      <c r="J27" s="8"/>
    </row>
    <row r="28" spans="2:10" x14ac:dyDescent="0.3">
      <c r="B28" s="6"/>
      <c r="C28" s="7"/>
      <c r="D28" s="512" t="s">
        <v>18</v>
      </c>
      <c r="E28" s="513" t="s">
        <v>16</v>
      </c>
      <c r="F28" s="513"/>
      <c r="G28" s="513"/>
      <c r="H28" s="513"/>
      <c r="I28" s="7"/>
      <c r="J28" s="8"/>
    </row>
    <row r="29" spans="2:10" x14ac:dyDescent="0.3">
      <c r="B29" s="6"/>
      <c r="C29" s="7"/>
      <c r="D29" s="17"/>
      <c r="E29" s="17"/>
      <c r="F29" s="17"/>
      <c r="G29" s="17"/>
      <c r="H29" s="17"/>
      <c r="I29" s="7"/>
      <c r="J29" s="8"/>
    </row>
    <row r="30" spans="2:10" x14ac:dyDescent="0.3">
      <c r="B30" s="6"/>
      <c r="C30" s="7"/>
      <c r="D30" s="512" t="s">
        <v>19</v>
      </c>
      <c r="E30" s="513" t="s">
        <v>16</v>
      </c>
      <c r="F30" s="513"/>
      <c r="G30" s="513"/>
      <c r="H30" s="513"/>
      <c r="I30" s="7"/>
      <c r="J30" s="8"/>
    </row>
    <row r="31" spans="2:10" x14ac:dyDescent="0.3">
      <c r="B31" s="6"/>
      <c r="C31" s="7"/>
      <c r="D31" s="17"/>
      <c r="E31" s="17"/>
      <c r="F31" s="17"/>
      <c r="G31" s="17"/>
      <c r="H31" s="17"/>
      <c r="I31" s="7"/>
      <c r="J31" s="8"/>
    </row>
    <row r="32" spans="2:10" x14ac:dyDescent="0.3">
      <c r="B32" s="6"/>
      <c r="C32" s="7"/>
      <c r="D32" s="512" t="s">
        <v>20</v>
      </c>
      <c r="E32" s="513" t="s">
        <v>16</v>
      </c>
      <c r="F32" s="513"/>
      <c r="G32" s="513"/>
      <c r="H32" s="513"/>
      <c r="I32" s="7"/>
      <c r="J32" s="8"/>
    </row>
    <row r="33" spans="2:10" x14ac:dyDescent="0.3">
      <c r="B33" s="6"/>
      <c r="C33" s="7"/>
      <c r="D33" s="16"/>
      <c r="E33" s="16"/>
      <c r="F33" s="16"/>
      <c r="G33" s="16"/>
      <c r="H33" s="16"/>
      <c r="I33" s="7"/>
      <c r="J33" s="8"/>
    </row>
    <row r="34" spans="2:10" x14ac:dyDescent="0.3">
      <c r="B34" s="6"/>
      <c r="C34" s="7"/>
      <c r="D34" s="512" t="s">
        <v>21</v>
      </c>
      <c r="E34" s="513" t="s">
        <v>16</v>
      </c>
      <c r="F34" s="513"/>
      <c r="G34" s="513"/>
      <c r="H34" s="513"/>
      <c r="I34" s="7"/>
      <c r="J34" s="8"/>
    </row>
    <row r="35" spans="2:10" x14ac:dyDescent="0.3">
      <c r="B35" s="6"/>
      <c r="C35" s="7"/>
      <c r="D35" s="7"/>
      <c r="E35" s="7"/>
      <c r="F35" s="7"/>
      <c r="G35" s="7"/>
      <c r="H35" s="7"/>
      <c r="I35" s="7"/>
      <c r="J35" s="8"/>
    </row>
    <row r="36" spans="2:10" x14ac:dyDescent="0.3">
      <c r="B36" s="6"/>
      <c r="C36" s="7"/>
      <c r="D36" s="510" t="s">
        <v>22</v>
      </c>
      <c r="E36" s="511"/>
      <c r="F36" s="511"/>
      <c r="G36" s="511"/>
      <c r="H36" s="511"/>
      <c r="I36" s="7"/>
      <c r="J36" s="8"/>
    </row>
    <row r="37" spans="2:10" x14ac:dyDescent="0.3">
      <c r="B37" s="6"/>
      <c r="C37" s="7"/>
      <c r="D37" s="7"/>
      <c r="E37" s="7"/>
      <c r="F37" s="15"/>
      <c r="G37" s="7"/>
      <c r="H37" s="7"/>
      <c r="I37" s="7"/>
      <c r="J37" s="8"/>
    </row>
    <row r="38" spans="2:10" x14ac:dyDescent="0.3">
      <c r="B38" s="6"/>
      <c r="C38" s="7"/>
      <c r="D38" s="510" t="s">
        <v>1350</v>
      </c>
      <c r="E38" s="511"/>
      <c r="F38" s="511"/>
      <c r="G38" s="511"/>
      <c r="H38" s="511"/>
      <c r="I38" s="7"/>
      <c r="J38" s="8"/>
    </row>
    <row r="39" spans="2:10" x14ac:dyDescent="0.3">
      <c r="B39" s="6"/>
      <c r="C39" s="7"/>
      <c r="D39" s="139"/>
      <c r="E39" s="139"/>
      <c r="F39" s="139"/>
      <c r="G39" s="139"/>
      <c r="H39" s="139"/>
      <c r="I39" s="7"/>
      <c r="J39" s="8"/>
    </row>
    <row r="40" spans="2:10" ht="15" thickBot="1" x14ac:dyDescent="0.35">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conditionalFormatting sqref="F8">
    <cfRule type="cellIs" dxfId="67" priority="2" operator="equal">
      <formula>"Nordea Kredit Realkreditaktieselskab, CC X"</formula>
    </cfRule>
  </conditionalFormatting>
  <conditionalFormatting sqref="F10">
    <cfRule type="cellIs" dxfId="66" priority="1" operator="equal">
      <formula>"Cut-off Date: [DD/MM/YY]"</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election activeCell="D34" sqref="D34"/>
    </sheetView>
  </sheetViews>
  <sheetFormatPr defaultColWidth="8.88671875" defaultRowHeight="14.4" x14ac:dyDescent="0.3"/>
  <cols>
    <col min="1" max="1" width="8.88671875" style="2"/>
    <col min="2" max="10" width="28" style="2" customWidth="1"/>
    <col min="11" max="18" width="8.88671875" style="2"/>
  </cols>
  <sheetData>
    <row r="1" spans="1:10" ht="15" thickBot="1" x14ac:dyDescent="0.35">
      <c r="A1" s="21"/>
    </row>
    <row r="2" spans="1:10" x14ac:dyDescent="0.3">
      <c r="B2" s="3"/>
      <c r="C2" s="4"/>
      <c r="D2" s="4"/>
      <c r="E2" s="4"/>
      <c r="F2" s="4"/>
      <c r="G2" s="4"/>
      <c r="H2" s="4"/>
      <c r="I2" s="4"/>
      <c r="J2" s="5"/>
    </row>
    <row r="3" spans="1:10" x14ac:dyDescent="0.3">
      <c r="B3" s="6"/>
      <c r="C3" s="7"/>
      <c r="D3" s="7"/>
      <c r="E3" s="7"/>
      <c r="F3" s="7"/>
      <c r="G3" s="7"/>
      <c r="H3" s="7"/>
      <c r="I3" s="7"/>
      <c r="J3" s="8"/>
    </row>
    <row r="4" spans="1:10" x14ac:dyDescent="0.3">
      <c r="B4" s="6"/>
      <c r="C4" s="7"/>
      <c r="D4" s="7"/>
      <c r="E4" s="7"/>
      <c r="F4" s="7"/>
      <c r="G4" s="7"/>
      <c r="H4" s="7"/>
      <c r="I4" s="7"/>
      <c r="J4" s="8"/>
    </row>
    <row r="5" spans="1:10" ht="31.2" x14ac:dyDescent="0.3">
      <c r="B5" s="6"/>
      <c r="C5" s="7"/>
      <c r="D5" s="7"/>
      <c r="E5" s="10"/>
      <c r="F5" s="10" t="s">
        <v>23</v>
      </c>
      <c r="G5" s="10"/>
      <c r="I5" s="10"/>
      <c r="J5" s="8"/>
    </row>
    <row r="6" spans="1:10" x14ac:dyDescent="0.3">
      <c r="B6" s="6"/>
      <c r="C6" s="7"/>
      <c r="D6" s="7"/>
      <c r="E6" s="11"/>
      <c r="F6" s="11"/>
      <c r="G6" s="11"/>
      <c r="I6" s="11"/>
      <c r="J6" s="8"/>
    </row>
    <row r="7" spans="1:10" ht="25.8" x14ac:dyDescent="0.3">
      <c r="B7" s="6"/>
      <c r="C7" s="7"/>
      <c r="D7" s="7"/>
      <c r="E7" s="12"/>
      <c r="F7" s="12" t="s">
        <v>24</v>
      </c>
      <c r="G7" s="12"/>
      <c r="I7" s="12"/>
      <c r="J7" s="8"/>
    </row>
    <row r="8" spans="1:10" ht="25.8" x14ac:dyDescent="0.3">
      <c r="B8" s="6"/>
      <c r="C8" s="7"/>
      <c r="D8" s="7"/>
      <c r="E8" s="7"/>
      <c r="F8" s="12"/>
      <c r="G8" s="12"/>
      <c r="H8" s="12"/>
      <c r="I8" s="12"/>
      <c r="J8" s="8"/>
    </row>
    <row r="9" spans="1:10" x14ac:dyDescent="0.3">
      <c r="B9" s="6"/>
      <c r="C9" s="22" t="s">
        <v>25</v>
      </c>
      <c r="D9" s="7"/>
      <c r="E9" s="7"/>
      <c r="F9" s="7"/>
      <c r="G9" s="7"/>
      <c r="H9" s="7"/>
      <c r="I9" s="7"/>
      <c r="J9" s="8"/>
    </row>
    <row r="10" spans="1:10" x14ac:dyDescent="0.3">
      <c r="B10" s="6"/>
      <c r="C10" s="22" t="s">
        <v>26</v>
      </c>
      <c r="D10" s="7"/>
      <c r="E10" s="7"/>
      <c r="F10" s="7"/>
      <c r="G10" s="7"/>
      <c r="H10" s="7"/>
      <c r="I10" s="7"/>
      <c r="J10" s="8"/>
    </row>
    <row r="11" spans="1:10" x14ac:dyDescent="0.3">
      <c r="B11" s="6"/>
      <c r="C11" s="22"/>
      <c r="D11" s="22" t="s">
        <v>27</v>
      </c>
      <c r="E11" s="7"/>
      <c r="F11" s="7"/>
      <c r="G11" s="7"/>
      <c r="H11" s="7"/>
      <c r="I11" s="7"/>
      <c r="J11" s="8"/>
    </row>
    <row r="12" spans="1:10" x14ac:dyDescent="0.3">
      <c r="B12" s="6"/>
      <c r="C12" s="22"/>
      <c r="D12" s="22" t="s">
        <v>28</v>
      </c>
      <c r="E12" s="7"/>
      <c r="F12" s="7"/>
      <c r="G12" s="7"/>
      <c r="H12" s="7"/>
      <c r="I12" s="7"/>
      <c r="J12" s="8"/>
    </row>
    <row r="13" spans="1:10" x14ac:dyDescent="0.3">
      <c r="B13" s="6"/>
      <c r="C13" s="22"/>
      <c r="D13" s="23" t="s">
        <v>29</v>
      </c>
      <c r="E13" s="7"/>
      <c r="F13" s="7"/>
      <c r="G13" s="7"/>
      <c r="H13" s="7"/>
      <c r="I13" s="7"/>
      <c r="J13" s="8"/>
    </row>
    <row r="14" spans="1:10" x14ac:dyDescent="0.3">
      <c r="B14" s="6"/>
      <c r="C14" s="22"/>
      <c r="D14" s="23" t="s">
        <v>30</v>
      </c>
      <c r="E14" s="7"/>
      <c r="F14" s="7"/>
      <c r="G14" s="7"/>
      <c r="H14" s="7"/>
      <c r="I14" s="7"/>
      <c r="J14" s="8"/>
    </row>
    <row r="15" spans="1:10" s="2" customFormat="1" x14ac:dyDescent="0.3">
      <c r="B15" s="6"/>
      <c r="C15" s="22"/>
      <c r="D15" s="23" t="s">
        <v>31</v>
      </c>
      <c r="E15" s="24"/>
      <c r="F15" s="24"/>
      <c r="G15" s="24"/>
      <c r="H15" s="24"/>
      <c r="I15" s="24"/>
      <c r="J15" s="25"/>
    </row>
    <row r="16" spans="1:10" s="2" customFormat="1" x14ac:dyDescent="0.3">
      <c r="B16" s="26"/>
      <c r="C16" s="22" t="s">
        <v>32</v>
      </c>
      <c r="D16" s="22"/>
      <c r="E16" s="22"/>
      <c r="F16" s="22"/>
      <c r="G16" s="22"/>
      <c r="H16" s="22"/>
      <c r="I16" s="22"/>
      <c r="J16" s="27"/>
    </row>
    <row r="17" spans="2:20" s="2" customFormat="1" x14ac:dyDescent="0.3">
      <c r="B17" s="6"/>
      <c r="C17" s="22" t="s">
        <v>33</v>
      </c>
      <c r="D17" s="23"/>
      <c r="E17" s="24"/>
      <c r="F17" s="28"/>
      <c r="G17" s="28"/>
      <c r="H17" s="28"/>
      <c r="I17" s="28"/>
      <c r="J17" s="8"/>
    </row>
    <row r="18" spans="2:20" s="2" customFormat="1" x14ac:dyDescent="0.3">
      <c r="B18" s="6"/>
      <c r="C18" s="22"/>
      <c r="D18" s="23" t="s">
        <v>34</v>
      </c>
      <c r="E18" s="24"/>
      <c r="F18" s="28"/>
      <c r="G18" s="28"/>
      <c r="H18" s="28"/>
      <c r="I18" s="28"/>
      <c r="J18" s="8"/>
    </row>
    <row r="19" spans="2:20" s="2" customFormat="1" x14ac:dyDescent="0.3">
      <c r="B19" s="6"/>
      <c r="C19" s="22"/>
      <c r="D19" s="23" t="s">
        <v>35</v>
      </c>
      <c r="E19" s="24"/>
      <c r="F19" s="28"/>
      <c r="G19" s="28"/>
      <c r="H19" s="28"/>
      <c r="I19" s="28"/>
      <c r="J19" s="8"/>
    </row>
    <row r="20" spans="2:20" s="29" customFormat="1" x14ac:dyDescent="0.3">
      <c r="B20" s="30"/>
      <c r="C20" s="23" t="s">
        <v>36</v>
      </c>
      <c r="D20" s="7"/>
      <c r="E20" s="24"/>
      <c r="F20" s="31"/>
      <c r="G20" s="31"/>
      <c r="H20" s="31"/>
      <c r="I20" s="31"/>
      <c r="J20" s="25"/>
    </row>
    <row r="21" spans="2:20" s="2" customFormat="1" x14ac:dyDescent="0.3">
      <c r="B21" s="6"/>
      <c r="C21" s="22"/>
      <c r="D21" s="22" t="s">
        <v>37</v>
      </c>
      <c r="E21" s="7"/>
      <c r="F21" s="14"/>
      <c r="G21" s="14"/>
      <c r="H21" s="14"/>
      <c r="I21" s="14"/>
      <c r="J21" s="8"/>
    </row>
    <row r="22" spans="2:20" s="2" customFormat="1" x14ac:dyDescent="0.3">
      <c r="B22" s="6"/>
      <c r="C22" s="23" t="s">
        <v>38</v>
      </c>
      <c r="D22" s="22"/>
      <c r="E22" s="22"/>
      <c r="F22" s="14"/>
      <c r="G22" s="14"/>
      <c r="H22" s="14"/>
      <c r="I22" s="14"/>
      <c r="J22" s="8"/>
    </row>
    <row r="23" spans="2:20" s="2" customFormat="1" x14ac:dyDescent="0.3">
      <c r="B23" s="6"/>
      <c r="C23" s="23"/>
      <c r="D23" s="22"/>
      <c r="E23" s="22"/>
      <c r="F23" s="14"/>
      <c r="G23" s="14"/>
      <c r="H23" s="14"/>
      <c r="I23" s="14"/>
      <c r="J23" s="8"/>
    </row>
    <row r="24" spans="2:20" s="2" customFormat="1" x14ac:dyDescent="0.3">
      <c r="B24" s="6"/>
      <c r="C24" s="23"/>
      <c r="D24" s="22"/>
      <c r="E24" s="22"/>
      <c r="F24" s="14"/>
      <c r="G24" s="14"/>
      <c r="H24" s="14"/>
      <c r="I24" s="14"/>
      <c r="J24" s="8"/>
    </row>
    <row r="25" spans="2:20" s="2" customFormat="1" x14ac:dyDescent="0.3">
      <c r="B25" s="6"/>
      <c r="C25" s="23"/>
      <c r="D25" s="22"/>
      <c r="E25" s="22"/>
      <c r="F25" s="14"/>
      <c r="G25" s="14"/>
      <c r="H25" s="14"/>
      <c r="I25" s="14"/>
      <c r="J25" s="8"/>
    </row>
    <row r="26" spans="2:20" s="2" customFormat="1" x14ac:dyDescent="0.3">
      <c r="B26" s="6"/>
      <c r="C26" s="23"/>
      <c r="D26" s="22"/>
      <c r="E26" s="22"/>
      <c r="F26" s="14"/>
      <c r="G26" s="14"/>
      <c r="H26" s="14"/>
      <c r="I26" s="14"/>
      <c r="J26" s="8"/>
    </row>
    <row r="27" spans="2:20" s="2" customFormat="1" x14ac:dyDescent="0.3">
      <c r="B27" s="6"/>
      <c r="C27" s="23"/>
      <c r="D27" s="22"/>
      <c r="E27" s="22"/>
      <c r="F27" s="14"/>
      <c r="G27" s="14"/>
      <c r="H27" s="14"/>
      <c r="I27" s="14"/>
      <c r="J27" s="8"/>
    </row>
    <row r="28" spans="2:20" s="2" customFormat="1" ht="15" thickBot="1" x14ac:dyDescent="0.35">
      <c r="B28" s="18"/>
      <c r="C28" s="32"/>
      <c r="D28" s="33"/>
      <c r="E28" s="19"/>
      <c r="F28" s="19"/>
      <c r="G28" s="19"/>
      <c r="H28" s="19"/>
      <c r="I28" s="19"/>
      <c r="J28" s="20"/>
    </row>
    <row r="29" spans="2:20" ht="15" thickBot="1" x14ac:dyDescent="0.35"/>
    <row r="30" spans="2:20" x14ac:dyDescent="0.3">
      <c r="B30" s="3"/>
      <c r="C30" s="4"/>
      <c r="D30" s="4"/>
      <c r="E30" s="4"/>
      <c r="F30" s="4"/>
      <c r="G30" s="4"/>
      <c r="H30" s="4"/>
      <c r="I30" s="4"/>
      <c r="J30" s="5"/>
      <c r="S30" s="2"/>
      <c r="T30" s="2"/>
    </row>
    <row r="31" spans="2:20" x14ac:dyDescent="0.3">
      <c r="B31" s="6"/>
      <c r="C31" s="7"/>
      <c r="D31" s="7"/>
      <c r="E31" s="7"/>
      <c r="F31" s="7"/>
      <c r="G31" s="7"/>
      <c r="H31" s="7"/>
      <c r="I31" s="7"/>
      <c r="J31" s="8"/>
      <c r="S31" s="2"/>
      <c r="T31" s="2"/>
    </row>
    <row r="32" spans="2:20" x14ac:dyDescent="0.3">
      <c r="B32" s="6"/>
      <c r="C32" s="7"/>
      <c r="D32" s="7"/>
      <c r="E32" s="7"/>
      <c r="F32" s="7"/>
      <c r="G32" s="7"/>
      <c r="H32" s="7"/>
      <c r="I32" s="7"/>
      <c r="J32" s="8"/>
      <c r="S32" s="2"/>
      <c r="T32" s="2"/>
    </row>
    <row r="33" spans="2:20" x14ac:dyDescent="0.3">
      <c r="B33" s="6"/>
      <c r="C33" s="7"/>
      <c r="D33" s="7"/>
      <c r="E33" s="7"/>
      <c r="F33" s="7"/>
      <c r="G33" s="7"/>
      <c r="H33" s="7"/>
      <c r="I33" s="7"/>
      <c r="J33" s="8"/>
      <c r="S33" s="2"/>
      <c r="T33" s="2"/>
    </row>
    <row r="34" spans="2:20" x14ac:dyDescent="0.3">
      <c r="B34" s="6"/>
      <c r="C34" s="34" t="s">
        <v>39</v>
      </c>
      <c r="D34" s="7"/>
      <c r="E34" s="7"/>
      <c r="F34" s="35"/>
      <c r="G34" s="7"/>
      <c r="H34" s="7"/>
      <c r="I34" s="7"/>
      <c r="J34" s="8"/>
      <c r="S34" s="2"/>
      <c r="T34" s="2"/>
    </row>
    <row r="35" spans="2:20" x14ac:dyDescent="0.3">
      <c r="B35" s="6"/>
      <c r="C35" s="7"/>
      <c r="D35" s="7"/>
      <c r="E35" s="7"/>
      <c r="F35" s="22"/>
      <c r="G35" s="7"/>
      <c r="H35" s="7"/>
      <c r="I35" s="7"/>
      <c r="J35" s="8"/>
      <c r="S35" s="2"/>
      <c r="T35" s="2"/>
    </row>
    <row r="36" spans="2:20" x14ac:dyDescent="0.3">
      <c r="B36" s="6"/>
      <c r="C36" s="7" t="s">
        <v>40</v>
      </c>
      <c r="D36" s="7"/>
      <c r="E36" s="7"/>
      <c r="F36" s="11"/>
      <c r="G36" s="7" t="s">
        <v>41</v>
      </c>
      <c r="H36" s="11"/>
      <c r="I36" s="11"/>
      <c r="J36" s="8"/>
      <c r="S36" s="2"/>
      <c r="T36" s="2"/>
    </row>
    <row r="37" spans="2:20" x14ac:dyDescent="0.3">
      <c r="B37" s="6"/>
      <c r="C37" s="7" t="s">
        <v>42</v>
      </c>
      <c r="D37" s="7"/>
      <c r="E37" s="7"/>
      <c r="F37" s="11"/>
      <c r="G37" s="7" t="s">
        <v>43</v>
      </c>
      <c r="H37" s="11"/>
      <c r="I37" s="11"/>
      <c r="J37" s="8"/>
      <c r="S37" s="2"/>
      <c r="T37" s="2"/>
    </row>
    <row r="38" spans="2:20" x14ac:dyDescent="0.3">
      <c r="B38" s="6"/>
      <c r="C38" s="7">
        <v>3</v>
      </c>
      <c r="D38" s="7"/>
      <c r="E38" s="7"/>
      <c r="F38" s="11"/>
      <c r="G38" s="7" t="s">
        <v>44</v>
      </c>
      <c r="H38" s="11"/>
      <c r="I38" s="11"/>
      <c r="J38" s="8"/>
      <c r="S38" s="2"/>
      <c r="T38" s="2"/>
    </row>
    <row r="39" spans="2:20" ht="25.8" x14ac:dyDescent="0.3">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514" t="s">
        <v>45</v>
      </c>
      <c r="B1" s="515"/>
      <c r="C1" s="515"/>
    </row>
    <row r="2" spans="1:31" ht="31.2" x14ac:dyDescent="0.6">
      <c r="A2" s="38" t="s">
        <v>24</v>
      </c>
      <c r="B2" s="39"/>
      <c r="C2" s="39"/>
    </row>
    <row r="3" spans="1:31" x14ac:dyDescent="0.3">
      <c r="A3" s="21"/>
    </row>
    <row r="4" spans="1:31" s="46" customFormat="1" ht="18" x14ac:dyDescent="0.3">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48</v>
      </c>
      <c r="B6" s="52"/>
      <c r="C6" s="53"/>
    </row>
    <row r="7" spans="1:31" ht="57.6" x14ac:dyDescent="0.3">
      <c r="A7" s="54"/>
      <c r="B7" s="55" t="s">
        <v>49</v>
      </c>
      <c r="C7" s="56" t="s">
        <v>50</v>
      </c>
    </row>
    <row r="8" spans="1:31" ht="14.4" customHeight="1" x14ac:dyDescent="0.3">
      <c r="A8" s="52" t="s">
        <v>51</v>
      </c>
      <c r="B8" s="52"/>
      <c r="C8" s="53"/>
    </row>
    <row r="9" spans="1:31" ht="28.8" x14ac:dyDescent="0.3">
      <c r="A9" s="57"/>
      <c r="B9" s="55" t="s">
        <v>52</v>
      </c>
      <c r="C9" s="56" t="s">
        <v>53</v>
      </c>
    </row>
    <row r="10" spans="1:31" ht="14.4" customHeight="1" x14ac:dyDescent="0.3">
      <c r="A10" s="52" t="s">
        <v>54</v>
      </c>
      <c r="B10" s="52"/>
      <c r="C10" s="53"/>
    </row>
    <row r="11" spans="1:31" ht="23.25" customHeight="1" x14ac:dyDescent="0.3">
      <c r="A11" s="57"/>
      <c r="B11" s="55" t="s">
        <v>55</v>
      </c>
      <c r="C11" s="58" t="s">
        <v>56</v>
      </c>
    </row>
    <row r="12" spans="1:31" ht="14.4" customHeight="1" x14ac:dyDescent="0.3">
      <c r="A12" s="52" t="s">
        <v>57</v>
      </c>
      <c r="B12" s="52"/>
      <c r="C12" s="53"/>
    </row>
    <row r="13" spans="1:31" x14ac:dyDescent="0.3">
      <c r="A13" s="54"/>
      <c r="B13" s="55" t="s">
        <v>58</v>
      </c>
      <c r="C13" s="56" t="s">
        <v>59</v>
      </c>
    </row>
    <row r="14" spans="1:31" ht="14.4" customHeight="1" x14ac:dyDescent="0.3">
      <c r="A14" s="52" t="s">
        <v>60</v>
      </c>
      <c r="B14" s="52"/>
      <c r="C14" s="53"/>
    </row>
    <row r="15" spans="1:31" ht="38.25" customHeight="1" x14ac:dyDescent="0.3">
      <c r="A15" s="54"/>
      <c r="B15" s="55" t="s">
        <v>61</v>
      </c>
      <c r="C15" s="58" t="s">
        <v>62</v>
      </c>
    </row>
    <row r="16" spans="1:31" ht="14.4" customHeight="1" x14ac:dyDescent="0.3">
      <c r="A16" s="52" t="s">
        <v>63</v>
      </c>
      <c r="B16" s="52"/>
      <c r="C16" s="53"/>
    </row>
    <row r="17" spans="1:31" ht="26.25" customHeight="1" x14ac:dyDescent="0.3">
      <c r="A17" s="54"/>
      <c r="B17" s="55" t="s">
        <v>64</v>
      </c>
      <c r="C17" s="58" t="s">
        <v>65</v>
      </c>
    </row>
    <row r="18" spans="1:31" ht="14.4" customHeight="1" x14ac:dyDescent="0.3">
      <c r="A18" s="52" t="s">
        <v>66</v>
      </c>
      <c r="B18" s="52"/>
      <c r="C18" s="53"/>
    </row>
    <row r="19" spans="1:31" ht="40.5" customHeight="1" x14ac:dyDescent="0.3">
      <c r="A19" s="54"/>
      <c r="B19" s="55" t="s">
        <v>67</v>
      </c>
      <c r="C19" s="56" t="s">
        <v>68</v>
      </c>
      <c r="D19" s="59"/>
    </row>
    <row r="20" spans="1:31" s="51" customFormat="1" ht="18" x14ac:dyDescent="0.3">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70</v>
      </c>
      <c r="B21" s="52"/>
      <c r="C21" s="53"/>
    </row>
    <row r="22" spans="1:31" ht="42.6" customHeight="1" x14ac:dyDescent="0.3">
      <c r="A22" s="57"/>
      <c r="B22" s="55" t="s">
        <v>71</v>
      </c>
      <c r="C22" s="56" t="s">
        <v>72</v>
      </c>
    </row>
    <row r="23" spans="1:31" ht="14.4" customHeight="1" x14ac:dyDescent="0.3">
      <c r="A23" s="52" t="s">
        <v>73</v>
      </c>
      <c r="B23" s="52"/>
      <c r="C23" s="53"/>
      <c r="D23" s="59"/>
    </row>
    <row r="24" spans="1:31" x14ac:dyDescent="0.3">
      <c r="A24" s="54"/>
      <c r="B24" s="55" t="s">
        <v>74</v>
      </c>
      <c r="C24" s="58" t="s">
        <v>75</v>
      </c>
      <c r="D24" s="59"/>
    </row>
    <row r="25" spans="1:31" ht="14.4" customHeight="1" x14ac:dyDescent="0.3">
      <c r="A25" s="52" t="s">
        <v>76</v>
      </c>
      <c r="B25" s="52"/>
      <c r="C25" s="53"/>
      <c r="D25" s="59"/>
    </row>
    <row r="26" spans="1:31" ht="38.25" customHeight="1" x14ac:dyDescent="0.3">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8671875" defaultRowHeight="14.4" outlineLevelRow="1" x14ac:dyDescent="0.3"/>
  <cols>
    <col min="1" max="1" width="13.33203125" style="66" customWidth="1"/>
    <col min="2" max="2" width="60.664062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5"/>
  </cols>
  <sheetData>
    <row r="1" spans="1:13" ht="31.2" x14ac:dyDescent="0.3">
      <c r="A1" s="182" t="s">
        <v>1351</v>
      </c>
      <c r="B1" s="182"/>
      <c r="C1" s="64"/>
      <c r="D1" s="64"/>
      <c r="E1" s="64"/>
      <c r="F1" s="190" t="s">
        <v>1380</v>
      </c>
      <c r="H1" s="64"/>
      <c r="I1" s="182"/>
      <c r="J1" s="64"/>
      <c r="K1" s="64"/>
      <c r="L1" s="64"/>
      <c r="M1" s="64"/>
    </row>
    <row r="2" spans="1:13" ht="15" thickBot="1" x14ac:dyDescent="0.35">
      <c r="A2" s="64"/>
      <c r="B2" s="65"/>
      <c r="C2" s="65"/>
      <c r="D2" s="64"/>
      <c r="E2" s="64"/>
      <c r="F2" s="64"/>
      <c r="H2" s="64"/>
      <c r="L2" s="64"/>
      <c r="M2" s="64"/>
    </row>
    <row r="3" spans="1:13" ht="18.600000000000001" thickBot="1" x14ac:dyDescent="0.35">
      <c r="A3" s="67"/>
      <c r="B3" s="68" t="s">
        <v>82</v>
      </c>
      <c r="C3" s="69" t="s">
        <v>238</v>
      </c>
      <c r="D3" s="67"/>
      <c r="E3" s="67"/>
      <c r="F3" s="64"/>
      <c r="G3" s="67"/>
      <c r="H3" s="64"/>
      <c r="L3" s="64"/>
      <c r="M3" s="64"/>
    </row>
    <row r="4" spans="1:13" ht="15" thickBot="1" x14ac:dyDescent="0.35">
      <c r="H4" s="64"/>
      <c r="L4" s="64"/>
      <c r="M4" s="64"/>
    </row>
    <row r="5" spans="1:13" ht="18" x14ac:dyDescent="0.3">
      <c r="A5" s="70"/>
      <c r="B5" s="71" t="s">
        <v>84</v>
      </c>
      <c r="C5" s="70"/>
      <c r="E5" s="72"/>
      <c r="F5" s="72"/>
      <c r="H5" s="64"/>
      <c r="L5" s="64"/>
      <c r="M5" s="64"/>
    </row>
    <row r="6" spans="1:13" x14ac:dyDescent="0.3">
      <c r="B6" s="74" t="s">
        <v>85</v>
      </c>
      <c r="H6" s="64"/>
      <c r="L6" s="64"/>
      <c r="M6" s="64"/>
    </row>
    <row r="7" spans="1:13" x14ac:dyDescent="0.3">
      <c r="B7" s="73" t="s">
        <v>86</v>
      </c>
      <c r="H7" s="64"/>
      <c r="L7" s="64"/>
      <c r="M7" s="64"/>
    </row>
    <row r="8" spans="1:13" x14ac:dyDescent="0.3">
      <c r="B8" s="73" t="s">
        <v>87</v>
      </c>
      <c r="F8" s="66" t="s">
        <v>88</v>
      </c>
      <c r="H8" s="64"/>
      <c r="L8" s="64"/>
      <c r="M8" s="64"/>
    </row>
    <row r="9" spans="1:13" x14ac:dyDescent="0.3">
      <c r="B9" s="74" t="s">
        <v>89</v>
      </c>
      <c r="H9" s="64"/>
      <c r="L9" s="64"/>
      <c r="M9" s="64"/>
    </row>
    <row r="10" spans="1:13" x14ac:dyDescent="0.3">
      <c r="B10" s="74" t="s">
        <v>90</v>
      </c>
      <c r="H10" s="64"/>
      <c r="L10" s="64"/>
      <c r="M10" s="64"/>
    </row>
    <row r="11" spans="1:13" ht="15" thickBot="1" x14ac:dyDescent="0.35">
      <c r="B11" s="75" t="s">
        <v>91</v>
      </c>
      <c r="H11" s="64"/>
      <c r="L11" s="64"/>
      <c r="M11" s="64"/>
    </row>
    <row r="12" spans="1:13" x14ac:dyDescent="0.3">
      <c r="B12" s="76"/>
      <c r="H12" s="64"/>
      <c r="L12" s="64"/>
      <c r="M12" s="64"/>
    </row>
    <row r="13" spans="1:13" ht="36" x14ac:dyDescent="0.3">
      <c r="A13" s="77" t="s">
        <v>92</v>
      </c>
      <c r="B13" s="77" t="s">
        <v>85</v>
      </c>
      <c r="C13" s="78"/>
      <c r="D13" s="78"/>
      <c r="E13" s="78"/>
      <c r="F13" s="78"/>
      <c r="G13" s="79"/>
      <c r="H13" s="64"/>
      <c r="L13" s="64"/>
      <c r="M13" s="64"/>
    </row>
    <row r="14" spans="1:13" x14ac:dyDescent="0.3">
      <c r="A14" s="66" t="s">
        <v>93</v>
      </c>
      <c r="B14" s="80" t="s">
        <v>0</v>
      </c>
      <c r="C14" s="197" t="s">
        <v>603</v>
      </c>
      <c r="E14" s="72"/>
      <c r="F14" s="72"/>
      <c r="H14" s="64"/>
      <c r="L14" s="64"/>
      <c r="M14" s="64"/>
    </row>
    <row r="15" spans="1:13" x14ac:dyDescent="0.3">
      <c r="A15" s="66" t="s">
        <v>95</v>
      </c>
      <c r="B15" s="80" t="s">
        <v>96</v>
      </c>
      <c r="C15" s="197" t="s">
        <v>1423</v>
      </c>
      <c r="E15" s="72"/>
      <c r="F15" s="72"/>
      <c r="H15" s="64"/>
      <c r="L15" s="64"/>
      <c r="M15" s="64"/>
    </row>
    <row r="16" spans="1:13" x14ac:dyDescent="0.3">
      <c r="A16" s="66" t="s">
        <v>97</v>
      </c>
      <c r="B16" s="80" t="s">
        <v>98</v>
      </c>
      <c r="C16" s="198" t="s">
        <v>1396</v>
      </c>
      <c r="E16" s="72"/>
      <c r="F16" s="72"/>
      <c r="H16" s="64"/>
      <c r="L16" s="64"/>
      <c r="M16" s="64"/>
    </row>
    <row r="17" spans="1:13" x14ac:dyDescent="0.3">
      <c r="A17" s="66" t="s">
        <v>99</v>
      </c>
      <c r="B17" s="80" t="s">
        <v>100</v>
      </c>
      <c r="C17" s="226">
        <v>43555</v>
      </c>
      <c r="E17" s="72"/>
      <c r="F17" s="72"/>
      <c r="H17" s="64"/>
      <c r="L17" s="64"/>
      <c r="M17" s="64"/>
    </row>
    <row r="18" spans="1:13" outlineLevel="1" x14ac:dyDescent="0.3">
      <c r="A18" s="66" t="s">
        <v>101</v>
      </c>
      <c r="B18" s="81" t="s">
        <v>102</v>
      </c>
      <c r="C18" s="196" t="s">
        <v>1397</v>
      </c>
      <c r="E18" s="72"/>
      <c r="F18" s="72"/>
      <c r="H18" s="64"/>
      <c r="L18" s="64"/>
      <c r="M18" s="64"/>
    </row>
    <row r="19" spans="1:13" outlineLevel="1" x14ac:dyDescent="0.3">
      <c r="A19" s="66" t="s">
        <v>103</v>
      </c>
      <c r="B19" s="81" t="s">
        <v>104</v>
      </c>
      <c r="C19" s="195" t="s">
        <v>1842</v>
      </c>
      <c r="E19" s="72"/>
      <c r="F19" s="72"/>
      <c r="H19" s="64"/>
      <c r="L19" s="64"/>
      <c r="M19" s="64"/>
    </row>
    <row r="20" spans="1:13" outlineLevel="1" x14ac:dyDescent="0.3">
      <c r="A20" s="66" t="s">
        <v>105</v>
      </c>
      <c r="B20" s="81"/>
      <c r="E20" s="72"/>
      <c r="F20" s="72"/>
      <c r="H20" s="64"/>
      <c r="L20" s="64"/>
      <c r="M20" s="64"/>
    </row>
    <row r="21" spans="1:13" outlineLevel="1" x14ac:dyDescent="0.3">
      <c r="A21" s="66" t="s">
        <v>106</v>
      </c>
      <c r="B21" s="81"/>
      <c r="E21" s="72"/>
      <c r="F21" s="72"/>
      <c r="H21" s="64"/>
      <c r="L21" s="64"/>
      <c r="M21" s="64"/>
    </row>
    <row r="22" spans="1:13" outlineLevel="1" x14ac:dyDescent="0.3">
      <c r="A22" s="66" t="s">
        <v>107</v>
      </c>
      <c r="B22" s="81"/>
      <c r="E22" s="72"/>
      <c r="F22" s="72"/>
      <c r="H22" s="64"/>
      <c r="L22" s="64"/>
      <c r="M22" s="64"/>
    </row>
    <row r="23" spans="1:13" outlineLevel="1" x14ac:dyDescent="0.3">
      <c r="A23" s="66" t="s">
        <v>108</v>
      </c>
      <c r="B23" s="81"/>
      <c r="E23" s="72"/>
      <c r="F23" s="72"/>
      <c r="H23" s="64"/>
      <c r="L23" s="64"/>
      <c r="M23" s="64"/>
    </row>
    <row r="24" spans="1:13" outlineLevel="1" x14ac:dyDescent="0.3">
      <c r="A24" s="66" t="s">
        <v>109</v>
      </c>
      <c r="B24" s="81"/>
      <c r="E24" s="72"/>
      <c r="F24" s="72"/>
      <c r="H24" s="64"/>
      <c r="L24" s="64"/>
      <c r="M24" s="64"/>
    </row>
    <row r="25" spans="1:13" outlineLevel="1" x14ac:dyDescent="0.3">
      <c r="A25" s="66" t="s">
        <v>110</v>
      </c>
      <c r="B25" s="81"/>
      <c r="E25" s="72"/>
      <c r="F25" s="72"/>
      <c r="H25" s="64"/>
      <c r="L25" s="64"/>
      <c r="M25" s="64"/>
    </row>
    <row r="26" spans="1:13" ht="18" x14ac:dyDescent="0.3">
      <c r="A26" s="78"/>
      <c r="B26" s="77" t="s">
        <v>86</v>
      </c>
      <c r="C26" s="78"/>
      <c r="D26" s="78"/>
      <c r="E26" s="78"/>
      <c r="F26" s="78"/>
      <c r="G26" s="79"/>
      <c r="H26" s="64"/>
      <c r="L26" s="64"/>
      <c r="M26" s="64"/>
    </row>
    <row r="27" spans="1:13" x14ac:dyDescent="0.3">
      <c r="A27" s="66" t="s">
        <v>111</v>
      </c>
      <c r="B27" s="82" t="s">
        <v>112</v>
      </c>
      <c r="C27" s="199" t="s">
        <v>1398</v>
      </c>
      <c r="D27" s="83"/>
      <c r="E27" s="83"/>
      <c r="F27" s="83"/>
      <c r="H27" s="64"/>
      <c r="L27" s="64"/>
      <c r="M27" s="64"/>
    </row>
    <row r="28" spans="1:13" x14ac:dyDescent="0.3">
      <c r="A28" s="66" t="s">
        <v>113</v>
      </c>
      <c r="B28" s="82" t="s">
        <v>114</v>
      </c>
      <c r="C28" s="199" t="s">
        <v>1398</v>
      </c>
      <c r="D28" s="83"/>
      <c r="E28" s="83"/>
      <c r="F28" s="83"/>
      <c r="H28" s="64"/>
      <c r="L28" s="64"/>
      <c r="M28" s="64"/>
    </row>
    <row r="29" spans="1:13" x14ac:dyDescent="0.3">
      <c r="A29" s="66" t="s">
        <v>115</v>
      </c>
      <c r="B29" s="82" t="s">
        <v>116</v>
      </c>
      <c r="C29" s="200" t="s">
        <v>1399</v>
      </c>
      <c r="E29" s="83"/>
      <c r="F29" s="83"/>
      <c r="H29" s="64"/>
      <c r="L29" s="64"/>
      <c r="M29" s="64"/>
    </row>
    <row r="30" spans="1:13" outlineLevel="1" x14ac:dyDescent="0.3">
      <c r="A30" s="66" t="s">
        <v>117</v>
      </c>
      <c r="B30" s="82"/>
      <c r="E30" s="83"/>
      <c r="F30" s="83"/>
      <c r="H30" s="64"/>
      <c r="L30" s="64"/>
      <c r="M30" s="64"/>
    </row>
    <row r="31" spans="1:13" outlineLevel="1" x14ac:dyDescent="0.3">
      <c r="A31" s="66" t="s">
        <v>118</v>
      </c>
      <c r="B31" s="82"/>
      <c r="E31" s="83"/>
      <c r="F31" s="83"/>
      <c r="H31" s="64"/>
      <c r="L31" s="64"/>
      <c r="M31" s="64"/>
    </row>
    <row r="32" spans="1:13" outlineLevel="1" x14ac:dyDescent="0.3">
      <c r="A32" s="66" t="s">
        <v>119</v>
      </c>
      <c r="B32" s="82"/>
      <c r="E32" s="83"/>
      <c r="F32" s="83"/>
      <c r="H32" s="64"/>
      <c r="L32" s="64"/>
      <c r="M32" s="64"/>
    </row>
    <row r="33" spans="1:13" outlineLevel="1" x14ac:dyDescent="0.3">
      <c r="A33" s="66" t="s">
        <v>120</v>
      </c>
      <c r="B33" s="82"/>
      <c r="E33" s="83"/>
      <c r="F33" s="83"/>
      <c r="H33" s="64"/>
      <c r="L33" s="64"/>
      <c r="M33" s="64"/>
    </row>
    <row r="34" spans="1:13" outlineLevel="1" x14ac:dyDescent="0.3">
      <c r="A34" s="66" t="s">
        <v>121</v>
      </c>
      <c r="B34" s="82"/>
      <c r="E34" s="83"/>
      <c r="F34" s="83"/>
      <c r="H34" s="64"/>
      <c r="L34" s="64"/>
      <c r="M34" s="64"/>
    </row>
    <row r="35" spans="1:13" outlineLevel="1" x14ac:dyDescent="0.3">
      <c r="A35" s="66" t="s">
        <v>122</v>
      </c>
      <c r="B35" s="84"/>
      <c r="E35" s="83"/>
      <c r="F35" s="83"/>
      <c r="H35" s="64"/>
      <c r="L35" s="64"/>
      <c r="M35" s="64"/>
    </row>
    <row r="36" spans="1:13" ht="18" x14ac:dyDescent="0.3">
      <c r="A36" s="77"/>
      <c r="B36" s="77" t="s">
        <v>87</v>
      </c>
      <c r="C36" s="77"/>
      <c r="D36" s="78"/>
      <c r="E36" s="78"/>
      <c r="F36" s="78"/>
      <c r="G36" s="79"/>
      <c r="H36" s="64"/>
      <c r="L36" s="64"/>
      <c r="M36" s="64"/>
    </row>
    <row r="37" spans="1:13" ht="15" customHeight="1" x14ac:dyDescent="0.3">
      <c r="A37" s="85"/>
      <c r="B37" s="86" t="s">
        <v>123</v>
      </c>
      <c r="C37" s="85" t="s">
        <v>124</v>
      </c>
      <c r="D37" s="85"/>
      <c r="E37" s="87"/>
      <c r="F37" s="88"/>
      <c r="G37" s="88"/>
      <c r="H37" s="64"/>
      <c r="L37" s="64"/>
      <c r="M37" s="64"/>
    </row>
    <row r="38" spans="1:13" x14ac:dyDescent="0.3">
      <c r="A38" s="66" t="s">
        <v>4</v>
      </c>
      <c r="B38" s="83" t="s">
        <v>1194</v>
      </c>
      <c r="C38" s="227">
        <v>444410.6</v>
      </c>
      <c r="F38" s="83"/>
      <c r="H38" s="64"/>
      <c r="L38" s="64"/>
      <c r="M38" s="64"/>
    </row>
    <row r="39" spans="1:13" x14ac:dyDescent="0.3">
      <c r="A39" s="66" t="s">
        <v>125</v>
      </c>
      <c r="B39" s="83" t="s">
        <v>126</v>
      </c>
      <c r="C39" s="227">
        <v>403693</v>
      </c>
      <c r="F39" s="83"/>
      <c r="H39" s="64"/>
      <c r="L39" s="64"/>
      <c r="M39" s="64"/>
    </row>
    <row r="40" spans="1:13" outlineLevel="1" x14ac:dyDescent="0.3">
      <c r="A40" s="66" t="s">
        <v>127</v>
      </c>
      <c r="B40" s="89" t="s">
        <v>128</v>
      </c>
      <c r="C40" s="201" t="s">
        <v>1018</v>
      </c>
      <c r="F40" s="83"/>
      <c r="H40" s="64"/>
      <c r="L40" s="64"/>
      <c r="M40" s="64"/>
    </row>
    <row r="41" spans="1:13" outlineLevel="1" x14ac:dyDescent="0.3">
      <c r="A41" s="66" t="s">
        <v>129</v>
      </c>
      <c r="B41" s="89" t="s">
        <v>130</v>
      </c>
      <c r="C41" s="202" t="s">
        <v>1018</v>
      </c>
      <c r="F41" s="83"/>
      <c r="H41" s="64"/>
      <c r="L41" s="64"/>
      <c r="M41" s="64"/>
    </row>
    <row r="42" spans="1:13" outlineLevel="1" x14ac:dyDescent="0.3">
      <c r="A42" s="66" t="s">
        <v>131</v>
      </c>
      <c r="B42" s="83"/>
      <c r="F42" s="83"/>
      <c r="H42" s="64"/>
      <c r="L42" s="64"/>
      <c r="M42" s="64"/>
    </row>
    <row r="43" spans="1:13" outlineLevel="1" x14ac:dyDescent="0.3">
      <c r="A43" s="66" t="s">
        <v>132</v>
      </c>
      <c r="B43" s="83"/>
      <c r="F43" s="83"/>
      <c r="H43" s="64"/>
      <c r="L43" s="64"/>
      <c r="M43" s="64"/>
    </row>
    <row r="44" spans="1:13" ht="15" customHeight="1" x14ac:dyDescent="0.3">
      <c r="A44" s="85"/>
      <c r="B44" s="86" t="s">
        <v>133</v>
      </c>
      <c r="C44" s="133" t="s">
        <v>1195</v>
      </c>
      <c r="D44" s="85" t="s">
        <v>134</v>
      </c>
      <c r="E44" s="87"/>
      <c r="F44" s="88" t="s">
        <v>135</v>
      </c>
      <c r="G44" s="88" t="s">
        <v>136</v>
      </c>
      <c r="H44" s="64"/>
      <c r="L44" s="64"/>
      <c r="M44" s="64"/>
    </row>
    <row r="45" spans="1:13" x14ac:dyDescent="0.3">
      <c r="A45" s="66" t="s">
        <v>8</v>
      </c>
      <c r="B45" s="83" t="s">
        <v>137</v>
      </c>
      <c r="C45" s="203" t="s">
        <v>1018</v>
      </c>
      <c r="D45" s="102">
        <f>IF(OR(C38="[For completion]",C39="[For completion]"),"Please complete G.3.1.1 and G.3.1.2",(C38/C39-1))</f>
        <v>0.10086278434354812</v>
      </c>
      <c r="E45" s="102"/>
      <c r="F45" s="204" t="s">
        <v>1018</v>
      </c>
      <c r="G45" s="205" t="s">
        <v>1018</v>
      </c>
      <c r="H45" s="64"/>
      <c r="L45" s="64"/>
      <c r="M45" s="64"/>
    </row>
    <row r="46" spans="1:13" outlineLevel="1" x14ac:dyDescent="0.3">
      <c r="A46" s="66" t="s">
        <v>138</v>
      </c>
      <c r="B46" s="81" t="s">
        <v>139</v>
      </c>
      <c r="C46" s="102"/>
      <c r="D46" s="102"/>
      <c r="E46" s="102"/>
      <c r="F46" s="102"/>
      <c r="G46" s="102"/>
      <c r="H46" s="64"/>
      <c r="L46" s="64"/>
      <c r="M46" s="64"/>
    </row>
    <row r="47" spans="1:13" outlineLevel="1" x14ac:dyDescent="0.3">
      <c r="A47" s="66" t="s">
        <v>140</v>
      </c>
      <c r="B47" s="81" t="s">
        <v>141</v>
      </c>
      <c r="C47" s="102"/>
      <c r="D47" s="102"/>
      <c r="E47" s="102"/>
      <c r="F47" s="102"/>
      <c r="G47" s="102"/>
      <c r="H47" s="64"/>
      <c r="L47" s="64"/>
      <c r="M47" s="64"/>
    </row>
    <row r="48" spans="1:13" outlineLevel="1" x14ac:dyDescent="0.3">
      <c r="A48" s="66" t="s">
        <v>142</v>
      </c>
      <c r="B48" s="81"/>
      <c r="C48" s="102"/>
      <c r="D48" s="102"/>
      <c r="E48" s="102"/>
      <c r="F48" s="102"/>
      <c r="G48" s="102"/>
      <c r="H48" s="64"/>
      <c r="L48" s="64"/>
      <c r="M48" s="64"/>
    </row>
    <row r="49" spans="1:13" outlineLevel="1" x14ac:dyDescent="0.3">
      <c r="A49" s="66" t="s">
        <v>143</v>
      </c>
      <c r="B49" s="81"/>
      <c r="C49" s="102"/>
      <c r="D49" s="102"/>
      <c r="E49" s="102"/>
      <c r="F49" s="102"/>
      <c r="G49" s="102"/>
      <c r="H49" s="64"/>
      <c r="L49" s="64"/>
      <c r="M49" s="64"/>
    </row>
    <row r="50" spans="1:13" outlineLevel="1" x14ac:dyDescent="0.3">
      <c r="A50" s="66" t="s">
        <v>144</v>
      </c>
      <c r="B50" s="81"/>
      <c r="C50" s="102"/>
      <c r="D50" s="102"/>
      <c r="E50" s="102"/>
      <c r="F50" s="102"/>
      <c r="G50" s="102"/>
      <c r="H50" s="64"/>
      <c r="L50" s="64"/>
      <c r="M50" s="64"/>
    </row>
    <row r="51" spans="1:13" outlineLevel="1" x14ac:dyDescent="0.3">
      <c r="A51" s="66" t="s">
        <v>145</v>
      </c>
      <c r="B51" s="81"/>
      <c r="C51" s="102"/>
      <c r="D51" s="102"/>
      <c r="E51" s="102"/>
      <c r="F51" s="102"/>
      <c r="G51" s="102"/>
      <c r="H51" s="64"/>
      <c r="L51" s="64"/>
      <c r="M51" s="64"/>
    </row>
    <row r="52" spans="1:13" ht="15" customHeight="1" x14ac:dyDescent="0.3">
      <c r="A52" s="85"/>
      <c r="B52" s="86" t="s">
        <v>146</v>
      </c>
      <c r="C52" s="85" t="s">
        <v>124</v>
      </c>
      <c r="D52" s="85"/>
      <c r="E52" s="87"/>
      <c r="F52" s="88" t="s">
        <v>147</v>
      </c>
      <c r="G52" s="88"/>
      <c r="H52" s="64"/>
      <c r="L52" s="64"/>
      <c r="M52" s="64"/>
    </row>
    <row r="53" spans="1:13" x14ac:dyDescent="0.3">
      <c r="A53" s="66" t="s">
        <v>148</v>
      </c>
      <c r="B53" s="83" t="s">
        <v>149</v>
      </c>
      <c r="C53" s="207">
        <v>388116.5</v>
      </c>
      <c r="E53" s="90"/>
      <c r="F53" s="91">
        <f>IF($C$58=0,"",IF(C53="[for completion]","",C53/$C$58))</f>
        <v>0.87332870758066594</v>
      </c>
      <c r="G53" s="91"/>
      <c r="H53" s="64"/>
      <c r="L53" s="64"/>
      <c r="M53" s="64"/>
    </row>
    <row r="54" spans="1:13" x14ac:dyDescent="0.3">
      <c r="A54" s="66" t="s">
        <v>150</v>
      </c>
      <c r="B54" s="83" t="s">
        <v>151</v>
      </c>
      <c r="C54" s="185"/>
      <c r="E54" s="90"/>
      <c r="F54" s="91">
        <f>IF($C$58=0,"",IF(C54="[for completion]","",C54/$C$58))</f>
        <v>0</v>
      </c>
      <c r="G54" s="91"/>
      <c r="H54" s="64"/>
      <c r="L54" s="64"/>
      <c r="M54" s="64"/>
    </row>
    <row r="55" spans="1:13" x14ac:dyDescent="0.3">
      <c r="A55" s="66" t="s">
        <v>152</v>
      </c>
      <c r="B55" s="83" t="s">
        <v>153</v>
      </c>
      <c r="C55" s="185"/>
      <c r="E55" s="90"/>
      <c r="F55" s="159">
        <f t="shared" ref="F55:F56" si="0">IF($C$58=0,"",IF(C55="[for completion]","",C55/$C$58))</f>
        <v>0</v>
      </c>
      <c r="G55" s="91"/>
      <c r="H55" s="64"/>
      <c r="L55" s="64"/>
      <c r="M55" s="64"/>
    </row>
    <row r="56" spans="1:13" x14ac:dyDescent="0.3">
      <c r="A56" s="66" t="s">
        <v>154</v>
      </c>
      <c r="B56" s="83" t="s">
        <v>155</v>
      </c>
      <c r="C56" s="207">
        <v>56294.06</v>
      </c>
      <c r="E56" s="90"/>
      <c r="F56" s="159">
        <f t="shared" si="0"/>
        <v>0.12667129241933406</v>
      </c>
      <c r="G56" s="91"/>
      <c r="H56" s="64"/>
      <c r="L56" s="64"/>
      <c r="M56" s="64"/>
    </row>
    <row r="57" spans="1:13" x14ac:dyDescent="0.3">
      <c r="A57" s="66" t="s">
        <v>156</v>
      </c>
      <c r="B57" s="66" t="s">
        <v>157</v>
      </c>
      <c r="C57" s="185"/>
      <c r="E57" s="90"/>
      <c r="F57" s="91">
        <f>IF($C$58=0,"",IF(C57="[for completion]","",C57/$C$58))</f>
        <v>0</v>
      </c>
      <c r="G57" s="91"/>
      <c r="H57" s="64"/>
      <c r="L57" s="64"/>
      <c r="M57" s="64"/>
    </row>
    <row r="58" spans="1:13" x14ac:dyDescent="0.3">
      <c r="A58" s="66" t="s">
        <v>158</v>
      </c>
      <c r="B58" s="92" t="s">
        <v>159</v>
      </c>
      <c r="C58" s="186">
        <f>SUM(C53:C57)</f>
        <v>444410.56</v>
      </c>
      <c r="D58" s="90"/>
      <c r="E58" s="90"/>
      <c r="F58" s="93">
        <f>SUM(F53:F57)</f>
        <v>1</v>
      </c>
      <c r="G58" s="91"/>
      <c r="H58" s="64"/>
      <c r="L58" s="64"/>
      <c r="M58" s="64"/>
    </row>
    <row r="59" spans="1:13" outlineLevel="1" x14ac:dyDescent="0.3">
      <c r="A59" s="66" t="s">
        <v>160</v>
      </c>
      <c r="B59" s="94" t="s">
        <v>161</v>
      </c>
      <c r="C59" s="185"/>
      <c r="E59" s="90"/>
      <c r="F59" s="91">
        <f t="shared" ref="F59:F64" si="1">IF($C$58=0,"",IF(C59="[for completion]","",C59/$C$58))</f>
        <v>0</v>
      </c>
      <c r="G59" s="91"/>
      <c r="H59" s="64"/>
      <c r="L59" s="64"/>
      <c r="M59" s="64"/>
    </row>
    <row r="60" spans="1:13" outlineLevel="1" x14ac:dyDescent="0.3">
      <c r="A60" s="66" t="s">
        <v>162</v>
      </c>
      <c r="B60" s="94" t="s">
        <v>161</v>
      </c>
      <c r="C60" s="185"/>
      <c r="E60" s="90"/>
      <c r="F60" s="91">
        <f t="shared" si="1"/>
        <v>0</v>
      </c>
      <c r="G60" s="91"/>
      <c r="H60" s="64"/>
      <c r="L60" s="64"/>
      <c r="M60" s="64"/>
    </row>
    <row r="61" spans="1:13" outlineLevel="1" x14ac:dyDescent="0.3">
      <c r="A61" s="66" t="s">
        <v>163</v>
      </c>
      <c r="B61" s="94" t="s">
        <v>161</v>
      </c>
      <c r="C61" s="185"/>
      <c r="E61" s="90"/>
      <c r="F61" s="91">
        <f t="shared" si="1"/>
        <v>0</v>
      </c>
      <c r="G61" s="91"/>
      <c r="H61" s="64"/>
      <c r="L61" s="64"/>
      <c r="M61" s="64"/>
    </row>
    <row r="62" spans="1:13" outlineLevel="1" x14ac:dyDescent="0.3">
      <c r="A62" s="66" t="s">
        <v>164</v>
      </c>
      <c r="B62" s="94" t="s">
        <v>161</v>
      </c>
      <c r="C62" s="185"/>
      <c r="E62" s="90"/>
      <c r="F62" s="91">
        <f t="shared" si="1"/>
        <v>0</v>
      </c>
      <c r="G62" s="91"/>
      <c r="H62" s="64"/>
      <c r="L62" s="64"/>
      <c r="M62" s="64"/>
    </row>
    <row r="63" spans="1:13" outlineLevel="1" x14ac:dyDescent="0.3">
      <c r="A63" s="66" t="s">
        <v>165</v>
      </c>
      <c r="B63" s="94" t="s">
        <v>161</v>
      </c>
      <c r="C63" s="185"/>
      <c r="E63" s="90"/>
      <c r="F63" s="91">
        <f t="shared" si="1"/>
        <v>0</v>
      </c>
      <c r="G63" s="91"/>
      <c r="H63" s="64"/>
      <c r="L63" s="64"/>
      <c r="M63" s="64"/>
    </row>
    <row r="64" spans="1:13" outlineLevel="1" x14ac:dyDescent="0.3">
      <c r="A64" s="66" t="s">
        <v>166</v>
      </c>
      <c r="B64" s="94" t="s">
        <v>161</v>
      </c>
      <c r="C64" s="187"/>
      <c r="D64" s="95"/>
      <c r="E64" s="95"/>
      <c r="F64" s="91">
        <f t="shared" si="1"/>
        <v>0</v>
      </c>
      <c r="G64" s="93"/>
      <c r="H64" s="64"/>
      <c r="L64" s="64"/>
      <c r="M64" s="64"/>
    </row>
    <row r="65" spans="1:13" ht="15" customHeight="1" x14ac:dyDescent="0.3">
      <c r="A65" s="85"/>
      <c r="B65" s="86" t="s">
        <v>167</v>
      </c>
      <c r="C65" s="133" t="s">
        <v>1206</v>
      </c>
      <c r="D65" s="133" t="s">
        <v>1207</v>
      </c>
      <c r="E65" s="87"/>
      <c r="F65" s="88" t="s">
        <v>168</v>
      </c>
      <c r="G65" s="96" t="s">
        <v>169</v>
      </c>
      <c r="H65" s="64"/>
      <c r="L65" s="64"/>
      <c r="M65" s="64"/>
    </row>
    <row r="66" spans="1:13" x14ac:dyDescent="0.3">
      <c r="A66" s="66" t="s">
        <v>170</v>
      </c>
      <c r="B66" s="83" t="s">
        <v>1279</v>
      </c>
      <c r="C66" s="188">
        <v>13.91</v>
      </c>
      <c r="D66" s="206" t="s">
        <v>1018</v>
      </c>
      <c r="E66" s="80"/>
      <c r="F66" s="97"/>
      <c r="G66" s="98"/>
      <c r="H66" s="64"/>
      <c r="L66" s="64"/>
      <c r="M66" s="64"/>
    </row>
    <row r="67" spans="1:13" x14ac:dyDescent="0.3">
      <c r="B67" s="83"/>
      <c r="E67" s="80"/>
      <c r="F67" s="97"/>
      <c r="G67" s="98"/>
      <c r="H67" s="64"/>
      <c r="L67" s="64"/>
      <c r="M67" s="64"/>
    </row>
    <row r="68" spans="1:13" x14ac:dyDescent="0.3">
      <c r="B68" s="83" t="s">
        <v>1200</v>
      </c>
      <c r="C68" s="80"/>
      <c r="D68" s="80"/>
      <c r="E68" s="80"/>
      <c r="F68" s="98"/>
      <c r="G68" s="98"/>
      <c r="H68" s="64"/>
      <c r="L68" s="64"/>
      <c r="M68" s="64"/>
    </row>
    <row r="69" spans="1:13" x14ac:dyDescent="0.3">
      <c r="B69" s="83" t="s">
        <v>172</v>
      </c>
      <c r="E69" s="80"/>
      <c r="F69" s="98"/>
      <c r="G69" s="98"/>
      <c r="H69" s="64"/>
      <c r="L69" s="64"/>
      <c r="M69" s="64"/>
    </row>
    <row r="70" spans="1:13" x14ac:dyDescent="0.3">
      <c r="A70" s="66" t="s">
        <v>173</v>
      </c>
      <c r="B70" s="177" t="s">
        <v>1371</v>
      </c>
      <c r="C70" s="227">
        <v>8046</v>
      </c>
      <c r="D70" s="207" t="s">
        <v>1018</v>
      </c>
      <c r="E70" s="62"/>
      <c r="F70" s="91">
        <f t="shared" ref="F70:F76" si="2">IF($C$77=0,"",IF(C70="[for completion]","",C70/$C$77))</f>
        <v>2.07277645391898E-2</v>
      </c>
      <c r="G70" s="91" t="str">
        <f>IF($D$77=0,"",IF(D70="[Mark as ND1 if not relevant]","",D70/$D$77))</f>
        <v/>
      </c>
      <c r="H70" s="64"/>
      <c r="L70" s="64"/>
      <c r="M70" s="64"/>
    </row>
    <row r="71" spans="1:13" x14ac:dyDescent="0.3">
      <c r="A71" s="66" t="s">
        <v>174</v>
      </c>
      <c r="B71" s="178" t="s">
        <v>1372</v>
      </c>
      <c r="C71" s="227">
        <v>11012</v>
      </c>
      <c r="D71" s="207" t="s">
        <v>1018</v>
      </c>
      <c r="E71" s="62"/>
      <c r="F71" s="91">
        <f t="shared" si="2"/>
        <v>2.8368648161267468E-2</v>
      </c>
      <c r="G71" s="91" t="str">
        <f t="shared" ref="G71:G76" si="3">IF($D$77=0,"",IF(D71="[Mark as ND1 if not relevant]","",D71/$D$77))</f>
        <v/>
      </c>
      <c r="H71" s="64"/>
      <c r="L71" s="64"/>
      <c r="M71" s="64"/>
    </row>
    <row r="72" spans="1:13" x14ac:dyDescent="0.3">
      <c r="A72" s="66" t="s">
        <v>175</v>
      </c>
      <c r="B72" s="177" t="s">
        <v>1373</v>
      </c>
      <c r="C72" s="227">
        <v>11406</v>
      </c>
      <c r="D72" s="207" t="s">
        <v>1018</v>
      </c>
      <c r="E72" s="62"/>
      <c r="F72" s="91">
        <f t="shared" si="2"/>
        <v>2.9383654279641912E-2</v>
      </c>
      <c r="G72" s="91" t="str">
        <f t="shared" si="3"/>
        <v/>
      </c>
      <c r="H72" s="64"/>
      <c r="L72" s="64"/>
      <c r="M72" s="64"/>
    </row>
    <row r="73" spans="1:13" x14ac:dyDescent="0.3">
      <c r="A73" s="66" t="s">
        <v>176</v>
      </c>
      <c r="B73" s="177" t="s">
        <v>1374</v>
      </c>
      <c r="C73" s="227">
        <v>11893</v>
      </c>
      <c r="D73" s="207" t="s">
        <v>1018</v>
      </c>
      <c r="E73" s="62"/>
      <c r="F73" s="91">
        <f t="shared" si="2"/>
        <v>3.0638243060475301E-2</v>
      </c>
      <c r="G73" s="91" t="str">
        <f t="shared" si="3"/>
        <v/>
      </c>
      <c r="H73" s="64"/>
      <c r="L73" s="64"/>
      <c r="M73" s="64"/>
    </row>
    <row r="74" spans="1:13" x14ac:dyDescent="0.3">
      <c r="A74" s="66" t="s">
        <v>177</v>
      </c>
      <c r="B74" s="177" t="s">
        <v>1375</v>
      </c>
      <c r="C74" s="227">
        <v>12330</v>
      </c>
      <c r="D74" s="207" t="s">
        <v>1018</v>
      </c>
      <c r="E74" s="62"/>
      <c r="F74" s="91">
        <f t="shared" si="2"/>
        <v>3.1764023958266246E-2</v>
      </c>
      <c r="G74" s="91" t="str">
        <f t="shared" si="3"/>
        <v/>
      </c>
      <c r="H74" s="64"/>
      <c r="L74" s="64"/>
      <c r="M74" s="64"/>
    </row>
    <row r="75" spans="1:13" x14ac:dyDescent="0.3">
      <c r="A75" s="66" t="s">
        <v>178</v>
      </c>
      <c r="B75" s="177" t="s">
        <v>1376</v>
      </c>
      <c r="C75" s="227">
        <v>74578</v>
      </c>
      <c r="D75" s="207" t="s">
        <v>1018</v>
      </c>
      <c r="E75" s="62"/>
      <c r="F75" s="91">
        <f t="shared" si="2"/>
        <v>0.19212468603078509</v>
      </c>
      <c r="G75" s="91" t="str">
        <f t="shared" si="3"/>
        <v/>
      </c>
      <c r="H75" s="64"/>
      <c r="L75" s="64"/>
      <c r="M75" s="64"/>
    </row>
    <row r="76" spans="1:13" x14ac:dyDescent="0.3">
      <c r="A76" s="66" t="s">
        <v>179</v>
      </c>
      <c r="B76" s="177" t="s">
        <v>1377</v>
      </c>
      <c r="C76" s="227">
        <v>258910</v>
      </c>
      <c r="D76" s="207" t="s">
        <v>1018</v>
      </c>
      <c r="E76" s="62"/>
      <c r="F76" s="91">
        <f t="shared" si="2"/>
        <v>0.66699297997037421</v>
      </c>
      <c r="G76" s="91" t="str">
        <f t="shared" si="3"/>
        <v/>
      </c>
      <c r="H76" s="64"/>
      <c r="L76" s="64"/>
      <c r="M76" s="64"/>
    </row>
    <row r="77" spans="1:13" x14ac:dyDescent="0.3">
      <c r="A77" s="66" t="s">
        <v>180</v>
      </c>
      <c r="B77" s="99" t="s">
        <v>159</v>
      </c>
      <c r="C77" s="189">
        <f>SUM(C70:C76)</f>
        <v>388175</v>
      </c>
      <c r="D77" s="189">
        <f>SUM(D70:D76)</f>
        <v>0</v>
      </c>
      <c r="E77" s="83"/>
      <c r="F77" s="93">
        <f>SUM(F70:F76)</f>
        <v>1</v>
      </c>
      <c r="G77" s="93">
        <f>SUM(G70:G76)</f>
        <v>0</v>
      </c>
      <c r="H77" s="64"/>
      <c r="L77" s="64"/>
      <c r="M77" s="64"/>
    </row>
    <row r="78" spans="1:13" outlineLevel="1" x14ac:dyDescent="0.3">
      <c r="A78" s="66" t="s">
        <v>181</v>
      </c>
      <c r="B78" s="100" t="s">
        <v>182</v>
      </c>
      <c r="C78" s="189"/>
      <c r="D78" s="189"/>
      <c r="E78" s="83"/>
      <c r="F78" s="91">
        <f>IF($C$77=0,"",IF(C78="[for completion]","",C78/$C$77))</f>
        <v>0</v>
      </c>
      <c r="G78" s="91" t="str">
        <f t="shared" ref="G78:G87" si="4">IF($D$77=0,"",IF(D78="[for completion]","",D78/$D$77))</f>
        <v/>
      </c>
      <c r="H78" s="64"/>
      <c r="L78" s="64"/>
      <c r="M78" s="64"/>
    </row>
    <row r="79" spans="1:13" outlineLevel="1" x14ac:dyDescent="0.3">
      <c r="A79" s="66" t="s">
        <v>183</v>
      </c>
      <c r="B79" s="100" t="s">
        <v>184</v>
      </c>
      <c r="C79" s="189"/>
      <c r="D79" s="189"/>
      <c r="E79" s="83"/>
      <c r="F79" s="91">
        <f t="shared" ref="F79:F87" si="5">IF($C$77=0,"",IF(C79="[for completion]","",C79/$C$77))</f>
        <v>0</v>
      </c>
      <c r="G79" s="91" t="str">
        <f t="shared" si="4"/>
        <v/>
      </c>
      <c r="H79" s="64"/>
      <c r="L79" s="64"/>
      <c r="M79" s="64"/>
    </row>
    <row r="80" spans="1:13" outlineLevel="1" x14ac:dyDescent="0.3">
      <c r="A80" s="66" t="s">
        <v>185</v>
      </c>
      <c r="B80" s="100" t="s">
        <v>186</v>
      </c>
      <c r="C80" s="189"/>
      <c r="D80" s="189"/>
      <c r="E80" s="83"/>
      <c r="F80" s="91">
        <f t="shared" si="5"/>
        <v>0</v>
      </c>
      <c r="G80" s="91" t="str">
        <f t="shared" si="4"/>
        <v/>
      </c>
      <c r="H80" s="64"/>
      <c r="L80" s="64"/>
      <c r="M80" s="64"/>
    </row>
    <row r="81" spans="1:13" outlineLevel="1" x14ac:dyDescent="0.3">
      <c r="A81" s="66" t="s">
        <v>187</v>
      </c>
      <c r="B81" s="100" t="s">
        <v>188</v>
      </c>
      <c r="C81" s="189"/>
      <c r="D81" s="189"/>
      <c r="E81" s="83"/>
      <c r="F81" s="91">
        <f t="shared" si="5"/>
        <v>0</v>
      </c>
      <c r="G81" s="91" t="str">
        <f t="shared" si="4"/>
        <v/>
      </c>
      <c r="H81" s="64"/>
      <c r="L81" s="64"/>
      <c r="M81" s="64"/>
    </row>
    <row r="82" spans="1:13" outlineLevel="1" x14ac:dyDescent="0.3">
      <c r="A82" s="66" t="s">
        <v>189</v>
      </c>
      <c r="B82" s="100" t="s">
        <v>190</v>
      </c>
      <c r="C82" s="189"/>
      <c r="D82" s="189"/>
      <c r="E82" s="83"/>
      <c r="F82" s="91">
        <f t="shared" si="5"/>
        <v>0</v>
      </c>
      <c r="G82" s="91" t="str">
        <f t="shared" si="4"/>
        <v/>
      </c>
      <c r="H82" s="64"/>
      <c r="L82" s="64"/>
      <c r="M82" s="64"/>
    </row>
    <row r="83" spans="1:13" outlineLevel="1" x14ac:dyDescent="0.3">
      <c r="A83" s="66" t="s">
        <v>191</v>
      </c>
      <c r="B83" s="100"/>
      <c r="C83" s="90"/>
      <c r="D83" s="90"/>
      <c r="E83" s="83"/>
      <c r="F83" s="91"/>
      <c r="G83" s="91"/>
      <c r="H83" s="64"/>
      <c r="L83" s="64"/>
      <c r="M83" s="64"/>
    </row>
    <row r="84" spans="1:13" outlineLevel="1" x14ac:dyDescent="0.3">
      <c r="A84" s="66" t="s">
        <v>192</v>
      </c>
      <c r="B84" s="100"/>
      <c r="C84" s="90"/>
      <c r="D84" s="90"/>
      <c r="E84" s="83"/>
      <c r="F84" s="91"/>
      <c r="G84" s="91"/>
      <c r="H84" s="64"/>
      <c r="L84" s="64"/>
      <c r="M84" s="64"/>
    </row>
    <row r="85" spans="1:13" outlineLevel="1" x14ac:dyDescent="0.3">
      <c r="A85" s="66" t="s">
        <v>193</v>
      </c>
      <c r="B85" s="100"/>
      <c r="C85" s="90"/>
      <c r="D85" s="90"/>
      <c r="E85" s="83"/>
      <c r="F85" s="91"/>
      <c r="G85" s="91"/>
      <c r="H85" s="64"/>
      <c r="L85" s="64"/>
      <c r="M85" s="64"/>
    </row>
    <row r="86" spans="1:13" outlineLevel="1" x14ac:dyDescent="0.3">
      <c r="A86" s="66" t="s">
        <v>194</v>
      </c>
      <c r="B86" s="99"/>
      <c r="C86" s="90"/>
      <c r="D86" s="90"/>
      <c r="E86" s="83"/>
      <c r="F86" s="91">
        <f t="shared" si="5"/>
        <v>0</v>
      </c>
      <c r="G86" s="91" t="str">
        <f t="shared" si="4"/>
        <v/>
      </c>
      <c r="H86" s="64"/>
      <c r="L86" s="64"/>
      <c r="M86" s="64"/>
    </row>
    <row r="87" spans="1:13" outlineLevel="1" x14ac:dyDescent="0.3">
      <c r="A87" s="66" t="s">
        <v>195</v>
      </c>
      <c r="B87" s="100"/>
      <c r="C87" s="90"/>
      <c r="D87" s="90"/>
      <c r="E87" s="83"/>
      <c r="F87" s="91">
        <f t="shared" si="5"/>
        <v>0</v>
      </c>
      <c r="G87" s="91" t="str">
        <f t="shared" si="4"/>
        <v/>
      </c>
      <c r="H87" s="64"/>
      <c r="L87" s="64"/>
      <c r="M87" s="64"/>
    </row>
    <row r="88" spans="1:13" ht="15" customHeight="1" x14ac:dyDescent="0.3">
      <c r="A88" s="85"/>
      <c r="B88" s="86" t="s">
        <v>196</v>
      </c>
      <c r="C88" s="133" t="s">
        <v>1208</v>
      </c>
      <c r="D88" s="133" t="s">
        <v>1209</v>
      </c>
      <c r="E88" s="87"/>
      <c r="F88" s="88" t="s">
        <v>197</v>
      </c>
      <c r="G88" s="85" t="s">
        <v>198</v>
      </c>
      <c r="H88" s="64"/>
      <c r="L88" s="64"/>
      <c r="M88" s="64"/>
    </row>
    <row r="89" spans="1:13" x14ac:dyDescent="0.3">
      <c r="A89" s="66" t="s">
        <v>199</v>
      </c>
      <c r="B89" s="83" t="s">
        <v>171</v>
      </c>
      <c r="C89" s="227">
        <v>12.12</v>
      </c>
      <c r="D89" s="207" t="s">
        <v>1018</v>
      </c>
      <c r="E89" s="80"/>
      <c r="F89" s="97"/>
      <c r="G89" s="98"/>
      <c r="H89" s="64"/>
      <c r="L89" s="64"/>
      <c r="M89" s="64"/>
    </row>
    <row r="90" spans="1:13" x14ac:dyDescent="0.3">
      <c r="B90" s="83"/>
      <c r="E90" s="80"/>
      <c r="F90" s="97"/>
      <c r="G90" s="98"/>
      <c r="H90" s="64"/>
      <c r="L90" s="64"/>
      <c r="M90" s="64"/>
    </row>
    <row r="91" spans="1:13" x14ac:dyDescent="0.3">
      <c r="B91" s="83" t="s">
        <v>1201</v>
      </c>
      <c r="C91" s="80"/>
      <c r="D91" s="80"/>
      <c r="E91" s="80"/>
      <c r="F91" s="98"/>
      <c r="G91" s="98"/>
      <c r="H91" s="64"/>
      <c r="L91" s="64"/>
      <c r="M91" s="64"/>
    </row>
    <row r="92" spans="1:13" x14ac:dyDescent="0.3">
      <c r="A92" s="66" t="s">
        <v>200</v>
      </c>
      <c r="B92" s="83" t="s">
        <v>172</v>
      </c>
      <c r="E92" s="80"/>
      <c r="F92" s="98"/>
      <c r="G92" s="98"/>
      <c r="H92" s="64"/>
      <c r="L92" s="64"/>
      <c r="M92" s="64"/>
    </row>
    <row r="93" spans="1:13" x14ac:dyDescent="0.3">
      <c r="A93" s="66" t="s">
        <v>201</v>
      </c>
      <c r="B93" s="178" t="s">
        <v>1371</v>
      </c>
      <c r="C93" s="207">
        <v>70625</v>
      </c>
      <c r="D93" s="207" t="s">
        <v>1018</v>
      </c>
      <c r="E93" s="62"/>
      <c r="F93" s="91">
        <f>IF($C$100=0,"",IF(C93="[for completion]","",IF(C93="","",C93/$C$100)))</f>
        <v>0.17494729906141548</v>
      </c>
      <c r="G93" s="91" t="str">
        <f>IF($D$100=0,"",IF(D93="[Mark as ND1 if not relevant]","",IF(D93="","",D93/$D$100)))</f>
        <v/>
      </c>
      <c r="H93" s="64"/>
      <c r="L93" s="64"/>
      <c r="M93" s="64"/>
    </row>
    <row r="94" spans="1:13" x14ac:dyDescent="0.3">
      <c r="A94" s="66" t="s">
        <v>202</v>
      </c>
      <c r="B94" s="178" t="s">
        <v>1372</v>
      </c>
      <c r="C94" s="207">
        <v>38919</v>
      </c>
      <c r="D94" s="207" t="s">
        <v>1018</v>
      </c>
      <c r="E94" s="62"/>
      <c r="F94" s="91">
        <f t="shared" ref="F94:F99" si="6">IF($C$100=0,"",IF(C94="[for completion]","",IF(C94="","",C94/$C$100)))</f>
        <v>9.6407418508619169E-2</v>
      </c>
      <c r="G94" s="91" t="str">
        <f t="shared" ref="G94:G99" si="7">IF($D$100=0,"",IF(D94="[Mark as ND1 if not relevant]","",IF(D94="","",D94/$D$100)))</f>
        <v/>
      </c>
      <c r="H94" s="64"/>
      <c r="L94" s="64"/>
      <c r="M94" s="64"/>
    </row>
    <row r="95" spans="1:13" x14ac:dyDescent="0.3">
      <c r="A95" s="66" t="s">
        <v>203</v>
      </c>
      <c r="B95" s="178" t="s">
        <v>1373</v>
      </c>
      <c r="C95" s="207">
        <v>53879</v>
      </c>
      <c r="D95" s="207" t="s">
        <v>1018</v>
      </c>
      <c r="E95" s="62"/>
      <c r="F95" s="91">
        <f t="shared" si="6"/>
        <v>0.13346528178591158</v>
      </c>
      <c r="G95" s="91" t="str">
        <f t="shared" si="7"/>
        <v/>
      </c>
      <c r="H95" s="64"/>
      <c r="L95" s="64"/>
      <c r="M95" s="64"/>
    </row>
    <row r="96" spans="1:13" x14ac:dyDescent="0.3">
      <c r="A96" s="66" t="s">
        <v>204</v>
      </c>
      <c r="B96" s="178" t="s">
        <v>1374</v>
      </c>
      <c r="C96" s="207">
        <v>38756</v>
      </c>
      <c r="D96" s="207" t="s">
        <v>1018</v>
      </c>
      <c r="E96" s="62"/>
      <c r="F96" s="91">
        <f t="shared" si="6"/>
        <v>9.6003646335210177E-2</v>
      </c>
      <c r="G96" s="91" t="str">
        <f t="shared" si="7"/>
        <v/>
      </c>
      <c r="H96" s="64"/>
      <c r="L96" s="64"/>
      <c r="M96" s="64"/>
    </row>
    <row r="97" spans="1:14" x14ac:dyDescent="0.3">
      <c r="A97" s="66" t="s">
        <v>205</v>
      </c>
      <c r="B97" s="178" t="s">
        <v>1375</v>
      </c>
      <c r="C97" s="207">
        <v>35955</v>
      </c>
      <c r="D97" s="207" t="s">
        <v>1018</v>
      </c>
      <c r="E97" s="62"/>
      <c r="F97" s="91">
        <f t="shared" si="6"/>
        <v>8.9065205490310703E-2</v>
      </c>
      <c r="G97" s="91" t="str">
        <f t="shared" si="7"/>
        <v/>
      </c>
      <c r="H97" s="64"/>
      <c r="L97" s="64"/>
      <c r="M97" s="64"/>
    </row>
    <row r="98" spans="1:14" x14ac:dyDescent="0.3">
      <c r="A98" s="66" t="s">
        <v>206</v>
      </c>
      <c r="B98" s="178" t="s">
        <v>1376</v>
      </c>
      <c r="C98" s="207">
        <v>2259</v>
      </c>
      <c r="D98" s="207" t="s">
        <v>1018</v>
      </c>
      <c r="E98" s="62"/>
      <c r="F98" s="91">
        <f t="shared" si="6"/>
        <v>5.5958364400670807E-3</v>
      </c>
      <c r="G98" s="91" t="str">
        <f t="shared" si="7"/>
        <v/>
      </c>
      <c r="H98" s="64"/>
      <c r="L98" s="64"/>
      <c r="M98" s="64"/>
    </row>
    <row r="99" spans="1:14" x14ac:dyDescent="0.3">
      <c r="A99" s="66" t="s">
        <v>207</v>
      </c>
      <c r="B99" s="178" t="s">
        <v>1377</v>
      </c>
      <c r="C99" s="207">
        <v>163300</v>
      </c>
      <c r="D99" s="207" t="s">
        <v>1018</v>
      </c>
      <c r="E99" s="62"/>
      <c r="F99" s="91">
        <f t="shared" si="6"/>
        <v>0.40451531237846583</v>
      </c>
      <c r="G99" s="91" t="str">
        <f t="shared" si="7"/>
        <v/>
      </c>
      <c r="H99" s="64"/>
      <c r="L99" s="64"/>
      <c r="M99" s="64"/>
    </row>
    <row r="100" spans="1:14" x14ac:dyDescent="0.3">
      <c r="A100" s="66" t="s">
        <v>208</v>
      </c>
      <c r="B100" s="99" t="s">
        <v>159</v>
      </c>
      <c r="C100" s="90">
        <f>SUM(C93:C99)</f>
        <v>403693</v>
      </c>
      <c r="D100" s="90">
        <f>SUM(D93:D99)</f>
        <v>0</v>
      </c>
      <c r="E100" s="83"/>
      <c r="F100" s="93">
        <f>SUM(F93:F99)</f>
        <v>1</v>
      </c>
      <c r="G100" s="93">
        <f>SUM(G93:G99)</f>
        <v>0</v>
      </c>
      <c r="H100" s="64"/>
      <c r="L100" s="64"/>
      <c r="M100" s="64"/>
    </row>
    <row r="101" spans="1:14" outlineLevel="1" x14ac:dyDescent="0.3">
      <c r="A101" s="66" t="s">
        <v>209</v>
      </c>
      <c r="B101" s="100" t="s">
        <v>182</v>
      </c>
      <c r="C101" s="90"/>
      <c r="D101" s="90"/>
      <c r="E101" s="83"/>
      <c r="F101" s="91">
        <f t="shared" ref="F101:F105" si="8">IF($C$100=0,"",IF(C101="[for completion]","",C101/$C$100))</f>
        <v>0</v>
      </c>
      <c r="G101" s="91" t="str">
        <f t="shared" ref="G101:G105" si="9">IF($D$100=0,"",IF(D101="[for completion]","",D101/$D$100))</f>
        <v/>
      </c>
      <c r="H101" s="64"/>
      <c r="L101" s="64"/>
      <c r="M101" s="64"/>
    </row>
    <row r="102" spans="1:14" outlineLevel="1" x14ac:dyDescent="0.3">
      <c r="A102" s="66" t="s">
        <v>210</v>
      </c>
      <c r="B102" s="100" t="s">
        <v>184</v>
      </c>
      <c r="C102" s="90"/>
      <c r="D102" s="90"/>
      <c r="E102" s="83"/>
      <c r="F102" s="91">
        <f t="shared" si="8"/>
        <v>0</v>
      </c>
      <c r="G102" s="91" t="str">
        <f t="shared" si="9"/>
        <v/>
      </c>
      <c r="H102" s="64"/>
      <c r="L102" s="64"/>
      <c r="M102" s="64"/>
    </row>
    <row r="103" spans="1:14" outlineLevel="1" x14ac:dyDescent="0.3">
      <c r="A103" s="66" t="s">
        <v>211</v>
      </c>
      <c r="B103" s="100" t="s">
        <v>186</v>
      </c>
      <c r="C103" s="90"/>
      <c r="D103" s="90"/>
      <c r="E103" s="83"/>
      <c r="F103" s="91">
        <f t="shared" si="8"/>
        <v>0</v>
      </c>
      <c r="G103" s="91" t="str">
        <f t="shared" si="9"/>
        <v/>
      </c>
      <c r="H103" s="64"/>
      <c r="L103" s="64"/>
      <c r="M103" s="64"/>
    </row>
    <row r="104" spans="1:14" outlineLevel="1" x14ac:dyDescent="0.3">
      <c r="A104" s="66" t="s">
        <v>212</v>
      </c>
      <c r="B104" s="100" t="s">
        <v>188</v>
      </c>
      <c r="C104" s="90"/>
      <c r="D104" s="90"/>
      <c r="E104" s="83"/>
      <c r="F104" s="91">
        <f t="shared" si="8"/>
        <v>0</v>
      </c>
      <c r="G104" s="91" t="str">
        <f t="shared" si="9"/>
        <v/>
      </c>
      <c r="H104" s="64"/>
      <c r="L104" s="64"/>
      <c r="M104" s="64"/>
    </row>
    <row r="105" spans="1:14" outlineLevel="1" x14ac:dyDescent="0.3">
      <c r="A105" s="66" t="s">
        <v>213</v>
      </c>
      <c r="B105" s="100" t="s">
        <v>190</v>
      </c>
      <c r="C105" s="90"/>
      <c r="D105" s="90"/>
      <c r="E105" s="83"/>
      <c r="F105" s="91">
        <f t="shared" si="8"/>
        <v>0</v>
      </c>
      <c r="G105" s="91" t="str">
        <f t="shared" si="9"/>
        <v/>
      </c>
      <c r="H105" s="64"/>
      <c r="L105" s="64"/>
      <c r="M105" s="64"/>
    </row>
    <row r="106" spans="1:14" outlineLevel="1" x14ac:dyDescent="0.3">
      <c r="A106" s="66" t="s">
        <v>214</v>
      </c>
      <c r="B106" s="100"/>
      <c r="C106" s="90"/>
      <c r="D106" s="90"/>
      <c r="E106" s="83"/>
      <c r="F106" s="91"/>
      <c r="G106" s="91"/>
      <c r="H106" s="64"/>
      <c r="L106" s="64"/>
      <c r="M106" s="64"/>
    </row>
    <row r="107" spans="1:14" outlineLevel="1" x14ac:dyDescent="0.3">
      <c r="A107" s="66" t="s">
        <v>215</v>
      </c>
      <c r="B107" s="100"/>
      <c r="C107" s="90"/>
      <c r="D107" s="90"/>
      <c r="E107" s="83"/>
      <c r="F107" s="91"/>
      <c r="G107" s="91"/>
      <c r="H107" s="64"/>
      <c r="L107" s="64"/>
      <c r="M107" s="64"/>
    </row>
    <row r="108" spans="1:14" outlineLevel="1" x14ac:dyDescent="0.3">
      <c r="A108" s="66" t="s">
        <v>216</v>
      </c>
      <c r="B108" s="99"/>
      <c r="C108" s="90"/>
      <c r="D108" s="90"/>
      <c r="E108" s="83"/>
      <c r="F108" s="91"/>
      <c r="G108" s="91"/>
      <c r="H108" s="64"/>
      <c r="L108" s="64"/>
      <c r="M108" s="64"/>
    </row>
    <row r="109" spans="1:14" outlineLevel="1" x14ac:dyDescent="0.3">
      <c r="A109" s="66" t="s">
        <v>217</v>
      </c>
      <c r="B109" s="100"/>
      <c r="C109" s="90"/>
      <c r="D109" s="90"/>
      <c r="E109" s="83"/>
      <c r="F109" s="91"/>
      <c r="G109" s="91"/>
      <c r="H109" s="64"/>
      <c r="L109" s="64"/>
      <c r="M109" s="64"/>
    </row>
    <row r="110" spans="1:14" outlineLevel="1" x14ac:dyDescent="0.3">
      <c r="A110" s="66" t="s">
        <v>218</v>
      </c>
      <c r="B110" s="100"/>
      <c r="C110" s="90"/>
      <c r="D110" s="90"/>
      <c r="E110" s="83"/>
      <c r="F110" s="91"/>
      <c r="G110" s="91"/>
      <c r="H110" s="64"/>
      <c r="L110" s="64"/>
      <c r="M110" s="64"/>
    </row>
    <row r="111" spans="1:14" ht="15" customHeight="1" x14ac:dyDescent="0.3">
      <c r="A111" s="85"/>
      <c r="B111" s="86" t="s">
        <v>219</v>
      </c>
      <c r="C111" s="88" t="s">
        <v>220</v>
      </c>
      <c r="D111" s="88" t="s">
        <v>221</v>
      </c>
      <c r="E111" s="87"/>
      <c r="F111" s="88" t="s">
        <v>222</v>
      </c>
      <c r="G111" s="88" t="s">
        <v>223</v>
      </c>
      <c r="H111" s="64"/>
      <c r="L111" s="64"/>
      <c r="M111" s="64"/>
    </row>
    <row r="112" spans="1:14" s="101" customFormat="1" x14ac:dyDescent="0.3">
      <c r="A112" s="66" t="s">
        <v>224</v>
      </c>
      <c r="B112" s="83" t="s">
        <v>225</v>
      </c>
      <c r="C112" s="207">
        <v>7507</v>
      </c>
      <c r="D112" s="207" t="s">
        <v>1018</v>
      </c>
      <c r="E112" s="91"/>
      <c r="F112" s="91">
        <f>IF($C$129=0,"",IF(C112="[for completion]","",IF(C112="","",C112/$C$129)))</f>
        <v>1.9339215559992271E-2</v>
      </c>
      <c r="G112" s="91" t="str">
        <f>IF($D$129=0,"",IF(D112="[for completion]","",IF(D112="","",D112/$D$129)))</f>
        <v/>
      </c>
      <c r="I112" s="66"/>
      <c r="J112" s="66"/>
      <c r="K112" s="66"/>
      <c r="L112" s="64" t="s">
        <v>1381</v>
      </c>
      <c r="M112" s="64"/>
      <c r="N112" s="64"/>
    </row>
    <row r="113" spans="1:14" s="101" customFormat="1" x14ac:dyDescent="0.3">
      <c r="A113" s="66" t="s">
        <v>226</v>
      </c>
      <c r="B113" s="83" t="s">
        <v>1382</v>
      </c>
      <c r="C113" s="66"/>
      <c r="D113" s="207" t="s">
        <v>1018</v>
      </c>
      <c r="E113" s="91"/>
      <c r="F113" s="91" t="str">
        <f t="shared" ref="F113:F128" si="10">IF($C$129=0,"",IF(C113="[for completion]","",IF(C113="","",C113/$C$129)))</f>
        <v/>
      </c>
      <c r="G113" s="91" t="str">
        <f t="shared" ref="G113:G128" si="11">IF($D$129=0,"",IF(D113="[for completion]","",IF(D113="","",D113/$D$129)))</f>
        <v/>
      </c>
      <c r="I113" s="66"/>
      <c r="J113" s="66"/>
      <c r="K113" s="66"/>
      <c r="L113" s="83" t="s">
        <v>1382</v>
      </c>
      <c r="M113" s="64"/>
      <c r="N113" s="64"/>
    </row>
    <row r="114" spans="1:14" s="101" customFormat="1" x14ac:dyDescent="0.3">
      <c r="A114" s="66" t="s">
        <v>227</v>
      </c>
      <c r="B114" s="83" t="s">
        <v>234</v>
      </c>
      <c r="C114" s="66"/>
      <c r="D114" s="207" t="s">
        <v>1018</v>
      </c>
      <c r="E114" s="91"/>
      <c r="F114" s="91" t="str">
        <f t="shared" si="10"/>
        <v/>
      </c>
      <c r="G114" s="91" t="str">
        <f t="shared" si="11"/>
        <v/>
      </c>
      <c r="I114" s="66"/>
      <c r="J114" s="66"/>
      <c r="K114" s="66"/>
      <c r="L114" s="83" t="s">
        <v>234</v>
      </c>
      <c r="M114" s="64"/>
      <c r="N114" s="64"/>
    </row>
    <row r="115" spans="1:14" s="101" customFormat="1" x14ac:dyDescent="0.3">
      <c r="A115" s="66" t="s">
        <v>228</v>
      </c>
      <c r="B115" s="83" t="s">
        <v>1383</v>
      </c>
      <c r="C115" s="66"/>
      <c r="D115" s="207" t="s">
        <v>1018</v>
      </c>
      <c r="E115" s="91"/>
      <c r="F115" s="91" t="str">
        <f t="shared" si="10"/>
        <v/>
      </c>
      <c r="G115" s="91" t="str">
        <f t="shared" si="11"/>
        <v/>
      </c>
      <c r="I115" s="66"/>
      <c r="J115" s="66"/>
      <c r="K115" s="66"/>
      <c r="L115" s="83" t="s">
        <v>1383</v>
      </c>
      <c r="M115" s="64"/>
      <c r="N115" s="64"/>
    </row>
    <row r="116" spans="1:14" s="101" customFormat="1" x14ac:dyDescent="0.3">
      <c r="A116" s="66" t="s">
        <v>230</v>
      </c>
      <c r="B116" s="83" t="s">
        <v>1384</v>
      </c>
      <c r="C116" s="66"/>
      <c r="D116" s="207" t="s">
        <v>1018</v>
      </c>
      <c r="E116" s="91"/>
      <c r="F116" s="91" t="str">
        <f t="shared" si="10"/>
        <v/>
      </c>
      <c r="G116" s="91" t="str">
        <f t="shared" si="11"/>
        <v/>
      </c>
      <c r="I116" s="66"/>
      <c r="J116" s="66"/>
      <c r="K116" s="66"/>
      <c r="L116" s="83" t="s">
        <v>1384</v>
      </c>
      <c r="M116" s="64"/>
      <c r="N116" s="64"/>
    </row>
    <row r="117" spans="1:14" s="101" customFormat="1" x14ac:dyDescent="0.3">
      <c r="A117" s="66" t="s">
        <v>231</v>
      </c>
      <c r="B117" s="83" t="s">
        <v>236</v>
      </c>
      <c r="C117" s="66"/>
      <c r="D117" s="207" t="s">
        <v>1018</v>
      </c>
      <c r="E117" s="83"/>
      <c r="F117" s="91" t="str">
        <f t="shared" si="10"/>
        <v/>
      </c>
      <c r="G117" s="91" t="str">
        <f t="shared" si="11"/>
        <v/>
      </c>
      <c r="I117" s="66"/>
      <c r="J117" s="66"/>
      <c r="K117" s="66"/>
      <c r="L117" s="83" t="s">
        <v>236</v>
      </c>
      <c r="M117" s="64"/>
      <c r="N117" s="64"/>
    </row>
    <row r="118" spans="1:14" x14ac:dyDescent="0.3">
      <c r="A118" s="66" t="s">
        <v>232</v>
      </c>
      <c r="B118" s="83" t="s">
        <v>238</v>
      </c>
      <c r="C118" s="207">
        <v>380668</v>
      </c>
      <c r="D118" s="207" t="s">
        <v>1018</v>
      </c>
      <c r="E118" s="83"/>
      <c r="F118" s="91">
        <f t="shared" si="10"/>
        <v>0.9806607844400077</v>
      </c>
      <c r="G118" s="91" t="str">
        <f t="shared" si="11"/>
        <v/>
      </c>
      <c r="L118" s="83" t="s">
        <v>238</v>
      </c>
      <c r="M118" s="64"/>
    </row>
    <row r="119" spans="1:14" x14ac:dyDescent="0.3">
      <c r="A119" s="66" t="s">
        <v>233</v>
      </c>
      <c r="B119" s="83" t="s">
        <v>1385</v>
      </c>
      <c r="D119" s="207" t="s">
        <v>1018</v>
      </c>
      <c r="E119" s="83"/>
      <c r="F119" s="91" t="str">
        <f t="shared" si="10"/>
        <v/>
      </c>
      <c r="G119" s="91" t="str">
        <f t="shared" si="11"/>
        <v/>
      </c>
      <c r="L119" s="83" t="s">
        <v>1385</v>
      </c>
      <c r="M119" s="64"/>
    </row>
    <row r="120" spans="1:14" x14ac:dyDescent="0.3">
      <c r="A120" s="66" t="s">
        <v>235</v>
      </c>
      <c r="B120" s="83" t="s">
        <v>240</v>
      </c>
      <c r="D120" s="207" t="s">
        <v>1018</v>
      </c>
      <c r="E120" s="83"/>
      <c r="F120" s="91" t="str">
        <f t="shared" si="10"/>
        <v/>
      </c>
      <c r="G120" s="91" t="str">
        <f t="shared" si="11"/>
        <v/>
      </c>
      <c r="L120" s="83" t="s">
        <v>240</v>
      </c>
      <c r="M120" s="64"/>
    </row>
    <row r="121" spans="1:14" x14ac:dyDescent="0.3">
      <c r="A121" s="66" t="s">
        <v>237</v>
      </c>
      <c r="B121" s="83" t="s">
        <v>1392</v>
      </c>
      <c r="D121" s="207" t="s">
        <v>1018</v>
      </c>
      <c r="E121" s="83"/>
      <c r="F121" s="91" t="str">
        <f t="shared" ref="F121" si="12">IF($C$129=0,"",IF(C121="[for completion]","",IF(C121="","",C121/$C$129)))</f>
        <v/>
      </c>
      <c r="G121" s="91" t="str">
        <f t="shared" ref="G121" si="13">IF($D$129=0,"",IF(D121="[for completion]","",IF(D121="","",D121/$D$129)))</f>
        <v/>
      </c>
      <c r="L121" s="83"/>
      <c r="M121" s="64"/>
    </row>
    <row r="122" spans="1:14" x14ac:dyDescent="0.3">
      <c r="A122" s="66" t="s">
        <v>239</v>
      </c>
      <c r="B122" s="83" t="s">
        <v>242</v>
      </c>
      <c r="D122" s="207" t="s">
        <v>1018</v>
      </c>
      <c r="E122" s="83"/>
      <c r="F122" s="91" t="str">
        <f t="shared" si="10"/>
        <v/>
      </c>
      <c r="G122" s="91" t="str">
        <f t="shared" si="11"/>
        <v/>
      </c>
      <c r="L122" s="83" t="s">
        <v>242</v>
      </c>
      <c r="M122" s="64"/>
    </row>
    <row r="123" spans="1:14" x14ac:dyDescent="0.3">
      <c r="A123" s="66" t="s">
        <v>241</v>
      </c>
      <c r="B123" s="83" t="s">
        <v>229</v>
      </c>
      <c r="D123" s="207" t="s">
        <v>1018</v>
      </c>
      <c r="E123" s="83"/>
      <c r="F123" s="91" t="str">
        <f t="shared" si="10"/>
        <v/>
      </c>
      <c r="G123" s="91" t="str">
        <f t="shared" si="11"/>
        <v/>
      </c>
      <c r="L123" s="83" t="s">
        <v>229</v>
      </c>
      <c r="M123" s="64"/>
    </row>
    <row r="124" spans="1:14" x14ac:dyDescent="0.3">
      <c r="A124" s="66" t="s">
        <v>243</v>
      </c>
      <c r="B124" s="178" t="s">
        <v>1387</v>
      </c>
      <c r="D124" s="207" t="s">
        <v>1018</v>
      </c>
      <c r="E124" s="83"/>
      <c r="F124" s="91" t="str">
        <f t="shared" si="10"/>
        <v/>
      </c>
      <c r="G124" s="91" t="str">
        <f t="shared" si="11"/>
        <v/>
      </c>
      <c r="L124" s="178" t="s">
        <v>1387</v>
      </c>
      <c r="M124" s="64"/>
    </row>
    <row r="125" spans="1:14" x14ac:dyDescent="0.3">
      <c r="A125" s="66" t="s">
        <v>245</v>
      </c>
      <c r="B125" s="83" t="s">
        <v>244</v>
      </c>
      <c r="D125" s="207" t="s">
        <v>1018</v>
      </c>
      <c r="E125" s="83"/>
      <c r="F125" s="91" t="str">
        <f t="shared" si="10"/>
        <v/>
      </c>
      <c r="G125" s="91" t="str">
        <f t="shared" si="11"/>
        <v/>
      </c>
      <c r="L125" s="83" t="s">
        <v>244</v>
      </c>
      <c r="M125" s="64"/>
    </row>
    <row r="126" spans="1:14" x14ac:dyDescent="0.3">
      <c r="A126" s="66" t="s">
        <v>247</v>
      </c>
      <c r="B126" s="83" t="s">
        <v>246</v>
      </c>
      <c r="D126" s="207" t="s">
        <v>1018</v>
      </c>
      <c r="E126" s="83"/>
      <c r="F126" s="91" t="str">
        <f t="shared" si="10"/>
        <v/>
      </c>
      <c r="G126" s="91" t="str">
        <f t="shared" si="11"/>
        <v/>
      </c>
      <c r="H126" s="95"/>
      <c r="L126" s="83" t="s">
        <v>246</v>
      </c>
      <c r="M126" s="64"/>
    </row>
    <row r="127" spans="1:14" x14ac:dyDescent="0.3">
      <c r="A127" s="66" t="s">
        <v>248</v>
      </c>
      <c r="B127" s="83" t="s">
        <v>1386</v>
      </c>
      <c r="D127" s="207" t="s">
        <v>1018</v>
      </c>
      <c r="E127" s="83"/>
      <c r="F127" s="91" t="str">
        <f t="shared" ref="F127" si="14">IF($C$129=0,"",IF(C127="[for completion]","",IF(C127="","",C127/$C$129)))</f>
        <v/>
      </c>
      <c r="G127" s="91" t="str">
        <f t="shared" ref="G127" si="15">IF($D$129=0,"",IF(D127="[for completion]","",IF(D127="","",D127/$D$129)))</f>
        <v/>
      </c>
      <c r="H127" s="64"/>
      <c r="L127" s="83" t="s">
        <v>1386</v>
      </c>
      <c r="M127" s="64"/>
    </row>
    <row r="128" spans="1:14" x14ac:dyDescent="0.3">
      <c r="A128" s="66" t="s">
        <v>1388</v>
      </c>
      <c r="B128" s="83" t="s">
        <v>157</v>
      </c>
      <c r="D128" s="207" t="s">
        <v>1018</v>
      </c>
      <c r="E128" s="83"/>
      <c r="F128" s="91" t="str">
        <f t="shared" si="10"/>
        <v/>
      </c>
      <c r="G128" s="91" t="str">
        <f t="shared" si="11"/>
        <v/>
      </c>
      <c r="H128" s="64"/>
      <c r="L128" s="64"/>
      <c r="M128" s="64"/>
    </row>
    <row r="129" spans="1:14" x14ac:dyDescent="0.3">
      <c r="A129" s="66" t="s">
        <v>1391</v>
      </c>
      <c r="B129" s="99" t="s">
        <v>159</v>
      </c>
      <c r="C129" s="66">
        <f>SUM(C112:C128)</f>
        <v>388175</v>
      </c>
      <c r="D129" s="66">
        <f>SUM(D112:D128)</f>
        <v>0</v>
      </c>
      <c r="E129" s="83"/>
      <c r="F129" s="102">
        <f>SUM(F112:F128)</f>
        <v>1</v>
      </c>
      <c r="G129" s="102">
        <f>SUM(G112:G128)</f>
        <v>0</v>
      </c>
      <c r="H129" s="64"/>
      <c r="L129" s="64"/>
      <c r="M129" s="64"/>
    </row>
    <row r="130" spans="1:14" outlineLevel="1" x14ac:dyDescent="0.3">
      <c r="A130" s="66" t="s">
        <v>249</v>
      </c>
      <c r="B130" s="94" t="s">
        <v>161</v>
      </c>
      <c r="E130" s="83"/>
      <c r="F130" s="91" t="str">
        <f>IF($C$129=0,"",IF(C130="[for completion]","",IF(C130="","",C130/$C$129)))</f>
        <v/>
      </c>
      <c r="G130" s="91" t="str">
        <f>IF($D$129=0,"",IF(D130="[for completion]","",IF(D130="","",D130/$D$129)))</f>
        <v/>
      </c>
      <c r="H130" s="64"/>
      <c r="L130" s="64"/>
      <c r="M130" s="64"/>
    </row>
    <row r="131" spans="1:14" outlineLevel="1" x14ac:dyDescent="0.3">
      <c r="A131" s="66" t="s">
        <v>250</v>
      </c>
      <c r="B131" s="94" t="s">
        <v>161</v>
      </c>
      <c r="E131" s="83"/>
      <c r="F131" s="91">
        <f t="shared" ref="F131:F136" si="16">IF($C$129=0,"",IF(C131="[for completion]","",C131/$C$129))</f>
        <v>0</v>
      </c>
      <c r="G131" s="91" t="str">
        <f t="shared" ref="G131:G136" si="17">IF($D$129=0,"",IF(D131="[for completion]","",D131/$D$129))</f>
        <v/>
      </c>
      <c r="H131" s="64"/>
      <c r="L131" s="64"/>
      <c r="M131" s="64"/>
    </row>
    <row r="132" spans="1:14" outlineLevel="1" x14ac:dyDescent="0.3">
      <c r="A132" s="66" t="s">
        <v>251</v>
      </c>
      <c r="B132" s="94" t="s">
        <v>161</v>
      </c>
      <c r="E132" s="83"/>
      <c r="F132" s="91">
        <f t="shared" si="16"/>
        <v>0</v>
      </c>
      <c r="G132" s="91" t="str">
        <f t="shared" si="17"/>
        <v/>
      </c>
      <c r="H132" s="64"/>
      <c r="L132" s="64"/>
      <c r="M132" s="64"/>
    </row>
    <row r="133" spans="1:14" outlineLevel="1" x14ac:dyDescent="0.3">
      <c r="A133" s="66" t="s">
        <v>252</v>
      </c>
      <c r="B133" s="94" t="s">
        <v>161</v>
      </c>
      <c r="E133" s="83"/>
      <c r="F133" s="91">
        <f t="shared" si="16"/>
        <v>0</v>
      </c>
      <c r="G133" s="91" t="str">
        <f t="shared" si="17"/>
        <v/>
      </c>
      <c r="H133" s="64"/>
      <c r="L133" s="64"/>
      <c r="M133" s="64"/>
    </row>
    <row r="134" spans="1:14" outlineLevel="1" x14ac:dyDescent="0.3">
      <c r="A134" s="66" t="s">
        <v>253</v>
      </c>
      <c r="B134" s="94" t="s">
        <v>161</v>
      </c>
      <c r="E134" s="83"/>
      <c r="F134" s="91">
        <f t="shared" si="16"/>
        <v>0</v>
      </c>
      <c r="G134" s="91" t="str">
        <f t="shared" si="17"/>
        <v/>
      </c>
      <c r="H134" s="64"/>
      <c r="L134" s="64"/>
      <c r="M134" s="64"/>
    </row>
    <row r="135" spans="1:14" outlineLevel="1" x14ac:dyDescent="0.3">
      <c r="A135" s="66" t="s">
        <v>254</v>
      </c>
      <c r="B135" s="94" t="s">
        <v>161</v>
      </c>
      <c r="E135" s="83"/>
      <c r="F135" s="91">
        <f t="shared" si="16"/>
        <v>0</v>
      </c>
      <c r="G135" s="91" t="str">
        <f t="shared" si="17"/>
        <v/>
      </c>
      <c r="H135" s="64"/>
      <c r="L135" s="64"/>
      <c r="M135" s="64"/>
    </row>
    <row r="136" spans="1:14" outlineLevel="1" x14ac:dyDescent="0.3">
      <c r="A136" s="66" t="s">
        <v>255</v>
      </c>
      <c r="B136" s="94" t="s">
        <v>161</v>
      </c>
      <c r="E136" s="83"/>
      <c r="F136" s="91">
        <f t="shared" si="16"/>
        <v>0</v>
      </c>
      <c r="G136" s="91" t="str">
        <f t="shared" si="17"/>
        <v/>
      </c>
      <c r="H136" s="64"/>
      <c r="L136" s="64"/>
      <c r="M136" s="64"/>
    </row>
    <row r="137" spans="1:14" ht="15" customHeight="1" x14ac:dyDescent="0.3">
      <c r="A137" s="85"/>
      <c r="B137" s="86" t="s">
        <v>256</v>
      </c>
      <c r="C137" s="88" t="s">
        <v>220</v>
      </c>
      <c r="D137" s="88" t="s">
        <v>221</v>
      </c>
      <c r="E137" s="87"/>
      <c r="F137" s="88" t="s">
        <v>222</v>
      </c>
      <c r="G137" s="88" t="s">
        <v>223</v>
      </c>
      <c r="H137" s="64"/>
      <c r="L137" s="64"/>
      <c r="M137" s="64"/>
    </row>
    <row r="138" spans="1:14" s="101" customFormat="1" x14ac:dyDescent="0.3">
      <c r="A138" s="66" t="s">
        <v>257</v>
      </c>
      <c r="B138" s="83" t="s">
        <v>225</v>
      </c>
      <c r="C138" s="207">
        <v>7889</v>
      </c>
      <c r="D138" s="207" t="s">
        <v>1018</v>
      </c>
      <c r="E138" s="91"/>
      <c r="F138" s="91">
        <f>IF($C$155=0,"",IF(C138="[for completion]","",IF(C138="","",C138/$C$155)))</f>
        <v>1.9542077767016025E-2</v>
      </c>
      <c r="G138" s="91" t="str">
        <f>IF($D$155=0,"",IF(D138="[for completion]","",IF(D138="","",D138/$D$155)))</f>
        <v/>
      </c>
      <c r="H138" s="64"/>
      <c r="I138" s="66"/>
      <c r="J138" s="66"/>
      <c r="K138" s="66"/>
      <c r="L138" s="64"/>
      <c r="M138" s="64"/>
      <c r="N138" s="64"/>
    </row>
    <row r="139" spans="1:14" s="101" customFormat="1" x14ac:dyDescent="0.3">
      <c r="A139" s="66" t="s">
        <v>258</v>
      </c>
      <c r="B139" s="83" t="s">
        <v>1382</v>
      </c>
      <c r="C139" s="66"/>
      <c r="D139" s="207" t="s">
        <v>1018</v>
      </c>
      <c r="E139" s="91"/>
      <c r="F139" s="91" t="str">
        <f t="shared" ref="F139:F146" si="18">IF($C$155=0,"",IF(C139="[for completion]","",IF(C139="","",C139/$C$155)))</f>
        <v/>
      </c>
      <c r="G139" s="91" t="str">
        <f t="shared" ref="G139:G146" si="19">IF($D$155=0,"",IF(D139="[for completion]","",IF(D139="","",D139/$D$155)))</f>
        <v/>
      </c>
      <c r="H139" s="64"/>
      <c r="I139" s="66"/>
      <c r="J139" s="66"/>
      <c r="K139" s="66"/>
      <c r="L139" s="64"/>
      <c r="M139" s="64"/>
      <c r="N139" s="64"/>
    </row>
    <row r="140" spans="1:14" s="101" customFormat="1" x14ac:dyDescent="0.3">
      <c r="A140" s="66" t="s">
        <v>259</v>
      </c>
      <c r="B140" s="83" t="s">
        <v>234</v>
      </c>
      <c r="C140" s="66"/>
      <c r="D140" s="207" t="s">
        <v>1018</v>
      </c>
      <c r="E140" s="91"/>
      <c r="F140" s="91" t="str">
        <f t="shared" si="18"/>
        <v/>
      </c>
      <c r="G140" s="91" t="str">
        <f t="shared" si="19"/>
        <v/>
      </c>
      <c r="H140" s="64"/>
      <c r="I140" s="66"/>
      <c r="J140" s="66"/>
      <c r="K140" s="66"/>
      <c r="L140" s="64"/>
      <c r="M140" s="64"/>
      <c r="N140" s="64"/>
    </row>
    <row r="141" spans="1:14" s="101" customFormat="1" x14ac:dyDescent="0.3">
      <c r="A141" s="66" t="s">
        <v>260</v>
      </c>
      <c r="B141" s="83" t="s">
        <v>1383</v>
      </c>
      <c r="C141" s="66"/>
      <c r="D141" s="207" t="s">
        <v>1018</v>
      </c>
      <c r="E141" s="91"/>
      <c r="F141" s="91" t="str">
        <f t="shared" si="18"/>
        <v/>
      </c>
      <c r="G141" s="91" t="str">
        <f t="shared" si="19"/>
        <v/>
      </c>
      <c r="H141" s="64"/>
      <c r="I141" s="66"/>
      <c r="J141" s="66"/>
      <c r="K141" s="66"/>
      <c r="L141" s="64"/>
      <c r="M141" s="64"/>
      <c r="N141" s="64"/>
    </row>
    <row r="142" spans="1:14" s="101" customFormat="1" x14ac:dyDescent="0.3">
      <c r="A142" s="66" t="s">
        <v>261</v>
      </c>
      <c r="B142" s="83" t="s">
        <v>1384</v>
      </c>
      <c r="C142" s="66"/>
      <c r="D142" s="207" t="s">
        <v>1018</v>
      </c>
      <c r="E142" s="91"/>
      <c r="F142" s="91" t="str">
        <f t="shared" si="18"/>
        <v/>
      </c>
      <c r="G142" s="91" t="str">
        <f t="shared" si="19"/>
        <v/>
      </c>
      <c r="H142" s="64"/>
      <c r="I142" s="66"/>
      <c r="J142" s="66"/>
      <c r="K142" s="66"/>
      <c r="L142" s="64"/>
      <c r="M142" s="64"/>
      <c r="N142" s="64"/>
    </row>
    <row r="143" spans="1:14" s="101" customFormat="1" x14ac:dyDescent="0.3">
      <c r="A143" s="66" t="s">
        <v>262</v>
      </c>
      <c r="B143" s="83" t="s">
        <v>236</v>
      </c>
      <c r="C143" s="66"/>
      <c r="D143" s="207" t="s">
        <v>1018</v>
      </c>
      <c r="E143" s="83"/>
      <c r="F143" s="91" t="str">
        <f t="shared" si="18"/>
        <v/>
      </c>
      <c r="G143" s="91" t="str">
        <f t="shared" si="19"/>
        <v/>
      </c>
      <c r="H143" s="64"/>
      <c r="I143" s="66"/>
      <c r="J143" s="66"/>
      <c r="K143" s="66"/>
      <c r="L143" s="64"/>
      <c r="M143" s="64"/>
      <c r="N143" s="64"/>
    </row>
    <row r="144" spans="1:14" x14ac:dyDescent="0.3">
      <c r="A144" s="66" t="s">
        <v>263</v>
      </c>
      <c r="B144" s="83" t="s">
        <v>238</v>
      </c>
      <c r="C144" s="207">
        <v>395804</v>
      </c>
      <c r="D144" s="207" t="s">
        <v>1018</v>
      </c>
      <c r="E144" s="83"/>
      <c r="F144" s="91">
        <f t="shared" si="18"/>
        <v>0.980457922232984</v>
      </c>
      <c r="G144" s="91" t="str">
        <f t="shared" si="19"/>
        <v/>
      </c>
      <c r="H144" s="64"/>
      <c r="L144" s="64"/>
      <c r="M144" s="64"/>
    </row>
    <row r="145" spans="1:13" x14ac:dyDescent="0.3">
      <c r="A145" s="66" t="s">
        <v>264</v>
      </c>
      <c r="B145" s="83" t="s">
        <v>1385</v>
      </c>
      <c r="D145" s="207" t="s">
        <v>1018</v>
      </c>
      <c r="E145" s="83"/>
      <c r="F145" s="91" t="str">
        <f t="shared" si="18"/>
        <v/>
      </c>
      <c r="G145" s="91" t="str">
        <f t="shared" si="19"/>
        <v/>
      </c>
      <c r="H145" s="64"/>
      <c r="L145" s="64"/>
      <c r="M145" s="64"/>
    </row>
    <row r="146" spans="1:13" x14ac:dyDescent="0.3">
      <c r="A146" s="66" t="s">
        <v>265</v>
      </c>
      <c r="B146" s="83" t="s">
        <v>240</v>
      </c>
      <c r="D146" s="207" t="s">
        <v>1018</v>
      </c>
      <c r="E146" s="83"/>
      <c r="F146" s="91" t="str">
        <f t="shared" si="18"/>
        <v/>
      </c>
      <c r="G146" s="91" t="str">
        <f t="shared" si="19"/>
        <v/>
      </c>
      <c r="H146" s="64"/>
      <c r="L146" s="64"/>
      <c r="M146" s="64"/>
    </row>
    <row r="147" spans="1:13" x14ac:dyDescent="0.3">
      <c r="A147" s="66" t="s">
        <v>266</v>
      </c>
      <c r="B147" s="83" t="s">
        <v>1392</v>
      </c>
      <c r="D147" s="207" t="s">
        <v>1018</v>
      </c>
      <c r="E147" s="83"/>
      <c r="F147" s="91" t="str">
        <f t="shared" ref="F147" si="20">IF($C$155=0,"",IF(C147="[for completion]","",IF(C147="","",C147/$C$155)))</f>
        <v/>
      </c>
      <c r="G147" s="91" t="str">
        <f t="shared" ref="G147" si="21">IF($D$155=0,"",IF(D147="[for completion]","",IF(D147="","",D147/$D$155)))</f>
        <v/>
      </c>
      <c r="H147" s="64"/>
      <c r="L147" s="64"/>
      <c r="M147" s="64"/>
    </row>
    <row r="148" spans="1:13" x14ac:dyDescent="0.3">
      <c r="A148" s="66" t="s">
        <v>267</v>
      </c>
      <c r="B148" s="83" t="s">
        <v>242</v>
      </c>
      <c r="D148" s="207" t="s">
        <v>1018</v>
      </c>
      <c r="E148" s="83"/>
      <c r="F148" s="91" t="str">
        <f t="shared" ref="F148:F154" si="22">IF($C$155=0,"",IF(C148="[for completion]","",IF(C148="","",C148/$C$155)))</f>
        <v/>
      </c>
      <c r="G148" s="91" t="str">
        <f t="shared" ref="G148:G154" si="23">IF($D$155=0,"",IF(D148="[for completion]","",IF(D148="","",D148/$D$155)))</f>
        <v/>
      </c>
      <c r="H148" s="64"/>
      <c r="L148" s="64"/>
      <c r="M148" s="64"/>
    </row>
    <row r="149" spans="1:13" x14ac:dyDescent="0.3">
      <c r="A149" s="66" t="s">
        <v>268</v>
      </c>
      <c r="B149" s="83" t="s">
        <v>229</v>
      </c>
      <c r="D149" s="207" t="s">
        <v>1018</v>
      </c>
      <c r="E149" s="83"/>
      <c r="F149" s="91" t="str">
        <f t="shared" si="22"/>
        <v/>
      </c>
      <c r="G149" s="91" t="str">
        <f t="shared" si="23"/>
        <v/>
      </c>
      <c r="H149" s="64"/>
      <c r="L149" s="64"/>
      <c r="M149" s="64"/>
    </row>
    <row r="150" spans="1:13" x14ac:dyDescent="0.3">
      <c r="A150" s="66" t="s">
        <v>269</v>
      </c>
      <c r="B150" s="178" t="s">
        <v>1387</v>
      </c>
      <c r="D150" s="207" t="s">
        <v>1018</v>
      </c>
      <c r="E150" s="83"/>
      <c r="F150" s="91" t="str">
        <f t="shared" si="22"/>
        <v/>
      </c>
      <c r="G150" s="91" t="str">
        <f t="shared" si="23"/>
        <v/>
      </c>
      <c r="H150" s="64"/>
      <c r="L150" s="64"/>
      <c r="M150" s="64"/>
    </row>
    <row r="151" spans="1:13" x14ac:dyDescent="0.3">
      <c r="A151" s="66" t="s">
        <v>270</v>
      </c>
      <c r="B151" s="83" t="s">
        <v>244</v>
      </c>
      <c r="D151" s="207" t="s">
        <v>1018</v>
      </c>
      <c r="E151" s="83"/>
      <c r="F151" s="91" t="str">
        <f t="shared" si="22"/>
        <v/>
      </c>
      <c r="G151" s="91" t="str">
        <f t="shared" si="23"/>
        <v/>
      </c>
      <c r="H151" s="64"/>
      <c r="L151" s="64"/>
      <c r="M151" s="64"/>
    </row>
    <row r="152" spans="1:13" x14ac:dyDescent="0.3">
      <c r="A152" s="66" t="s">
        <v>271</v>
      </c>
      <c r="B152" s="83" t="s">
        <v>246</v>
      </c>
      <c r="D152" s="207" t="s">
        <v>1018</v>
      </c>
      <c r="E152" s="83"/>
      <c r="F152" s="91" t="str">
        <f t="shared" si="22"/>
        <v/>
      </c>
      <c r="G152" s="91" t="str">
        <f t="shared" si="23"/>
        <v/>
      </c>
      <c r="H152" s="64"/>
      <c r="L152" s="64"/>
      <c r="M152" s="64"/>
    </row>
    <row r="153" spans="1:13" x14ac:dyDescent="0.3">
      <c r="A153" s="66" t="s">
        <v>272</v>
      </c>
      <c r="B153" s="83" t="s">
        <v>1386</v>
      </c>
      <c r="D153" s="207" t="s">
        <v>1018</v>
      </c>
      <c r="E153" s="83"/>
      <c r="F153" s="91" t="str">
        <f t="shared" si="22"/>
        <v/>
      </c>
      <c r="G153" s="91" t="str">
        <f t="shared" si="23"/>
        <v/>
      </c>
      <c r="H153" s="64"/>
      <c r="L153" s="64"/>
      <c r="M153" s="64"/>
    </row>
    <row r="154" spans="1:13" x14ac:dyDescent="0.3">
      <c r="A154" s="66" t="s">
        <v>1389</v>
      </c>
      <c r="B154" s="83" t="s">
        <v>157</v>
      </c>
      <c r="D154" s="207" t="s">
        <v>1018</v>
      </c>
      <c r="E154" s="83"/>
      <c r="F154" s="91" t="str">
        <f t="shared" si="22"/>
        <v/>
      </c>
      <c r="G154" s="91" t="str">
        <f t="shared" si="23"/>
        <v/>
      </c>
      <c r="H154" s="64"/>
      <c r="L154" s="64"/>
      <c r="M154" s="64"/>
    </row>
    <row r="155" spans="1:13" x14ac:dyDescent="0.3">
      <c r="A155" s="66" t="s">
        <v>1393</v>
      </c>
      <c r="B155" s="99" t="s">
        <v>159</v>
      </c>
      <c r="C155" s="66">
        <f>SUM(C138:C154)</f>
        <v>403693</v>
      </c>
      <c r="D155" s="66">
        <f>SUM(D138:D154)</f>
        <v>0</v>
      </c>
      <c r="E155" s="83"/>
      <c r="F155" s="102">
        <f>SUM(F138:F154)</f>
        <v>1</v>
      </c>
      <c r="G155" s="102">
        <f>SUM(G138:G154)</f>
        <v>0</v>
      </c>
      <c r="H155" s="64"/>
      <c r="L155" s="64"/>
      <c r="M155" s="64"/>
    </row>
    <row r="156" spans="1:13" outlineLevel="1" x14ac:dyDescent="0.3">
      <c r="A156" s="66" t="s">
        <v>273</v>
      </c>
      <c r="B156" s="94" t="s">
        <v>161</v>
      </c>
      <c r="E156" s="83"/>
      <c r="F156" s="91" t="str">
        <f>IF($C$155=0,"",IF(C156="[for completion]","",IF(C156="","",C156/$C$155)))</f>
        <v/>
      </c>
      <c r="G156" s="91" t="str">
        <f>IF($D$155=0,"",IF(D156="[for completion]","",IF(D156="","",D156/$D$155)))</f>
        <v/>
      </c>
      <c r="H156" s="64"/>
      <c r="L156" s="64"/>
      <c r="M156" s="64"/>
    </row>
    <row r="157" spans="1:13" outlineLevel="1" x14ac:dyDescent="0.3">
      <c r="A157" s="66" t="s">
        <v>274</v>
      </c>
      <c r="B157" s="94" t="s">
        <v>161</v>
      </c>
      <c r="E157" s="83"/>
      <c r="F157" s="91" t="str">
        <f t="shared" ref="F157:F162" si="24">IF($C$155=0,"",IF(C157="[for completion]","",IF(C157="","",C157/$C$155)))</f>
        <v/>
      </c>
      <c r="G157" s="91" t="str">
        <f t="shared" ref="G157:G162" si="25">IF($D$155=0,"",IF(D157="[for completion]","",IF(D157="","",D157/$D$155)))</f>
        <v/>
      </c>
      <c r="H157" s="64"/>
      <c r="L157" s="64"/>
      <c r="M157" s="64"/>
    </row>
    <row r="158" spans="1:13" outlineLevel="1" x14ac:dyDescent="0.3">
      <c r="A158" s="66" t="s">
        <v>275</v>
      </c>
      <c r="B158" s="94" t="s">
        <v>161</v>
      </c>
      <c r="E158" s="83"/>
      <c r="F158" s="91" t="str">
        <f t="shared" si="24"/>
        <v/>
      </c>
      <c r="G158" s="91" t="str">
        <f t="shared" si="25"/>
        <v/>
      </c>
      <c r="H158" s="64"/>
      <c r="L158" s="64"/>
      <c r="M158" s="64"/>
    </row>
    <row r="159" spans="1:13" outlineLevel="1" x14ac:dyDescent="0.3">
      <c r="A159" s="66" t="s">
        <v>276</v>
      </c>
      <c r="B159" s="94" t="s">
        <v>161</v>
      </c>
      <c r="E159" s="83"/>
      <c r="F159" s="91" t="str">
        <f t="shared" si="24"/>
        <v/>
      </c>
      <c r="G159" s="91" t="str">
        <f t="shared" si="25"/>
        <v/>
      </c>
      <c r="H159" s="64"/>
      <c r="L159" s="64"/>
      <c r="M159" s="64"/>
    </row>
    <row r="160" spans="1:13" outlineLevel="1" x14ac:dyDescent="0.3">
      <c r="A160" s="66" t="s">
        <v>277</v>
      </c>
      <c r="B160" s="94" t="s">
        <v>161</v>
      </c>
      <c r="E160" s="83"/>
      <c r="F160" s="91" t="str">
        <f t="shared" si="24"/>
        <v/>
      </c>
      <c r="G160" s="91" t="str">
        <f t="shared" si="25"/>
        <v/>
      </c>
      <c r="H160" s="64"/>
      <c r="L160" s="64"/>
      <c r="M160" s="64"/>
    </row>
    <row r="161" spans="1:13" outlineLevel="1" x14ac:dyDescent="0.3">
      <c r="A161" s="66" t="s">
        <v>278</v>
      </c>
      <c r="B161" s="94" t="s">
        <v>161</v>
      </c>
      <c r="E161" s="83"/>
      <c r="F161" s="91" t="str">
        <f t="shared" si="24"/>
        <v/>
      </c>
      <c r="G161" s="91" t="str">
        <f t="shared" si="25"/>
        <v/>
      </c>
      <c r="H161" s="64"/>
      <c r="L161" s="64"/>
      <c r="M161" s="64"/>
    </row>
    <row r="162" spans="1:13" outlineLevel="1" x14ac:dyDescent="0.3">
      <c r="A162" s="66" t="s">
        <v>279</v>
      </c>
      <c r="B162" s="94" t="s">
        <v>161</v>
      </c>
      <c r="E162" s="83"/>
      <c r="F162" s="91" t="str">
        <f t="shared" si="24"/>
        <v/>
      </c>
      <c r="G162" s="91" t="str">
        <f t="shared" si="25"/>
        <v/>
      </c>
      <c r="H162" s="64"/>
      <c r="L162" s="64"/>
      <c r="M162" s="64"/>
    </row>
    <row r="163" spans="1:13" ht="15" customHeight="1" x14ac:dyDescent="0.3">
      <c r="A163" s="85"/>
      <c r="B163" s="86" t="s">
        <v>280</v>
      </c>
      <c r="C163" s="133" t="s">
        <v>220</v>
      </c>
      <c r="D163" s="133" t="s">
        <v>221</v>
      </c>
      <c r="E163" s="87"/>
      <c r="F163" s="133" t="s">
        <v>222</v>
      </c>
      <c r="G163" s="133" t="s">
        <v>223</v>
      </c>
      <c r="H163" s="64"/>
      <c r="L163" s="64"/>
      <c r="M163" s="64"/>
    </row>
    <row r="164" spans="1:13" x14ac:dyDescent="0.3">
      <c r="A164" s="66" t="s">
        <v>282</v>
      </c>
      <c r="B164" s="64" t="s">
        <v>283</v>
      </c>
      <c r="C164" s="207">
        <v>299462</v>
      </c>
      <c r="D164" s="207" t="s">
        <v>1018</v>
      </c>
      <c r="E164" s="103"/>
      <c r="F164" s="91">
        <f>IF($C$167=0,"",IF(C164="[for completion]","",IF(C164="","",C164/$C$167)))</f>
        <v>0.74180627357918016</v>
      </c>
      <c r="G164" s="91" t="str">
        <f>IF($D$167=0,"",IF(D164="[for completion]","",IF(D164="","",D164/$D$167)))</f>
        <v/>
      </c>
      <c r="H164" s="64"/>
      <c r="L164" s="64"/>
      <c r="M164" s="64"/>
    </row>
    <row r="165" spans="1:13" x14ac:dyDescent="0.3">
      <c r="A165" s="66" t="s">
        <v>284</v>
      </c>
      <c r="B165" s="64" t="s">
        <v>285</v>
      </c>
      <c r="C165" s="207">
        <v>104231</v>
      </c>
      <c r="D165" s="207" t="s">
        <v>1018</v>
      </c>
      <c r="E165" s="103"/>
      <c r="F165" s="91">
        <f t="shared" ref="F165:F166" si="26">IF($C$167=0,"",IF(C165="[for completion]","",IF(C165="","",C165/$C$167)))</f>
        <v>0.25819372642081978</v>
      </c>
      <c r="G165" s="91" t="str">
        <f t="shared" ref="G165:G166" si="27">IF($D$167=0,"",IF(D165="[for completion]","",IF(D165="","",D165/$D$167)))</f>
        <v/>
      </c>
      <c r="H165" s="64"/>
      <c r="L165" s="64"/>
      <c r="M165" s="64"/>
    </row>
    <row r="166" spans="1:13" x14ac:dyDescent="0.3">
      <c r="A166" s="66" t="s">
        <v>286</v>
      </c>
      <c r="B166" s="64" t="s">
        <v>157</v>
      </c>
      <c r="D166" s="207" t="s">
        <v>1018</v>
      </c>
      <c r="E166" s="103"/>
      <c r="F166" s="91" t="str">
        <f t="shared" si="26"/>
        <v/>
      </c>
      <c r="G166" s="91" t="str">
        <f t="shared" si="27"/>
        <v/>
      </c>
      <c r="H166" s="64"/>
      <c r="L166" s="64"/>
      <c r="M166" s="64"/>
    </row>
    <row r="167" spans="1:13" x14ac:dyDescent="0.3">
      <c r="A167" s="66" t="s">
        <v>287</v>
      </c>
      <c r="B167" s="104" t="s">
        <v>159</v>
      </c>
      <c r="C167" s="64">
        <f>SUM(C164:C166)</f>
        <v>403693</v>
      </c>
      <c r="D167" s="64">
        <f>SUM(D164:D166)</f>
        <v>0</v>
      </c>
      <c r="E167" s="103"/>
      <c r="F167" s="103">
        <f>SUM(F164:F166)</f>
        <v>1</v>
      </c>
      <c r="G167" s="103">
        <f>SUM(G164:G166)</f>
        <v>0</v>
      </c>
      <c r="H167" s="64"/>
      <c r="L167" s="64"/>
      <c r="M167" s="64"/>
    </row>
    <row r="168" spans="1:13" outlineLevel="1" x14ac:dyDescent="0.3">
      <c r="A168" s="66" t="s">
        <v>288</v>
      </c>
      <c r="B168" s="104"/>
      <c r="C168" s="64"/>
      <c r="D168" s="64"/>
      <c r="E168" s="103"/>
      <c r="F168" s="103"/>
      <c r="G168" s="62"/>
      <c r="H168" s="64"/>
      <c r="L168" s="64"/>
      <c r="M168" s="64"/>
    </row>
    <row r="169" spans="1:13" outlineLevel="1" x14ac:dyDescent="0.3">
      <c r="A169" s="66" t="s">
        <v>289</v>
      </c>
      <c r="B169" s="104"/>
      <c r="C169" s="64"/>
      <c r="D169" s="64"/>
      <c r="E169" s="103"/>
      <c r="F169" s="103"/>
      <c r="G169" s="62"/>
      <c r="H169" s="64"/>
      <c r="L169" s="64"/>
      <c r="M169" s="64"/>
    </row>
    <row r="170" spans="1:13" outlineLevel="1" x14ac:dyDescent="0.3">
      <c r="A170" s="66" t="s">
        <v>290</v>
      </c>
      <c r="B170" s="104"/>
      <c r="C170" s="64"/>
      <c r="D170" s="64"/>
      <c r="E170" s="103"/>
      <c r="F170" s="103"/>
      <c r="G170" s="62"/>
      <c r="H170" s="64"/>
      <c r="L170" s="64"/>
      <c r="M170" s="64"/>
    </row>
    <row r="171" spans="1:13" outlineLevel="1" x14ac:dyDescent="0.3">
      <c r="A171" s="66" t="s">
        <v>291</v>
      </c>
      <c r="B171" s="104"/>
      <c r="C171" s="64"/>
      <c r="D171" s="64"/>
      <c r="E171" s="103"/>
      <c r="F171" s="103"/>
      <c r="G171" s="62"/>
      <c r="H171" s="64"/>
      <c r="L171" s="64"/>
      <c r="M171" s="64"/>
    </row>
    <row r="172" spans="1:13" outlineLevel="1" x14ac:dyDescent="0.3">
      <c r="A172" s="66" t="s">
        <v>292</v>
      </c>
      <c r="B172" s="104"/>
      <c r="C172" s="64"/>
      <c r="D172" s="64"/>
      <c r="E172" s="103"/>
      <c r="F172" s="103"/>
      <c r="G172" s="62"/>
      <c r="H172" s="64"/>
      <c r="L172" s="64"/>
      <c r="M172" s="64"/>
    </row>
    <row r="173" spans="1:13" ht="15" customHeight="1" x14ac:dyDescent="0.3">
      <c r="A173" s="85"/>
      <c r="B173" s="86" t="s">
        <v>293</v>
      </c>
      <c r="C173" s="85" t="s">
        <v>124</v>
      </c>
      <c r="D173" s="85"/>
      <c r="E173" s="87"/>
      <c r="F173" s="88" t="s">
        <v>294</v>
      </c>
      <c r="G173" s="88"/>
      <c r="H173" s="64"/>
      <c r="L173" s="64"/>
      <c r="M173" s="64"/>
    </row>
    <row r="174" spans="1:13" ht="15" customHeight="1" x14ac:dyDescent="0.3">
      <c r="A174" s="66" t="s">
        <v>295</v>
      </c>
      <c r="B174" s="83" t="s">
        <v>296</v>
      </c>
      <c r="C174" s="207">
        <v>10259.64</v>
      </c>
      <c r="D174" s="80"/>
      <c r="E174" s="72"/>
      <c r="F174" s="91">
        <f>IF($C$179=0,"",IF(C174="[for completion]","",C174/$C$179))</f>
        <v>0.1822489672196145</v>
      </c>
      <c r="G174" s="91"/>
      <c r="H174" s="64"/>
      <c r="L174" s="64"/>
      <c r="M174" s="64"/>
    </row>
    <row r="175" spans="1:13" ht="30.75" customHeight="1" x14ac:dyDescent="0.3">
      <c r="A175" s="66" t="s">
        <v>9</v>
      </c>
      <c r="B175" s="83" t="s">
        <v>1196</v>
      </c>
      <c r="C175" s="207">
        <v>18829</v>
      </c>
      <c r="E175" s="93"/>
      <c r="F175" s="91">
        <f>IF($C$179=0,"",IF(C175="[for completion]","",C175/$C$179))</f>
        <v>0.33447234052833452</v>
      </c>
      <c r="G175" s="91"/>
      <c r="H175" s="64"/>
      <c r="L175" s="64"/>
      <c r="M175" s="64"/>
    </row>
    <row r="176" spans="1:13" x14ac:dyDescent="0.3">
      <c r="A176" s="66" t="s">
        <v>297</v>
      </c>
      <c r="B176" s="83" t="s">
        <v>298</v>
      </c>
      <c r="C176" s="207">
        <v>0</v>
      </c>
      <c r="E176" s="93"/>
      <c r="F176" s="91"/>
      <c r="G176" s="91"/>
      <c r="H176" s="64"/>
      <c r="L176" s="64"/>
      <c r="M176" s="64"/>
    </row>
    <row r="177" spans="1:13" x14ac:dyDescent="0.3">
      <c r="A177" s="66" t="s">
        <v>299</v>
      </c>
      <c r="B177" s="83" t="s">
        <v>300</v>
      </c>
      <c r="C177" s="207">
        <v>27206</v>
      </c>
      <c r="E177" s="93"/>
      <c r="F177" s="91">
        <f t="shared" ref="F177:F187" si="28">IF($C$179=0,"",IF(C177="[for completion]","",C177/$C$179))</f>
        <v>0.483278692252051</v>
      </c>
      <c r="G177" s="91"/>
      <c r="H177" s="64"/>
      <c r="L177" s="64"/>
      <c r="M177" s="64"/>
    </row>
    <row r="178" spans="1:13" x14ac:dyDescent="0.3">
      <c r="A178" s="66" t="s">
        <v>301</v>
      </c>
      <c r="B178" s="83" t="s">
        <v>157</v>
      </c>
      <c r="C178" s="66">
        <v>0</v>
      </c>
      <c r="E178" s="93"/>
      <c r="F178" s="91">
        <f t="shared" si="28"/>
        <v>0</v>
      </c>
      <c r="G178" s="91"/>
      <c r="H178" s="64"/>
      <c r="L178" s="64"/>
      <c r="M178" s="64"/>
    </row>
    <row r="179" spans="1:13" x14ac:dyDescent="0.3">
      <c r="A179" s="66" t="s">
        <v>10</v>
      </c>
      <c r="B179" s="99" t="s">
        <v>159</v>
      </c>
      <c r="C179" s="83">
        <f>SUM(C174:C178)</f>
        <v>56294.64</v>
      </c>
      <c r="E179" s="93"/>
      <c r="F179" s="93">
        <f>SUM(F174:F178)</f>
        <v>1</v>
      </c>
      <c r="G179" s="91"/>
      <c r="H179" s="64"/>
      <c r="L179" s="64"/>
      <c r="M179" s="64"/>
    </row>
    <row r="180" spans="1:13" outlineLevel="1" x14ac:dyDescent="0.3">
      <c r="A180" s="66" t="s">
        <v>302</v>
      </c>
      <c r="B180" s="105" t="s">
        <v>303</v>
      </c>
      <c r="E180" s="93"/>
      <c r="F180" s="91">
        <f t="shared" si="28"/>
        <v>0</v>
      </c>
      <c r="G180" s="91"/>
      <c r="H180" s="64"/>
      <c r="L180" s="64"/>
      <c r="M180" s="64"/>
    </row>
    <row r="181" spans="1:13" s="105" customFormat="1" ht="28.8" outlineLevel="1" x14ac:dyDescent="0.3">
      <c r="A181" s="66" t="s">
        <v>304</v>
      </c>
      <c r="B181" s="105" t="s">
        <v>305</v>
      </c>
      <c r="F181" s="91">
        <f t="shared" si="28"/>
        <v>0</v>
      </c>
    </row>
    <row r="182" spans="1:13" ht="28.8" outlineLevel="1" x14ac:dyDescent="0.3">
      <c r="A182" s="66" t="s">
        <v>306</v>
      </c>
      <c r="B182" s="105" t="s">
        <v>307</v>
      </c>
      <c r="E182" s="93"/>
      <c r="F182" s="91">
        <f t="shared" si="28"/>
        <v>0</v>
      </c>
      <c r="G182" s="91"/>
      <c r="H182" s="64"/>
      <c r="L182" s="64"/>
      <c r="M182" s="64"/>
    </row>
    <row r="183" spans="1:13" outlineLevel="1" x14ac:dyDescent="0.3">
      <c r="A183" s="66" t="s">
        <v>308</v>
      </c>
      <c r="B183" s="105" t="s">
        <v>309</v>
      </c>
      <c r="E183" s="93"/>
      <c r="F183" s="91">
        <f t="shared" si="28"/>
        <v>0</v>
      </c>
      <c r="G183" s="91"/>
      <c r="H183" s="64"/>
      <c r="L183" s="64"/>
      <c r="M183" s="64"/>
    </row>
    <row r="184" spans="1:13" s="105" customFormat="1" outlineLevel="1" x14ac:dyDescent="0.3">
      <c r="A184" s="66" t="s">
        <v>310</v>
      </c>
      <c r="B184" s="105" t="s">
        <v>311</v>
      </c>
      <c r="F184" s="91">
        <f t="shared" si="28"/>
        <v>0</v>
      </c>
    </row>
    <row r="185" spans="1:13" outlineLevel="1" x14ac:dyDescent="0.3">
      <c r="A185" s="66" t="s">
        <v>312</v>
      </c>
      <c r="B185" s="105" t="s">
        <v>313</v>
      </c>
      <c r="E185" s="93"/>
      <c r="F185" s="91">
        <f t="shared" si="28"/>
        <v>0</v>
      </c>
      <c r="G185" s="91"/>
      <c r="H185" s="64"/>
      <c r="L185" s="64"/>
      <c r="M185" s="64"/>
    </row>
    <row r="186" spans="1:13" outlineLevel="1" x14ac:dyDescent="0.3">
      <c r="A186" s="66" t="s">
        <v>314</v>
      </c>
      <c r="B186" s="105" t="s">
        <v>315</v>
      </c>
      <c r="C186" s="207"/>
      <c r="E186" s="93"/>
      <c r="F186" s="91">
        <f t="shared" si="28"/>
        <v>0</v>
      </c>
      <c r="G186" s="91"/>
      <c r="H186" s="64"/>
      <c r="L186" s="64"/>
      <c r="M186" s="64"/>
    </row>
    <row r="187" spans="1:13" outlineLevel="1" x14ac:dyDescent="0.3">
      <c r="A187" s="66" t="s">
        <v>316</v>
      </c>
      <c r="B187" s="105" t="s">
        <v>317</v>
      </c>
      <c r="E187" s="93"/>
      <c r="F187" s="91">
        <f t="shared" si="28"/>
        <v>0</v>
      </c>
      <c r="G187" s="91"/>
      <c r="H187" s="64"/>
      <c r="L187" s="64"/>
      <c r="M187" s="64"/>
    </row>
    <row r="188" spans="1:13" outlineLevel="1" x14ac:dyDescent="0.3">
      <c r="A188" s="66" t="s">
        <v>318</v>
      </c>
      <c r="B188" s="105"/>
      <c r="E188" s="93"/>
      <c r="F188" s="91"/>
      <c r="G188" s="91"/>
      <c r="H188" s="64"/>
      <c r="L188" s="64"/>
      <c r="M188" s="64"/>
    </row>
    <row r="189" spans="1:13" outlineLevel="1" x14ac:dyDescent="0.3">
      <c r="A189" s="66" t="s">
        <v>319</v>
      </c>
      <c r="B189" s="105"/>
      <c r="E189" s="93"/>
      <c r="F189" s="91"/>
      <c r="G189" s="91"/>
      <c r="H189" s="64"/>
      <c r="L189" s="64"/>
      <c r="M189" s="64"/>
    </row>
    <row r="190" spans="1:13" outlineLevel="1" x14ac:dyDescent="0.3">
      <c r="A190" s="66" t="s">
        <v>320</v>
      </c>
      <c r="B190" s="105"/>
      <c r="E190" s="93"/>
      <c r="F190" s="91"/>
      <c r="G190" s="91"/>
      <c r="H190" s="64"/>
      <c r="L190" s="64"/>
      <c r="M190" s="64"/>
    </row>
    <row r="191" spans="1:13" outlineLevel="1" x14ac:dyDescent="0.3">
      <c r="A191" s="66" t="s">
        <v>321</v>
      </c>
      <c r="B191" s="94"/>
      <c r="E191" s="93"/>
      <c r="F191" s="91"/>
      <c r="G191" s="91"/>
      <c r="H191" s="64"/>
      <c r="L191" s="64"/>
      <c r="M191" s="64"/>
    </row>
    <row r="192" spans="1:13" ht="15" customHeight="1" x14ac:dyDescent="0.3">
      <c r="A192" s="85"/>
      <c r="B192" s="86" t="s">
        <v>322</v>
      </c>
      <c r="C192" s="85" t="s">
        <v>124</v>
      </c>
      <c r="D192" s="85"/>
      <c r="E192" s="87"/>
      <c r="F192" s="88" t="s">
        <v>294</v>
      </c>
      <c r="G192" s="88"/>
      <c r="H192" s="64"/>
      <c r="L192" s="64"/>
      <c r="M192" s="64"/>
    </row>
    <row r="193" spans="1:13" x14ac:dyDescent="0.3">
      <c r="A193" s="66" t="s">
        <v>323</v>
      </c>
      <c r="B193" s="83" t="s">
        <v>324</v>
      </c>
      <c r="C193" s="207">
        <v>56294.06</v>
      </c>
      <c r="E193" s="90"/>
      <c r="F193" s="91">
        <f t="shared" ref="F193:F206" si="29">IF($C$208=0,"",IF(C193="[for completion]","",C193/$C$208))</f>
        <v>1</v>
      </c>
      <c r="G193" s="91"/>
      <c r="H193" s="64"/>
      <c r="L193" s="64"/>
      <c r="M193" s="64"/>
    </row>
    <row r="194" spans="1:13" x14ac:dyDescent="0.3">
      <c r="A194" s="66" t="s">
        <v>325</v>
      </c>
      <c r="B194" s="83" t="s">
        <v>326</v>
      </c>
      <c r="E194" s="93"/>
      <c r="F194" s="91">
        <f t="shared" si="29"/>
        <v>0</v>
      </c>
      <c r="G194" s="93"/>
      <c r="H194" s="64"/>
      <c r="L194" s="64"/>
      <c r="M194" s="64"/>
    </row>
    <row r="195" spans="1:13" x14ac:dyDescent="0.3">
      <c r="A195" s="66" t="s">
        <v>327</v>
      </c>
      <c r="B195" s="83" t="s">
        <v>328</v>
      </c>
      <c r="E195" s="93"/>
      <c r="F195" s="91">
        <f t="shared" si="29"/>
        <v>0</v>
      </c>
      <c r="G195" s="93"/>
      <c r="H195" s="64"/>
      <c r="L195" s="64"/>
      <c r="M195" s="64"/>
    </row>
    <row r="196" spans="1:13" x14ac:dyDescent="0.3">
      <c r="A196" s="66" t="s">
        <v>329</v>
      </c>
      <c r="B196" s="83" t="s">
        <v>330</v>
      </c>
      <c r="E196" s="93"/>
      <c r="F196" s="91">
        <f t="shared" si="29"/>
        <v>0</v>
      </c>
      <c r="G196" s="93"/>
      <c r="H196" s="64"/>
      <c r="L196" s="64"/>
      <c r="M196" s="64"/>
    </row>
    <row r="197" spans="1:13" x14ac:dyDescent="0.3">
      <c r="A197" s="66" t="s">
        <v>331</v>
      </c>
      <c r="B197" s="83" t="s">
        <v>332</v>
      </c>
      <c r="E197" s="93"/>
      <c r="F197" s="91">
        <f t="shared" si="29"/>
        <v>0</v>
      </c>
      <c r="G197" s="93"/>
      <c r="H197" s="64"/>
      <c r="L197" s="64"/>
      <c r="M197" s="64"/>
    </row>
    <row r="198" spans="1:13" x14ac:dyDescent="0.3">
      <c r="A198" s="66" t="s">
        <v>333</v>
      </c>
      <c r="B198" s="83" t="s">
        <v>334</v>
      </c>
      <c r="E198" s="93"/>
      <c r="F198" s="91">
        <f t="shared" si="29"/>
        <v>0</v>
      </c>
      <c r="G198" s="93"/>
      <c r="H198" s="64"/>
      <c r="L198" s="64"/>
      <c r="M198" s="64"/>
    </row>
    <row r="199" spans="1:13" x14ac:dyDescent="0.3">
      <c r="A199" s="66" t="s">
        <v>335</v>
      </c>
      <c r="B199" s="83" t="s">
        <v>336</v>
      </c>
      <c r="E199" s="93"/>
      <c r="F199" s="91">
        <f t="shared" si="29"/>
        <v>0</v>
      </c>
      <c r="G199" s="93"/>
      <c r="H199" s="64"/>
      <c r="L199" s="64"/>
      <c r="M199" s="64"/>
    </row>
    <row r="200" spans="1:13" x14ac:dyDescent="0.3">
      <c r="A200" s="66" t="s">
        <v>337</v>
      </c>
      <c r="B200" s="83" t="s">
        <v>12</v>
      </c>
      <c r="E200" s="93"/>
      <c r="F200" s="91">
        <f t="shared" si="29"/>
        <v>0</v>
      </c>
      <c r="G200" s="93"/>
      <c r="H200" s="64"/>
      <c r="L200" s="64"/>
      <c r="M200" s="64"/>
    </row>
    <row r="201" spans="1:13" x14ac:dyDescent="0.3">
      <c r="A201" s="66" t="s">
        <v>338</v>
      </c>
      <c r="B201" s="83" t="s">
        <v>339</v>
      </c>
      <c r="E201" s="93"/>
      <c r="F201" s="91">
        <f t="shared" si="29"/>
        <v>0</v>
      </c>
      <c r="G201" s="93"/>
      <c r="H201" s="64"/>
      <c r="L201" s="64"/>
      <c r="M201" s="64"/>
    </row>
    <row r="202" spans="1:13" x14ac:dyDescent="0.3">
      <c r="A202" s="66" t="s">
        <v>340</v>
      </c>
      <c r="B202" s="83" t="s">
        <v>341</v>
      </c>
      <c r="E202" s="93"/>
      <c r="F202" s="91">
        <f t="shared" si="29"/>
        <v>0</v>
      </c>
      <c r="G202" s="93"/>
      <c r="H202" s="64"/>
      <c r="L202" s="64"/>
      <c r="M202" s="64"/>
    </row>
    <row r="203" spans="1:13" x14ac:dyDescent="0.3">
      <c r="A203" s="66" t="s">
        <v>342</v>
      </c>
      <c r="B203" s="83" t="s">
        <v>343</v>
      </c>
      <c r="E203" s="93"/>
      <c r="F203" s="91">
        <f t="shared" si="29"/>
        <v>0</v>
      </c>
      <c r="G203" s="93"/>
      <c r="H203" s="64"/>
      <c r="L203" s="64"/>
      <c r="M203" s="64"/>
    </row>
    <row r="204" spans="1:13" x14ac:dyDescent="0.3">
      <c r="A204" s="66" t="s">
        <v>344</v>
      </c>
      <c r="B204" s="83" t="s">
        <v>345</v>
      </c>
      <c r="E204" s="93"/>
      <c r="F204" s="91">
        <f t="shared" si="29"/>
        <v>0</v>
      </c>
      <c r="G204" s="93"/>
      <c r="H204" s="64"/>
      <c r="L204" s="64"/>
      <c r="M204" s="64"/>
    </row>
    <row r="205" spans="1:13" x14ac:dyDescent="0.3">
      <c r="A205" s="66" t="s">
        <v>346</v>
      </c>
      <c r="B205" s="83" t="s">
        <v>347</v>
      </c>
      <c r="E205" s="93"/>
      <c r="F205" s="91">
        <f t="shared" si="29"/>
        <v>0</v>
      </c>
      <c r="G205" s="93"/>
      <c r="H205" s="64"/>
      <c r="L205" s="64"/>
      <c r="M205" s="64"/>
    </row>
    <row r="206" spans="1:13" x14ac:dyDescent="0.3">
      <c r="A206" s="66" t="s">
        <v>348</v>
      </c>
      <c r="B206" s="83" t="s">
        <v>157</v>
      </c>
      <c r="E206" s="93"/>
      <c r="F206" s="91">
        <f t="shared" si="29"/>
        <v>0</v>
      </c>
      <c r="G206" s="93"/>
      <c r="H206" s="64"/>
      <c r="L206" s="64"/>
      <c r="M206" s="64"/>
    </row>
    <row r="207" spans="1:13" x14ac:dyDescent="0.3">
      <c r="A207" s="66" t="s">
        <v>349</v>
      </c>
      <c r="B207" s="92" t="s">
        <v>350</v>
      </c>
      <c r="C207" s="206">
        <f>SUM(C193:C195)</f>
        <v>56294.06</v>
      </c>
      <c r="E207" s="93"/>
      <c r="F207" s="91"/>
      <c r="G207" s="93"/>
      <c r="H207" s="64"/>
      <c r="L207" s="64"/>
      <c r="M207" s="64"/>
    </row>
    <row r="208" spans="1:13" x14ac:dyDescent="0.3">
      <c r="A208" s="66" t="s">
        <v>351</v>
      </c>
      <c r="B208" s="99" t="s">
        <v>159</v>
      </c>
      <c r="C208" s="83">
        <f>SUM(C193:C206)</f>
        <v>56294.06</v>
      </c>
      <c r="D208" s="83"/>
      <c r="E208" s="93"/>
      <c r="F208" s="93">
        <f>SUM(F193:F206)</f>
        <v>1</v>
      </c>
      <c r="G208" s="93"/>
      <c r="H208" s="64"/>
      <c r="L208" s="64"/>
      <c r="M208" s="64"/>
    </row>
    <row r="209" spans="1:13" outlineLevel="1" x14ac:dyDescent="0.3">
      <c r="A209" s="66" t="s">
        <v>352</v>
      </c>
      <c r="B209" s="94" t="s">
        <v>161</v>
      </c>
      <c r="E209" s="93"/>
      <c r="F209" s="91">
        <f>IF($C$208=0,"",IF(C209="[for completion]","",C209/$C$208))</f>
        <v>0</v>
      </c>
      <c r="G209" s="93"/>
      <c r="H209" s="64"/>
      <c r="L209" s="64"/>
      <c r="M209" s="64"/>
    </row>
    <row r="210" spans="1:13" outlineLevel="1" x14ac:dyDescent="0.3">
      <c r="A210" s="66" t="s">
        <v>353</v>
      </c>
      <c r="B210" s="94" t="s">
        <v>161</v>
      </c>
      <c r="E210" s="93"/>
      <c r="F210" s="91">
        <f t="shared" ref="F210:F215" si="30">IF($C$208=0,"",IF(C210="[for completion]","",C210/$C$208))</f>
        <v>0</v>
      </c>
      <c r="G210" s="93"/>
      <c r="H210" s="64"/>
      <c r="L210" s="64"/>
      <c r="M210" s="64"/>
    </row>
    <row r="211" spans="1:13" outlineLevel="1" x14ac:dyDescent="0.3">
      <c r="A211" s="66" t="s">
        <v>354</v>
      </c>
      <c r="B211" s="94" t="s">
        <v>161</v>
      </c>
      <c r="E211" s="93"/>
      <c r="F211" s="91">
        <f t="shared" si="30"/>
        <v>0</v>
      </c>
      <c r="G211" s="93"/>
      <c r="H211" s="64"/>
      <c r="L211" s="64"/>
      <c r="M211" s="64"/>
    </row>
    <row r="212" spans="1:13" outlineLevel="1" x14ac:dyDescent="0.3">
      <c r="A212" s="66" t="s">
        <v>355</v>
      </c>
      <c r="B212" s="94" t="s">
        <v>161</v>
      </c>
      <c r="E212" s="93"/>
      <c r="F212" s="91">
        <f t="shared" si="30"/>
        <v>0</v>
      </c>
      <c r="G212" s="93"/>
      <c r="H212" s="64"/>
      <c r="L212" s="64"/>
      <c r="M212" s="64"/>
    </row>
    <row r="213" spans="1:13" outlineLevel="1" x14ac:dyDescent="0.3">
      <c r="A213" s="66" t="s">
        <v>356</v>
      </c>
      <c r="B213" s="94" t="s">
        <v>161</v>
      </c>
      <c r="E213" s="93"/>
      <c r="F213" s="91">
        <f t="shared" si="30"/>
        <v>0</v>
      </c>
      <c r="G213" s="93"/>
      <c r="H213" s="64"/>
      <c r="L213" s="64"/>
      <c r="M213" s="64"/>
    </row>
    <row r="214" spans="1:13" outlineLevel="1" x14ac:dyDescent="0.3">
      <c r="A214" s="66" t="s">
        <v>357</v>
      </c>
      <c r="B214" s="94" t="s">
        <v>161</v>
      </c>
      <c r="E214" s="93"/>
      <c r="F214" s="91">
        <f t="shared" si="30"/>
        <v>0</v>
      </c>
      <c r="G214" s="93"/>
      <c r="H214" s="64"/>
      <c r="L214" s="64"/>
      <c r="M214" s="64"/>
    </row>
    <row r="215" spans="1:13" outlineLevel="1" x14ac:dyDescent="0.3">
      <c r="A215" s="66" t="s">
        <v>358</v>
      </c>
      <c r="B215" s="94" t="s">
        <v>161</v>
      </c>
      <c r="E215" s="93"/>
      <c r="F215" s="91">
        <f t="shared" si="30"/>
        <v>0</v>
      </c>
      <c r="G215" s="93"/>
      <c r="H215" s="64"/>
      <c r="L215" s="64"/>
      <c r="M215" s="64"/>
    </row>
    <row r="216" spans="1:13" ht="15" customHeight="1" x14ac:dyDescent="0.3">
      <c r="A216" s="85"/>
      <c r="B216" s="86" t="s">
        <v>359</v>
      </c>
      <c r="C216" s="85" t="s">
        <v>124</v>
      </c>
      <c r="D216" s="85"/>
      <c r="E216" s="87"/>
      <c r="F216" s="88" t="s">
        <v>147</v>
      </c>
      <c r="G216" s="88" t="s">
        <v>281</v>
      </c>
      <c r="H216" s="64"/>
      <c r="L216" s="64"/>
      <c r="M216" s="64"/>
    </row>
    <row r="217" spans="1:13" x14ac:dyDescent="0.3">
      <c r="A217" s="66" t="s">
        <v>360</v>
      </c>
      <c r="B217" s="62" t="s">
        <v>361</v>
      </c>
      <c r="C217" s="207">
        <v>56294.06</v>
      </c>
      <c r="E217" s="103"/>
      <c r="F217" s="91">
        <f>IF($C$38=0,"",IF(C217="[for completion]","",IF(C217="","",C217/$C$38)))</f>
        <v>0.12667128101804953</v>
      </c>
      <c r="G217" s="91">
        <f>IF($C$39=0,"",IF(C217="[for completion]","",IF(C217="","",C217/$C$39)))</f>
        <v>0.13944769911789404</v>
      </c>
      <c r="H217" s="64"/>
      <c r="L217" s="64"/>
      <c r="M217" s="64"/>
    </row>
    <row r="218" spans="1:13" x14ac:dyDescent="0.3">
      <c r="A218" s="66" t="s">
        <v>362</v>
      </c>
      <c r="B218" s="62" t="s">
        <v>363</v>
      </c>
      <c r="C218" s="207"/>
      <c r="E218" s="103"/>
      <c r="F218" s="91" t="str">
        <f t="shared" ref="F218:F219" si="31">IF($C$38=0,"",IF(C218="[for completion]","",IF(C218="","",C218/$C$38)))</f>
        <v/>
      </c>
      <c r="G218" s="91" t="str">
        <f t="shared" ref="G218:G219" si="32">IF($C$39=0,"",IF(C218="[for completion]","",IF(C218="","",C218/$C$39)))</f>
        <v/>
      </c>
      <c r="H218" s="64"/>
      <c r="L218" s="64"/>
      <c r="M218" s="64"/>
    </row>
    <row r="219" spans="1:13" x14ac:dyDescent="0.3">
      <c r="A219" s="66" t="s">
        <v>364</v>
      </c>
      <c r="B219" s="62" t="s">
        <v>157</v>
      </c>
      <c r="E219" s="103"/>
      <c r="F219" s="91" t="str">
        <f t="shared" si="31"/>
        <v/>
      </c>
      <c r="G219" s="91" t="str">
        <f t="shared" si="32"/>
        <v/>
      </c>
      <c r="H219" s="64"/>
      <c r="L219" s="64"/>
      <c r="M219" s="64"/>
    </row>
    <row r="220" spans="1:13" x14ac:dyDescent="0.3">
      <c r="A220" s="66" t="s">
        <v>365</v>
      </c>
      <c r="B220" s="99" t="s">
        <v>159</v>
      </c>
      <c r="C220" s="66">
        <f>SUM(C217:C219)</f>
        <v>56294.06</v>
      </c>
      <c r="E220" s="103"/>
      <c r="F220" s="102">
        <f>SUM(F217:F219)</f>
        <v>0.12667128101804953</v>
      </c>
      <c r="G220" s="102">
        <f>SUM(G217:G219)</f>
        <v>0.13944769911789404</v>
      </c>
      <c r="H220" s="64"/>
      <c r="L220" s="64"/>
      <c r="M220" s="64"/>
    </row>
    <row r="221" spans="1:13" outlineLevel="1" x14ac:dyDescent="0.3">
      <c r="A221" s="66" t="s">
        <v>366</v>
      </c>
      <c r="B221" s="94" t="s">
        <v>161</v>
      </c>
      <c r="E221" s="103"/>
      <c r="F221" s="91" t="str">
        <f t="shared" ref="F221:F227" si="33">IF($C$38=0,"",IF(C221="[for completion]","",IF(C221="","",C221/$C$38)))</f>
        <v/>
      </c>
      <c r="G221" s="91" t="str">
        <f t="shared" ref="G221:G227" si="34">IF($C$39=0,"",IF(C221="[for completion]","",IF(C221="","",C221/$C$39)))</f>
        <v/>
      </c>
      <c r="H221" s="64"/>
      <c r="L221" s="64"/>
      <c r="M221" s="64"/>
    </row>
    <row r="222" spans="1:13" outlineLevel="1" x14ac:dyDescent="0.3">
      <c r="A222" s="66" t="s">
        <v>367</v>
      </c>
      <c r="B222" s="94" t="s">
        <v>161</v>
      </c>
      <c r="E222" s="103"/>
      <c r="F222" s="91" t="str">
        <f t="shared" si="33"/>
        <v/>
      </c>
      <c r="G222" s="91" t="str">
        <f t="shared" si="34"/>
        <v/>
      </c>
      <c r="H222" s="64"/>
      <c r="L222" s="64"/>
      <c r="M222" s="64"/>
    </row>
    <row r="223" spans="1:13" outlineLevel="1" x14ac:dyDescent="0.3">
      <c r="A223" s="66" t="s">
        <v>368</v>
      </c>
      <c r="B223" s="94" t="s">
        <v>161</v>
      </c>
      <c r="E223" s="103"/>
      <c r="F223" s="91" t="str">
        <f t="shared" si="33"/>
        <v/>
      </c>
      <c r="G223" s="91" t="str">
        <f t="shared" si="34"/>
        <v/>
      </c>
      <c r="H223" s="64"/>
      <c r="L223" s="64"/>
      <c r="M223" s="64"/>
    </row>
    <row r="224" spans="1:13" outlineLevel="1" x14ac:dyDescent="0.3">
      <c r="A224" s="66" t="s">
        <v>369</v>
      </c>
      <c r="B224" s="94" t="s">
        <v>161</v>
      </c>
      <c r="E224" s="103"/>
      <c r="F224" s="91" t="str">
        <f t="shared" si="33"/>
        <v/>
      </c>
      <c r="G224" s="91" t="str">
        <f t="shared" si="34"/>
        <v/>
      </c>
      <c r="H224" s="64"/>
      <c r="L224" s="64"/>
      <c r="M224" s="64"/>
    </row>
    <row r="225" spans="1:14" outlineLevel="1" x14ac:dyDescent="0.3">
      <c r="A225" s="66" t="s">
        <v>370</v>
      </c>
      <c r="B225" s="94" t="s">
        <v>161</v>
      </c>
      <c r="E225" s="103"/>
      <c r="F225" s="91" t="str">
        <f t="shared" si="33"/>
        <v/>
      </c>
      <c r="G225" s="91" t="str">
        <f t="shared" si="34"/>
        <v/>
      </c>
      <c r="H225" s="64"/>
      <c r="L225" s="64"/>
      <c r="M225" s="64"/>
    </row>
    <row r="226" spans="1:14" outlineLevel="1" x14ac:dyDescent="0.3">
      <c r="A226" s="66" t="s">
        <v>371</v>
      </c>
      <c r="B226" s="94" t="s">
        <v>161</v>
      </c>
      <c r="E226" s="83"/>
      <c r="F226" s="91" t="str">
        <f t="shared" si="33"/>
        <v/>
      </c>
      <c r="G226" s="91" t="str">
        <f t="shared" si="34"/>
        <v/>
      </c>
      <c r="H226" s="64"/>
      <c r="L226" s="64"/>
      <c r="M226" s="64"/>
    </row>
    <row r="227" spans="1:14" outlineLevel="1" x14ac:dyDescent="0.3">
      <c r="A227" s="66" t="s">
        <v>372</v>
      </c>
      <c r="B227" s="94" t="s">
        <v>161</v>
      </c>
      <c r="E227" s="103"/>
      <c r="F227" s="91" t="str">
        <f t="shared" si="33"/>
        <v/>
      </c>
      <c r="G227" s="91" t="str">
        <f t="shared" si="34"/>
        <v/>
      </c>
      <c r="H227" s="64"/>
      <c r="L227" s="64"/>
      <c r="M227" s="64"/>
    </row>
    <row r="228" spans="1:14" ht="15" customHeight="1" x14ac:dyDescent="0.3">
      <c r="A228" s="85"/>
      <c r="B228" s="86" t="s">
        <v>373</v>
      </c>
      <c r="C228" s="85"/>
      <c r="D228" s="85"/>
      <c r="E228" s="87"/>
      <c r="F228" s="88"/>
      <c r="G228" s="88"/>
      <c r="H228" s="64"/>
      <c r="L228" s="64"/>
      <c r="M228" s="64"/>
    </row>
    <row r="229" spans="1:14" x14ac:dyDescent="0.3">
      <c r="A229" s="66" t="s">
        <v>374</v>
      </c>
      <c r="B229" s="83" t="s">
        <v>375</v>
      </c>
      <c r="C229" s="210" t="s">
        <v>1399</v>
      </c>
      <c r="H229" s="64"/>
      <c r="L229" s="64"/>
      <c r="M229" s="64"/>
    </row>
    <row r="230" spans="1:14" ht="15" customHeight="1" x14ac:dyDescent="0.3">
      <c r="A230" s="85"/>
      <c r="B230" s="86" t="s">
        <v>376</v>
      </c>
      <c r="C230" s="85"/>
      <c r="D230" s="85"/>
      <c r="E230" s="87"/>
      <c r="F230" s="88"/>
      <c r="G230" s="88"/>
      <c r="H230" s="64"/>
      <c r="L230" s="64"/>
      <c r="M230" s="64"/>
    </row>
    <row r="231" spans="1:14" x14ac:dyDescent="0.3">
      <c r="A231" s="66" t="s">
        <v>11</v>
      </c>
      <c r="B231" s="66" t="s">
        <v>1199</v>
      </c>
      <c r="C231" s="208" t="s">
        <v>1400</v>
      </c>
      <c r="E231" s="83"/>
      <c r="H231" s="64"/>
      <c r="L231" s="64"/>
      <c r="M231" s="64"/>
    </row>
    <row r="232" spans="1:14" x14ac:dyDescent="0.3">
      <c r="A232" s="66" t="s">
        <v>377</v>
      </c>
      <c r="B232" s="106" t="s">
        <v>378</v>
      </c>
      <c r="C232" s="209" t="s">
        <v>1400</v>
      </c>
      <c r="E232" s="83"/>
      <c r="H232" s="64"/>
      <c r="L232" s="64"/>
      <c r="M232" s="64"/>
    </row>
    <row r="233" spans="1:14" x14ac:dyDescent="0.3">
      <c r="A233" s="66" t="s">
        <v>379</v>
      </c>
      <c r="B233" s="106" t="s">
        <v>380</v>
      </c>
      <c r="C233" s="209" t="s">
        <v>1400</v>
      </c>
      <c r="E233" s="83"/>
      <c r="H233" s="64"/>
      <c r="L233" s="64"/>
      <c r="M233" s="64"/>
    </row>
    <row r="234" spans="1:14" outlineLevel="1" x14ac:dyDescent="0.3">
      <c r="A234" s="66" t="s">
        <v>381</v>
      </c>
      <c r="B234" s="81" t="s">
        <v>382</v>
      </c>
      <c r="C234" s="83"/>
      <c r="D234" s="83"/>
      <c r="E234" s="83"/>
      <c r="H234" s="64"/>
      <c r="L234" s="64"/>
      <c r="M234" s="64"/>
    </row>
    <row r="235" spans="1:14" outlineLevel="1" x14ac:dyDescent="0.3">
      <c r="A235" s="66" t="s">
        <v>383</v>
      </c>
      <c r="B235" s="81" t="s">
        <v>384</v>
      </c>
      <c r="C235" s="83"/>
      <c r="D235" s="83"/>
      <c r="E235" s="83"/>
      <c r="H235" s="64"/>
      <c r="L235" s="64"/>
      <c r="M235" s="64"/>
    </row>
    <row r="236" spans="1:14" outlineLevel="1" x14ac:dyDescent="0.3">
      <c r="A236" s="66" t="s">
        <v>385</v>
      </c>
      <c r="B236" s="81" t="s">
        <v>386</v>
      </c>
      <c r="C236" s="83"/>
      <c r="D236" s="83"/>
      <c r="E236" s="83"/>
      <c r="H236" s="64"/>
      <c r="L236" s="64"/>
      <c r="M236" s="64"/>
    </row>
    <row r="237" spans="1:14" outlineLevel="1" x14ac:dyDescent="0.3">
      <c r="A237" s="66" t="s">
        <v>387</v>
      </c>
      <c r="C237" s="83"/>
      <c r="D237" s="83"/>
      <c r="E237" s="83"/>
      <c r="H237" s="64"/>
      <c r="L237" s="64"/>
      <c r="M237" s="64"/>
    </row>
    <row r="238" spans="1:14" outlineLevel="1" x14ac:dyDescent="0.3">
      <c r="A238" s="66" t="s">
        <v>388</v>
      </c>
      <c r="C238" s="83"/>
      <c r="D238" s="83"/>
      <c r="E238" s="83"/>
      <c r="H238" s="64"/>
      <c r="L238" s="64"/>
      <c r="M238" s="64"/>
    </row>
    <row r="239" spans="1:14" outlineLevel="1" x14ac:dyDescent="0.3">
      <c r="A239" s="66" t="s">
        <v>389</v>
      </c>
      <c r="D239"/>
      <c r="E239"/>
      <c r="F239"/>
      <c r="G239"/>
      <c r="H239" s="64"/>
      <c r="K239" s="107"/>
      <c r="L239" s="107"/>
      <c r="M239" s="107"/>
      <c r="N239" s="107"/>
    </row>
    <row r="240" spans="1:14" outlineLevel="1" x14ac:dyDescent="0.3">
      <c r="A240" s="66" t="s">
        <v>390</v>
      </c>
      <c r="D240"/>
      <c r="E240"/>
      <c r="F240"/>
      <c r="G240"/>
      <c r="H240" s="64"/>
      <c r="K240" s="107"/>
      <c r="L240" s="107"/>
      <c r="M240" s="107"/>
      <c r="N240" s="107"/>
    </row>
    <row r="241" spans="1:14" outlineLevel="1" x14ac:dyDescent="0.3">
      <c r="A241" s="66" t="s">
        <v>391</v>
      </c>
      <c r="D241"/>
      <c r="E241"/>
      <c r="F241"/>
      <c r="G241"/>
      <c r="H241" s="64"/>
      <c r="K241" s="107"/>
      <c r="L241" s="107"/>
      <c r="M241" s="107"/>
      <c r="N241" s="107"/>
    </row>
    <row r="242" spans="1:14" outlineLevel="1" x14ac:dyDescent="0.3">
      <c r="A242" s="66" t="s">
        <v>392</v>
      </c>
      <c r="D242"/>
      <c r="E242"/>
      <c r="F242"/>
      <c r="G242"/>
      <c r="H242" s="64"/>
      <c r="K242" s="107"/>
      <c r="L242" s="107"/>
      <c r="M242" s="107"/>
      <c r="N242" s="107"/>
    </row>
    <row r="243" spans="1:14" outlineLevel="1" x14ac:dyDescent="0.3">
      <c r="A243" s="66" t="s">
        <v>393</v>
      </c>
      <c r="D243"/>
      <c r="E243"/>
      <c r="F243"/>
      <c r="G243"/>
      <c r="H243" s="64"/>
      <c r="K243" s="107"/>
      <c r="L243" s="107"/>
      <c r="M243" s="107"/>
      <c r="N243" s="107"/>
    </row>
    <row r="244" spans="1:14" outlineLevel="1" x14ac:dyDescent="0.3">
      <c r="A244" s="66" t="s">
        <v>394</v>
      </c>
      <c r="D244"/>
      <c r="E244"/>
      <c r="F244"/>
      <c r="G244"/>
      <c r="H244" s="64"/>
      <c r="K244" s="107"/>
      <c r="L244" s="107"/>
      <c r="M244" s="107"/>
      <c r="N244" s="107"/>
    </row>
    <row r="245" spans="1:14" outlineLevel="1" x14ac:dyDescent="0.3">
      <c r="A245" s="66" t="s">
        <v>395</v>
      </c>
      <c r="D245"/>
      <c r="E245"/>
      <c r="F245"/>
      <c r="G245"/>
      <c r="H245" s="64"/>
      <c r="K245" s="107"/>
      <c r="L245" s="107"/>
      <c r="M245" s="107"/>
      <c r="N245" s="107"/>
    </row>
    <row r="246" spans="1:14" outlineLevel="1" x14ac:dyDescent="0.3">
      <c r="A246" s="66" t="s">
        <v>396</v>
      </c>
      <c r="D246"/>
      <c r="E246"/>
      <c r="F246"/>
      <c r="G246"/>
      <c r="H246" s="64"/>
      <c r="K246" s="107"/>
      <c r="L246" s="107"/>
      <c r="M246" s="107"/>
      <c r="N246" s="107"/>
    </row>
    <row r="247" spans="1:14" outlineLevel="1" x14ac:dyDescent="0.3">
      <c r="A247" s="66" t="s">
        <v>397</v>
      </c>
      <c r="D247"/>
      <c r="E247"/>
      <c r="F247"/>
      <c r="G247"/>
      <c r="H247" s="64"/>
      <c r="K247" s="107"/>
      <c r="L247" s="107"/>
      <c r="M247" s="107"/>
      <c r="N247" s="107"/>
    </row>
    <row r="248" spans="1:14" outlineLevel="1" x14ac:dyDescent="0.3">
      <c r="A248" s="66" t="s">
        <v>398</v>
      </c>
      <c r="D248"/>
      <c r="E248"/>
      <c r="F248"/>
      <c r="G248"/>
      <c r="H248" s="64"/>
      <c r="K248" s="107"/>
      <c r="L248" s="107"/>
      <c r="M248" s="107"/>
      <c r="N248" s="107"/>
    </row>
    <row r="249" spans="1:14" outlineLevel="1" x14ac:dyDescent="0.3">
      <c r="A249" s="66" t="s">
        <v>399</v>
      </c>
      <c r="D249"/>
      <c r="E249"/>
      <c r="F249"/>
      <c r="G249"/>
      <c r="H249" s="64"/>
      <c r="K249" s="107"/>
      <c r="L249" s="107"/>
      <c r="M249" s="107"/>
      <c r="N249" s="107"/>
    </row>
    <row r="250" spans="1:14" outlineLevel="1" x14ac:dyDescent="0.3">
      <c r="A250" s="66" t="s">
        <v>400</v>
      </c>
      <c r="D250"/>
      <c r="E250"/>
      <c r="F250"/>
      <c r="G250"/>
      <c r="H250" s="64"/>
      <c r="K250" s="107"/>
      <c r="L250" s="107"/>
      <c r="M250" s="107"/>
      <c r="N250" s="107"/>
    </row>
    <row r="251" spans="1:14" outlineLevel="1" x14ac:dyDescent="0.3">
      <c r="A251" s="66" t="s">
        <v>401</v>
      </c>
      <c r="D251"/>
      <c r="E251"/>
      <c r="F251"/>
      <c r="G251"/>
      <c r="H251" s="64"/>
      <c r="K251" s="107"/>
      <c r="L251" s="107"/>
      <c r="M251" s="107"/>
      <c r="N251" s="107"/>
    </row>
    <row r="252" spans="1:14" outlineLevel="1" x14ac:dyDescent="0.3">
      <c r="A252" s="66" t="s">
        <v>402</v>
      </c>
      <c r="D252"/>
      <c r="E252"/>
      <c r="F252"/>
      <c r="G252"/>
      <c r="H252" s="64"/>
      <c r="K252" s="107"/>
      <c r="L252" s="107"/>
      <c r="M252" s="107"/>
      <c r="N252" s="107"/>
    </row>
    <row r="253" spans="1:14" outlineLevel="1" x14ac:dyDescent="0.3">
      <c r="A253" s="66" t="s">
        <v>403</v>
      </c>
      <c r="D253"/>
      <c r="E253"/>
      <c r="F253"/>
      <c r="G253"/>
      <c r="H253" s="64"/>
      <c r="K253" s="107"/>
      <c r="L253" s="107"/>
      <c r="M253" s="107"/>
      <c r="N253" s="107"/>
    </row>
    <row r="254" spans="1:14" outlineLevel="1" x14ac:dyDescent="0.3">
      <c r="A254" s="66" t="s">
        <v>404</v>
      </c>
      <c r="D254"/>
      <c r="E254"/>
      <c r="F254"/>
      <c r="G254"/>
      <c r="H254" s="64"/>
      <c r="K254" s="107"/>
      <c r="L254" s="107"/>
      <c r="M254" s="107"/>
      <c r="N254" s="107"/>
    </row>
    <row r="255" spans="1:14" outlineLevel="1" x14ac:dyDescent="0.3">
      <c r="A255" s="66" t="s">
        <v>405</v>
      </c>
      <c r="D255"/>
      <c r="E255"/>
      <c r="F255"/>
      <c r="G255"/>
      <c r="H255" s="64"/>
      <c r="K255" s="107"/>
      <c r="L255" s="107"/>
      <c r="M255" s="107"/>
      <c r="N255" s="107"/>
    </row>
    <row r="256" spans="1:14" outlineLevel="1" x14ac:dyDescent="0.3">
      <c r="A256" s="66" t="s">
        <v>406</v>
      </c>
      <c r="D256"/>
      <c r="E256"/>
      <c r="F256"/>
      <c r="G256"/>
      <c r="H256" s="64"/>
      <c r="K256" s="107"/>
      <c r="L256" s="107"/>
      <c r="M256" s="107"/>
      <c r="N256" s="107"/>
    </row>
    <row r="257" spans="1:14" outlineLevel="1" x14ac:dyDescent="0.3">
      <c r="A257" s="66" t="s">
        <v>407</v>
      </c>
      <c r="D257"/>
      <c r="E257"/>
      <c r="F257"/>
      <c r="G257"/>
      <c r="H257" s="64"/>
      <c r="K257" s="107"/>
      <c r="L257" s="107"/>
      <c r="M257" s="107"/>
      <c r="N257" s="107"/>
    </row>
    <row r="258" spans="1:14" outlineLevel="1" x14ac:dyDescent="0.3">
      <c r="A258" s="66" t="s">
        <v>408</v>
      </c>
      <c r="D258"/>
      <c r="E258"/>
      <c r="F258"/>
      <c r="G258"/>
      <c r="H258" s="64"/>
      <c r="K258" s="107"/>
      <c r="L258" s="107"/>
      <c r="M258" s="107"/>
      <c r="N258" s="107"/>
    </row>
    <row r="259" spans="1:14" outlineLevel="1" x14ac:dyDescent="0.3">
      <c r="A259" s="66" t="s">
        <v>409</v>
      </c>
      <c r="D259"/>
      <c r="E259"/>
      <c r="F259"/>
      <c r="G259"/>
      <c r="H259" s="64"/>
      <c r="K259" s="107"/>
      <c r="L259" s="107"/>
      <c r="M259" s="107"/>
      <c r="N259" s="107"/>
    </row>
    <row r="260" spans="1:14" outlineLevel="1" x14ac:dyDescent="0.3">
      <c r="A260" s="66" t="s">
        <v>410</v>
      </c>
      <c r="D260"/>
      <c r="E260"/>
      <c r="F260"/>
      <c r="G260"/>
      <c r="H260" s="64"/>
      <c r="K260" s="107"/>
      <c r="L260" s="107"/>
      <c r="M260" s="107"/>
      <c r="N260" s="107"/>
    </row>
    <row r="261" spans="1:14" outlineLevel="1" x14ac:dyDescent="0.3">
      <c r="A261" s="66" t="s">
        <v>411</v>
      </c>
      <c r="D261"/>
      <c r="E261"/>
      <c r="F261"/>
      <c r="G261"/>
      <c r="H261" s="64"/>
      <c r="K261" s="107"/>
      <c r="L261" s="107"/>
      <c r="M261" s="107"/>
      <c r="N261" s="107"/>
    </row>
    <row r="262" spans="1:14" outlineLevel="1" x14ac:dyDescent="0.3">
      <c r="A262" s="66" t="s">
        <v>412</v>
      </c>
      <c r="D262"/>
      <c r="E262"/>
      <c r="F262"/>
      <c r="G262"/>
      <c r="H262" s="64"/>
      <c r="K262" s="107"/>
      <c r="L262" s="107"/>
      <c r="M262" s="107"/>
      <c r="N262" s="107"/>
    </row>
    <row r="263" spans="1:14" outlineLevel="1" x14ac:dyDescent="0.3">
      <c r="A263" s="66" t="s">
        <v>413</v>
      </c>
      <c r="D263"/>
      <c r="E263"/>
      <c r="F263"/>
      <c r="G263"/>
      <c r="H263" s="64"/>
      <c r="K263" s="107"/>
      <c r="L263" s="107"/>
      <c r="M263" s="107"/>
      <c r="N263" s="107"/>
    </row>
    <row r="264" spans="1:14" outlineLevel="1" x14ac:dyDescent="0.3">
      <c r="A264" s="66" t="s">
        <v>414</v>
      </c>
      <c r="D264"/>
      <c r="E264"/>
      <c r="F264"/>
      <c r="G264"/>
      <c r="H264" s="64"/>
      <c r="K264" s="107"/>
      <c r="L264" s="107"/>
      <c r="M264" s="107"/>
      <c r="N264" s="107"/>
    </row>
    <row r="265" spans="1:14" outlineLevel="1" x14ac:dyDescent="0.3">
      <c r="A265" s="66" t="s">
        <v>415</v>
      </c>
      <c r="D265"/>
      <c r="E265"/>
      <c r="F265"/>
      <c r="G265"/>
      <c r="H265" s="64"/>
      <c r="K265" s="107"/>
      <c r="L265" s="107"/>
      <c r="M265" s="107"/>
      <c r="N265" s="107"/>
    </row>
    <row r="266" spans="1:14" outlineLevel="1" x14ac:dyDescent="0.3">
      <c r="A266" s="66" t="s">
        <v>416</v>
      </c>
      <c r="D266"/>
      <c r="E266"/>
      <c r="F266"/>
      <c r="G266"/>
      <c r="H266" s="64"/>
      <c r="K266" s="107"/>
      <c r="L266" s="107"/>
      <c r="M266" s="107"/>
      <c r="N266" s="107"/>
    </row>
    <row r="267" spans="1:14" outlineLevel="1" x14ac:dyDescent="0.3">
      <c r="A267" s="66" t="s">
        <v>417</v>
      </c>
      <c r="D267"/>
      <c r="E267"/>
      <c r="F267"/>
      <c r="G267"/>
      <c r="H267" s="64"/>
      <c r="K267" s="107"/>
      <c r="L267" s="107"/>
      <c r="M267" s="107"/>
      <c r="N267" s="107"/>
    </row>
    <row r="268" spans="1:14" outlineLevel="1" x14ac:dyDescent="0.3">
      <c r="A268" s="66" t="s">
        <v>418</v>
      </c>
      <c r="D268"/>
      <c r="E268"/>
      <c r="F268"/>
      <c r="G268"/>
      <c r="H268" s="64"/>
      <c r="K268" s="107"/>
      <c r="L268" s="107"/>
      <c r="M268" s="107"/>
      <c r="N268" s="107"/>
    </row>
    <row r="269" spans="1:14" outlineLevel="1" x14ac:dyDescent="0.3">
      <c r="A269" s="66" t="s">
        <v>419</v>
      </c>
      <c r="D269"/>
      <c r="E269"/>
      <c r="F269"/>
      <c r="G269"/>
      <c r="H269" s="64"/>
      <c r="K269" s="107"/>
      <c r="L269" s="107"/>
      <c r="M269" s="107"/>
      <c r="N269" s="107"/>
    </row>
    <row r="270" spans="1:14" outlineLevel="1" x14ac:dyDescent="0.3">
      <c r="A270" s="66" t="s">
        <v>420</v>
      </c>
      <c r="D270"/>
      <c r="E270"/>
      <c r="F270"/>
      <c r="G270"/>
      <c r="H270" s="64"/>
      <c r="K270" s="107"/>
      <c r="L270" s="107"/>
      <c r="M270" s="107"/>
      <c r="N270" s="107"/>
    </row>
    <row r="271" spans="1:14" outlineLevel="1" x14ac:dyDescent="0.3">
      <c r="A271" s="66" t="s">
        <v>421</v>
      </c>
      <c r="D271"/>
      <c r="E271"/>
      <c r="F271"/>
      <c r="G271"/>
      <c r="H271" s="64"/>
      <c r="K271" s="107"/>
      <c r="L271" s="107"/>
      <c r="M271" s="107"/>
      <c r="N271" s="107"/>
    </row>
    <row r="272" spans="1:14" outlineLevel="1" x14ac:dyDescent="0.3">
      <c r="A272" s="66" t="s">
        <v>422</v>
      </c>
      <c r="D272"/>
      <c r="E272"/>
      <c r="F272"/>
      <c r="G272"/>
      <c r="H272" s="64"/>
      <c r="K272" s="107"/>
      <c r="L272" s="107"/>
      <c r="M272" s="107"/>
      <c r="N272" s="107"/>
    </row>
    <row r="273" spans="1:14" outlineLevel="1" x14ac:dyDescent="0.3">
      <c r="A273" s="66" t="s">
        <v>423</v>
      </c>
      <c r="D273"/>
      <c r="E273"/>
      <c r="F273"/>
      <c r="G273"/>
      <c r="H273" s="64"/>
      <c r="K273" s="107"/>
      <c r="L273" s="107"/>
      <c r="M273" s="107"/>
      <c r="N273" s="107"/>
    </row>
    <row r="274" spans="1:14" outlineLevel="1" x14ac:dyDescent="0.3">
      <c r="A274" s="66" t="s">
        <v>424</v>
      </c>
      <c r="D274"/>
      <c r="E274"/>
      <c r="F274"/>
      <c r="G274"/>
      <c r="H274" s="64"/>
      <c r="K274" s="107"/>
      <c r="L274" s="107"/>
      <c r="M274" s="107"/>
      <c r="N274" s="107"/>
    </row>
    <row r="275" spans="1:14" outlineLevel="1" x14ac:dyDescent="0.3">
      <c r="A275" s="66" t="s">
        <v>425</v>
      </c>
      <c r="D275"/>
      <c r="E275"/>
      <c r="F275"/>
      <c r="G275"/>
      <c r="H275" s="64"/>
      <c r="K275" s="107"/>
      <c r="L275" s="107"/>
      <c r="M275" s="107"/>
      <c r="N275" s="107"/>
    </row>
    <row r="276" spans="1:14" outlineLevel="1" x14ac:dyDescent="0.3">
      <c r="A276" s="66" t="s">
        <v>426</v>
      </c>
      <c r="D276"/>
      <c r="E276"/>
      <c r="F276"/>
      <c r="G276"/>
      <c r="H276" s="64"/>
      <c r="K276" s="107"/>
      <c r="L276" s="107"/>
      <c r="M276" s="107"/>
      <c r="N276" s="107"/>
    </row>
    <row r="277" spans="1:14" outlineLevel="1" x14ac:dyDescent="0.3">
      <c r="A277" s="66" t="s">
        <v>427</v>
      </c>
      <c r="D277"/>
      <c r="E277"/>
      <c r="F277"/>
      <c r="G277"/>
      <c r="H277" s="64"/>
      <c r="K277" s="107"/>
      <c r="L277" s="107"/>
      <c r="M277" s="107"/>
      <c r="N277" s="107"/>
    </row>
    <row r="278" spans="1:14" outlineLevel="1" x14ac:dyDescent="0.3">
      <c r="A278" s="66" t="s">
        <v>428</v>
      </c>
      <c r="D278"/>
      <c r="E278"/>
      <c r="F278"/>
      <c r="G278"/>
      <c r="H278" s="64"/>
      <c r="K278" s="107"/>
      <c r="L278" s="107"/>
      <c r="M278" s="107"/>
      <c r="N278" s="107"/>
    </row>
    <row r="279" spans="1:14" outlineLevel="1" x14ac:dyDescent="0.3">
      <c r="A279" s="66" t="s">
        <v>429</v>
      </c>
      <c r="D279"/>
      <c r="E279"/>
      <c r="F279"/>
      <c r="G279"/>
      <c r="H279" s="64"/>
      <c r="K279" s="107"/>
      <c r="L279" s="107"/>
      <c r="M279" s="107"/>
      <c r="N279" s="107"/>
    </row>
    <row r="280" spans="1:14" outlineLevel="1" x14ac:dyDescent="0.3">
      <c r="A280" s="66" t="s">
        <v>430</v>
      </c>
      <c r="D280"/>
      <c r="E280"/>
      <c r="F280"/>
      <c r="G280"/>
      <c r="H280" s="64"/>
      <c r="K280" s="107"/>
      <c r="L280" s="107"/>
      <c r="M280" s="107"/>
      <c r="N280" s="107"/>
    </row>
    <row r="281" spans="1:14" outlineLevel="1" x14ac:dyDescent="0.3">
      <c r="A281" s="66" t="s">
        <v>431</v>
      </c>
      <c r="D281"/>
      <c r="E281"/>
      <c r="F281"/>
      <c r="G281"/>
      <c r="H281" s="64"/>
      <c r="K281" s="107"/>
      <c r="L281" s="107"/>
      <c r="M281" s="107"/>
      <c r="N281" s="107"/>
    </row>
    <row r="282" spans="1:14" outlineLevel="1" x14ac:dyDescent="0.3">
      <c r="A282" s="66" t="s">
        <v>432</v>
      </c>
      <c r="D282"/>
      <c r="E282"/>
      <c r="F282"/>
      <c r="G282"/>
      <c r="H282" s="64"/>
      <c r="K282" s="107"/>
      <c r="L282" s="107"/>
      <c r="M282" s="107"/>
      <c r="N282" s="107"/>
    </row>
    <row r="283" spans="1:14" outlineLevel="1" x14ac:dyDescent="0.3">
      <c r="A283" s="66" t="s">
        <v>433</v>
      </c>
      <c r="D283"/>
      <c r="E283"/>
      <c r="F283"/>
      <c r="G283"/>
      <c r="H283" s="64"/>
      <c r="K283" s="107"/>
      <c r="L283" s="107"/>
      <c r="M283" s="107"/>
      <c r="N283" s="107"/>
    </row>
    <row r="284" spans="1:14" outlineLevel="1" x14ac:dyDescent="0.3">
      <c r="A284" s="66" t="s">
        <v>434</v>
      </c>
      <c r="D284"/>
      <c r="E284"/>
      <c r="F284"/>
      <c r="G284"/>
      <c r="H284" s="64"/>
      <c r="K284" s="107"/>
      <c r="L284" s="107"/>
      <c r="M284" s="107"/>
      <c r="N284" s="107"/>
    </row>
    <row r="285" spans="1:14" ht="36" x14ac:dyDescent="0.3">
      <c r="A285" s="77"/>
      <c r="B285" s="77" t="s">
        <v>435</v>
      </c>
      <c r="C285" s="77" t="s">
        <v>1</v>
      </c>
      <c r="D285" s="77" t="s">
        <v>1</v>
      </c>
      <c r="E285" s="77"/>
      <c r="F285" s="78"/>
      <c r="G285" s="79"/>
      <c r="H285" s="64"/>
      <c r="I285" s="70"/>
      <c r="J285" s="70"/>
      <c r="K285" s="70"/>
      <c r="L285" s="70"/>
      <c r="M285" s="72"/>
    </row>
    <row r="286" spans="1:14" ht="18" x14ac:dyDescent="0.3">
      <c r="A286" s="108" t="s">
        <v>436</v>
      </c>
      <c r="B286" s="109"/>
      <c r="C286" s="109"/>
      <c r="D286" s="109"/>
      <c r="E286" s="109"/>
      <c r="F286" s="110"/>
      <c r="G286" s="109"/>
      <c r="H286" s="64"/>
      <c r="I286" s="70"/>
      <c r="J286" s="70"/>
      <c r="K286" s="70"/>
      <c r="L286" s="70"/>
      <c r="M286" s="72"/>
    </row>
    <row r="287" spans="1:14" ht="18" x14ac:dyDescent="0.3">
      <c r="A287" s="108" t="s">
        <v>437</v>
      </c>
      <c r="B287" s="109"/>
      <c r="C287" s="109"/>
      <c r="D287" s="109"/>
      <c r="E287" s="109"/>
      <c r="F287" s="110"/>
      <c r="G287" s="109"/>
      <c r="H287" s="64"/>
      <c r="I287" s="70"/>
      <c r="J287" s="70"/>
      <c r="K287" s="70"/>
      <c r="L287" s="70"/>
      <c r="M287" s="72"/>
    </row>
    <row r="288" spans="1:14" x14ac:dyDescent="0.3">
      <c r="A288" s="66" t="s">
        <v>438</v>
      </c>
      <c r="B288" s="81" t="s">
        <v>439</v>
      </c>
      <c r="C288" s="111">
        <f>ROW(B38)</f>
        <v>38</v>
      </c>
      <c r="D288" s="102"/>
      <c r="E288" s="102"/>
      <c r="F288" s="102"/>
      <c r="G288" s="102"/>
      <c r="H288" s="64"/>
      <c r="I288" s="81"/>
      <c r="J288" s="111"/>
      <c r="L288" s="102"/>
      <c r="M288" s="102"/>
      <c r="N288" s="102"/>
    </row>
    <row r="289" spans="1:14" x14ac:dyDescent="0.3">
      <c r="A289" s="66" t="s">
        <v>440</v>
      </c>
      <c r="B289" s="81" t="s">
        <v>441</v>
      </c>
      <c r="C289" s="111">
        <f>ROW(B39)</f>
        <v>39</v>
      </c>
      <c r="E289" s="102"/>
      <c r="F289" s="102"/>
      <c r="H289" s="64"/>
      <c r="I289" s="81"/>
      <c r="J289" s="111"/>
      <c r="L289" s="102"/>
      <c r="M289" s="102"/>
    </row>
    <row r="290" spans="1:14" x14ac:dyDescent="0.3">
      <c r="A290" s="66" t="s">
        <v>442</v>
      </c>
      <c r="B290" s="81" t="s">
        <v>443</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3">
      <c r="A291" s="66" t="s">
        <v>444</v>
      </c>
      <c r="B291" s="81" t="s">
        <v>445</v>
      </c>
      <c r="C291" s="111">
        <f>ROW(B52)</f>
        <v>52</v>
      </c>
      <c r="H291" s="64"/>
      <c r="I291" s="81"/>
      <c r="J291" s="111"/>
    </row>
    <row r="292" spans="1:14" x14ac:dyDescent="0.3">
      <c r="A292" s="66" t="s">
        <v>446</v>
      </c>
      <c r="B292" s="81" t="s">
        <v>447</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3">
      <c r="A293" s="66" t="s">
        <v>448</v>
      </c>
      <c r="B293" s="81" t="s">
        <v>449</v>
      </c>
      <c r="C293" s="111" t="str">
        <f>ROW('B1. HTT Mortgage Assets'!B149)&amp;" for Mortgage Assets"</f>
        <v>149 for Mortgage Assets</v>
      </c>
      <c r="D293" s="111" t="e">
        <f>ROW(#REF!)&amp;" for Public Sector Assets"</f>
        <v>#REF!</v>
      </c>
      <c r="H293" s="64"/>
      <c r="I293" s="81"/>
      <c r="M293" s="112"/>
    </row>
    <row r="294" spans="1:14" x14ac:dyDescent="0.3">
      <c r="A294" s="66" t="s">
        <v>450</v>
      </c>
      <c r="B294" s="81" t="s">
        <v>451</v>
      </c>
      <c r="C294" s="111">
        <f>ROW(B111)</f>
        <v>111</v>
      </c>
      <c r="F294" s="112"/>
      <c r="H294" s="64"/>
      <c r="I294" s="81"/>
      <c r="J294" s="111"/>
      <c r="M294" s="112"/>
    </row>
    <row r="295" spans="1:14" x14ac:dyDescent="0.3">
      <c r="A295" s="66" t="s">
        <v>452</v>
      </c>
      <c r="B295" s="81" t="s">
        <v>453</v>
      </c>
      <c r="C295" s="111">
        <f>ROW(B163)</f>
        <v>163</v>
      </c>
      <c r="E295" s="112"/>
      <c r="F295" s="112"/>
      <c r="H295" s="64"/>
      <c r="I295" s="81"/>
      <c r="J295" s="111"/>
      <c r="L295" s="112"/>
      <c r="M295" s="112"/>
    </row>
    <row r="296" spans="1:14" x14ac:dyDescent="0.3">
      <c r="A296" s="66" t="s">
        <v>454</v>
      </c>
      <c r="B296" s="81" t="s">
        <v>455</v>
      </c>
      <c r="C296" s="111">
        <f>ROW(B137)</f>
        <v>137</v>
      </c>
      <c r="E296" s="112"/>
      <c r="F296" s="112"/>
      <c r="H296" s="64"/>
      <c r="I296" s="81"/>
      <c r="J296" s="111"/>
      <c r="L296" s="112"/>
      <c r="M296" s="112"/>
    </row>
    <row r="297" spans="1:14" x14ac:dyDescent="0.3">
      <c r="A297" s="66" t="s">
        <v>456</v>
      </c>
      <c r="B297" s="66" t="s">
        <v>457</v>
      </c>
      <c r="C297" s="111" t="str">
        <f>ROW('C. HTT Harmonised Glossary'!B17)&amp;" for Harmonised Glossary"</f>
        <v>17 for Harmonised Glossary</v>
      </c>
      <c r="E297" s="112"/>
      <c r="H297" s="64"/>
      <c r="J297" s="111"/>
      <c r="L297" s="112"/>
    </row>
    <row r="298" spans="1:14" x14ac:dyDescent="0.3">
      <c r="A298" s="66" t="s">
        <v>458</v>
      </c>
      <c r="B298" s="81" t="s">
        <v>459</v>
      </c>
      <c r="C298" s="111">
        <f>ROW(B65)</f>
        <v>65</v>
      </c>
      <c r="E298" s="112"/>
      <c r="H298" s="64"/>
      <c r="I298" s="81"/>
      <c r="J298" s="111"/>
      <c r="L298" s="112"/>
    </row>
    <row r="299" spans="1:14" x14ac:dyDescent="0.3">
      <c r="A299" s="66" t="s">
        <v>460</v>
      </c>
      <c r="B299" s="81" t="s">
        <v>461</v>
      </c>
      <c r="C299" s="111">
        <f>ROW(B88)</f>
        <v>88</v>
      </c>
      <c r="E299" s="112"/>
      <c r="H299" s="64"/>
      <c r="I299" s="81"/>
      <c r="J299" s="111"/>
      <c r="L299" s="112"/>
    </row>
    <row r="300" spans="1:14" x14ac:dyDescent="0.3">
      <c r="A300" s="66" t="s">
        <v>462</v>
      </c>
      <c r="B300" s="81" t="s">
        <v>463</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3">
      <c r="A301" s="66" t="s">
        <v>464</v>
      </c>
      <c r="B301" s="81"/>
      <c r="C301" s="111"/>
      <c r="D301" s="111"/>
      <c r="E301" s="112"/>
      <c r="H301" s="64"/>
      <c r="I301" s="81"/>
      <c r="J301" s="111"/>
      <c r="K301" s="111"/>
      <c r="L301" s="112"/>
    </row>
    <row r="302" spans="1:14" outlineLevel="1" x14ac:dyDescent="0.3">
      <c r="A302" s="66" t="s">
        <v>465</v>
      </c>
      <c r="B302" s="81"/>
      <c r="C302" s="111"/>
      <c r="D302" s="111"/>
      <c r="E302" s="112"/>
      <c r="H302" s="64"/>
      <c r="I302" s="81"/>
      <c r="J302" s="111"/>
      <c r="K302" s="111"/>
      <c r="L302" s="112"/>
    </row>
    <row r="303" spans="1:14" outlineLevel="1" x14ac:dyDescent="0.3">
      <c r="A303" s="66" t="s">
        <v>466</v>
      </c>
      <c r="B303" s="81"/>
      <c r="C303" s="111"/>
      <c r="D303" s="111"/>
      <c r="E303" s="112"/>
      <c r="H303" s="64"/>
      <c r="I303" s="81"/>
      <c r="J303" s="111"/>
      <c r="K303" s="111"/>
      <c r="L303" s="112"/>
    </row>
    <row r="304" spans="1:14" outlineLevel="1" x14ac:dyDescent="0.3">
      <c r="A304" s="66" t="s">
        <v>467</v>
      </c>
      <c r="B304" s="81"/>
      <c r="C304" s="111"/>
      <c r="D304" s="111"/>
      <c r="E304" s="112"/>
      <c r="H304" s="64"/>
      <c r="I304" s="81"/>
      <c r="J304" s="111"/>
      <c r="K304" s="111"/>
      <c r="L304" s="112"/>
    </row>
    <row r="305" spans="1:13" outlineLevel="1" x14ac:dyDescent="0.3">
      <c r="A305" s="66" t="s">
        <v>468</v>
      </c>
      <c r="B305" s="81"/>
      <c r="C305" s="111"/>
      <c r="D305" s="111"/>
      <c r="E305" s="112"/>
      <c r="H305" s="64"/>
      <c r="I305" s="81"/>
      <c r="J305" s="111"/>
      <c r="K305" s="111"/>
      <c r="L305" s="112"/>
    </row>
    <row r="306" spans="1:13" outlineLevel="1" x14ac:dyDescent="0.3">
      <c r="A306" s="66" t="s">
        <v>469</v>
      </c>
      <c r="B306" s="81"/>
      <c r="C306" s="111"/>
      <c r="D306" s="111"/>
      <c r="E306" s="112"/>
      <c r="H306" s="64"/>
      <c r="I306" s="81"/>
      <c r="J306" s="111"/>
      <c r="K306" s="111"/>
      <c r="L306" s="112"/>
    </row>
    <row r="307" spans="1:13" outlineLevel="1" x14ac:dyDescent="0.3">
      <c r="A307" s="66" t="s">
        <v>470</v>
      </c>
      <c r="B307" s="81"/>
      <c r="C307" s="111"/>
      <c r="D307" s="111"/>
      <c r="E307" s="112"/>
      <c r="H307" s="64"/>
      <c r="I307" s="81"/>
      <c r="J307" s="111"/>
      <c r="K307" s="111"/>
      <c r="L307" s="112"/>
    </row>
    <row r="308" spans="1:13" outlineLevel="1" x14ac:dyDescent="0.3">
      <c r="A308" s="66" t="s">
        <v>471</v>
      </c>
      <c r="B308" s="81"/>
      <c r="C308" s="111"/>
      <c r="D308" s="111"/>
      <c r="E308" s="112"/>
      <c r="H308" s="64"/>
      <c r="I308" s="81"/>
      <c r="J308" s="111"/>
      <c r="K308" s="111"/>
      <c r="L308" s="112"/>
    </row>
    <row r="309" spans="1:13" outlineLevel="1" x14ac:dyDescent="0.3">
      <c r="A309" s="66" t="s">
        <v>472</v>
      </c>
      <c r="B309" s="81"/>
      <c r="C309" s="111"/>
      <c r="D309" s="111"/>
      <c r="E309" s="112"/>
      <c r="H309" s="64"/>
      <c r="I309" s="81"/>
      <c r="J309" s="111"/>
      <c r="K309" s="111"/>
      <c r="L309" s="112"/>
    </row>
    <row r="310" spans="1:13" outlineLevel="1" x14ac:dyDescent="0.3">
      <c r="A310" s="66" t="s">
        <v>473</v>
      </c>
      <c r="H310" s="64"/>
    </row>
    <row r="311" spans="1:13" ht="36" x14ac:dyDescent="0.3">
      <c r="A311" s="78"/>
      <c r="B311" s="77" t="s">
        <v>90</v>
      </c>
      <c r="C311" s="78"/>
      <c r="D311" s="78"/>
      <c r="E311" s="78"/>
      <c r="F311" s="78"/>
      <c r="G311" s="79"/>
      <c r="H311" s="64"/>
      <c r="I311" s="70"/>
      <c r="J311" s="72"/>
      <c r="K311" s="72"/>
      <c r="L311" s="72"/>
      <c r="M311" s="72"/>
    </row>
    <row r="312" spans="1:13" x14ac:dyDescent="0.3">
      <c r="A312" s="66" t="s">
        <v>5</v>
      </c>
      <c r="B312" s="89" t="s">
        <v>474</v>
      </c>
      <c r="C312" s="66" t="s">
        <v>94</v>
      </c>
      <c r="H312" s="64"/>
      <c r="I312" s="89"/>
      <c r="J312" s="111"/>
    </row>
    <row r="313" spans="1:13" outlineLevel="1" x14ac:dyDescent="0.3">
      <c r="A313" s="66" t="s">
        <v>475</v>
      </c>
      <c r="B313" s="89"/>
      <c r="C313" s="111"/>
      <c r="H313" s="64"/>
      <c r="I313" s="89"/>
      <c r="J313" s="111"/>
    </row>
    <row r="314" spans="1:13" outlineLevel="1" x14ac:dyDescent="0.3">
      <c r="A314" s="66" t="s">
        <v>476</v>
      </c>
      <c r="B314" s="89"/>
      <c r="C314" s="111"/>
      <c r="H314" s="64"/>
      <c r="I314" s="89"/>
      <c r="J314" s="111"/>
    </row>
    <row r="315" spans="1:13" outlineLevel="1" x14ac:dyDescent="0.3">
      <c r="A315" s="66" t="s">
        <v>477</v>
      </c>
      <c r="B315" s="89"/>
      <c r="C315" s="111"/>
      <c r="H315" s="64"/>
      <c r="I315" s="89"/>
      <c r="J315" s="111"/>
    </row>
    <row r="316" spans="1:13" outlineLevel="1" x14ac:dyDescent="0.3">
      <c r="A316" s="66" t="s">
        <v>478</v>
      </c>
      <c r="B316" s="89"/>
      <c r="C316" s="111"/>
      <c r="H316" s="64"/>
      <c r="I316" s="89"/>
      <c r="J316" s="111"/>
    </row>
    <row r="317" spans="1:13" outlineLevel="1" x14ac:dyDescent="0.3">
      <c r="A317" s="66" t="s">
        <v>479</v>
      </c>
      <c r="B317" s="89"/>
      <c r="C317" s="111"/>
      <c r="H317" s="64"/>
      <c r="I317" s="89"/>
      <c r="J317" s="111"/>
    </row>
    <row r="318" spans="1:13" outlineLevel="1" x14ac:dyDescent="0.3">
      <c r="A318" s="66" t="s">
        <v>480</v>
      </c>
      <c r="B318" s="89"/>
      <c r="C318" s="111"/>
      <c r="H318" s="64"/>
      <c r="I318" s="89"/>
      <c r="J318" s="111"/>
    </row>
    <row r="319" spans="1:13" ht="18" x14ac:dyDescent="0.3">
      <c r="A319" s="78"/>
      <c r="B319" s="77" t="s">
        <v>91</v>
      </c>
      <c r="C319" s="78"/>
      <c r="D319" s="78"/>
      <c r="E319" s="78"/>
      <c r="F319" s="78"/>
      <c r="G319" s="79"/>
      <c r="H319" s="64"/>
      <c r="I319" s="70"/>
      <c r="J319" s="72"/>
      <c r="K319" s="72"/>
      <c r="L319" s="72"/>
      <c r="M319" s="72"/>
    </row>
    <row r="320" spans="1:13" ht="15" customHeight="1" outlineLevel="1" x14ac:dyDescent="0.3">
      <c r="A320" s="85"/>
      <c r="B320" s="86" t="s">
        <v>481</v>
      </c>
      <c r="C320" s="85"/>
      <c r="D320" s="85"/>
      <c r="E320" s="87"/>
      <c r="F320" s="88"/>
      <c r="G320" s="88"/>
      <c r="H320" s="64"/>
      <c r="L320" s="64"/>
      <c r="M320" s="64"/>
    </row>
    <row r="321" spans="1:8" outlineLevel="1" x14ac:dyDescent="0.3">
      <c r="A321" s="66" t="s">
        <v>482</v>
      </c>
      <c r="B321" s="81" t="s">
        <v>483</v>
      </c>
      <c r="C321" s="81"/>
      <c r="H321" s="64"/>
    </row>
    <row r="322" spans="1:8" outlineLevel="1" x14ac:dyDescent="0.3">
      <c r="A322" s="66" t="s">
        <v>484</v>
      </c>
      <c r="B322" s="81" t="s">
        <v>485</v>
      </c>
      <c r="C322" s="81"/>
      <c r="H322" s="64"/>
    </row>
    <row r="323" spans="1:8" outlineLevel="1" x14ac:dyDescent="0.3">
      <c r="A323" s="66" t="s">
        <v>486</v>
      </c>
      <c r="B323" s="81" t="s">
        <v>487</v>
      </c>
      <c r="C323" s="81"/>
      <c r="H323" s="64"/>
    </row>
    <row r="324" spans="1:8" outlineLevel="1" x14ac:dyDescent="0.3">
      <c r="A324" s="66" t="s">
        <v>488</v>
      </c>
      <c r="B324" s="81" t="s">
        <v>489</v>
      </c>
      <c r="H324" s="64"/>
    </row>
    <row r="325" spans="1:8" outlineLevel="1" x14ac:dyDescent="0.3">
      <c r="A325" s="66" t="s">
        <v>490</v>
      </c>
      <c r="B325" s="81" t="s">
        <v>491</v>
      </c>
      <c r="H325" s="64"/>
    </row>
    <row r="326" spans="1:8" outlineLevel="1" x14ac:dyDescent="0.3">
      <c r="A326" s="66" t="s">
        <v>492</v>
      </c>
      <c r="B326" s="81" t="s">
        <v>493</v>
      </c>
      <c r="H326" s="64"/>
    </row>
    <row r="327" spans="1:8" outlineLevel="1" x14ac:dyDescent="0.3">
      <c r="A327" s="66" t="s">
        <v>494</v>
      </c>
      <c r="B327" s="81" t="s">
        <v>495</v>
      </c>
      <c r="H327" s="64"/>
    </row>
    <row r="328" spans="1:8" outlineLevel="1" x14ac:dyDescent="0.3">
      <c r="A328" s="66" t="s">
        <v>496</v>
      </c>
      <c r="B328" s="81" t="s">
        <v>497</v>
      </c>
      <c r="H328" s="64"/>
    </row>
    <row r="329" spans="1:8" outlineLevel="1" x14ac:dyDescent="0.3">
      <c r="A329" s="66" t="s">
        <v>498</v>
      </c>
      <c r="B329" s="81" t="s">
        <v>499</v>
      </c>
      <c r="H329" s="64"/>
    </row>
    <row r="330" spans="1:8" outlineLevel="1" x14ac:dyDescent="0.3">
      <c r="A330" s="66" t="s">
        <v>500</v>
      </c>
      <c r="B330" s="94" t="s">
        <v>501</v>
      </c>
      <c r="H330" s="64"/>
    </row>
    <row r="331" spans="1:8" outlineLevel="1" x14ac:dyDescent="0.3">
      <c r="A331" s="66" t="s">
        <v>502</v>
      </c>
      <c r="B331" s="94" t="s">
        <v>501</v>
      </c>
      <c r="H331" s="64"/>
    </row>
    <row r="332" spans="1:8" outlineLevel="1" x14ac:dyDescent="0.3">
      <c r="A332" s="66" t="s">
        <v>503</v>
      </c>
      <c r="B332" s="94" t="s">
        <v>501</v>
      </c>
      <c r="H332" s="64"/>
    </row>
    <row r="333" spans="1:8" outlineLevel="1" x14ac:dyDescent="0.3">
      <c r="A333" s="66" t="s">
        <v>504</v>
      </c>
      <c r="B333" s="94" t="s">
        <v>501</v>
      </c>
      <c r="H333" s="64"/>
    </row>
    <row r="334" spans="1:8" outlineLevel="1" x14ac:dyDescent="0.3">
      <c r="A334" s="66" t="s">
        <v>505</v>
      </c>
      <c r="B334" s="94" t="s">
        <v>501</v>
      </c>
      <c r="H334" s="64"/>
    </row>
    <row r="335" spans="1:8" outlineLevel="1" x14ac:dyDescent="0.3">
      <c r="A335" s="66" t="s">
        <v>506</v>
      </c>
      <c r="B335" s="94" t="s">
        <v>501</v>
      </c>
      <c r="H335" s="64"/>
    </row>
    <row r="336" spans="1:8" outlineLevel="1" x14ac:dyDescent="0.3">
      <c r="A336" s="66" t="s">
        <v>507</v>
      </c>
      <c r="B336" s="94" t="s">
        <v>501</v>
      </c>
      <c r="H336" s="64"/>
    </row>
    <row r="337" spans="1:8" outlineLevel="1" x14ac:dyDescent="0.3">
      <c r="A337" s="66" t="s">
        <v>508</v>
      </c>
      <c r="B337" s="94" t="s">
        <v>501</v>
      </c>
      <c r="H337" s="64"/>
    </row>
    <row r="338" spans="1:8" outlineLevel="1" x14ac:dyDescent="0.3">
      <c r="A338" s="66" t="s">
        <v>509</v>
      </c>
      <c r="B338" s="94" t="s">
        <v>501</v>
      </c>
      <c r="H338" s="64"/>
    </row>
    <row r="339" spans="1:8" outlineLevel="1" x14ac:dyDescent="0.3">
      <c r="A339" s="66" t="s">
        <v>510</v>
      </c>
      <c r="B339" s="94" t="s">
        <v>501</v>
      </c>
      <c r="H339" s="64"/>
    </row>
    <row r="340" spans="1:8" outlineLevel="1" x14ac:dyDescent="0.3">
      <c r="A340" s="66" t="s">
        <v>511</v>
      </c>
      <c r="B340" s="94" t="s">
        <v>501</v>
      </c>
      <c r="H340" s="64"/>
    </row>
    <row r="341" spans="1:8" outlineLevel="1" x14ac:dyDescent="0.3">
      <c r="A341" s="66" t="s">
        <v>512</v>
      </c>
      <c r="B341" s="94" t="s">
        <v>501</v>
      </c>
      <c r="H341" s="64"/>
    </row>
    <row r="342" spans="1:8" outlineLevel="1" x14ac:dyDescent="0.3">
      <c r="A342" s="66" t="s">
        <v>513</v>
      </c>
      <c r="B342" s="94" t="s">
        <v>501</v>
      </c>
      <c r="H342" s="64"/>
    </row>
    <row r="343" spans="1:8" outlineLevel="1" x14ac:dyDescent="0.3">
      <c r="A343" s="66" t="s">
        <v>514</v>
      </c>
      <c r="B343" s="94" t="s">
        <v>501</v>
      </c>
      <c r="H343" s="64"/>
    </row>
    <row r="344" spans="1:8" outlineLevel="1" x14ac:dyDescent="0.3">
      <c r="A344" s="66" t="s">
        <v>515</v>
      </c>
      <c r="B344" s="94" t="s">
        <v>501</v>
      </c>
      <c r="H344" s="64"/>
    </row>
    <row r="345" spans="1:8" outlineLevel="1" x14ac:dyDescent="0.3">
      <c r="A345" s="66" t="s">
        <v>516</v>
      </c>
      <c r="B345" s="94" t="s">
        <v>501</v>
      </c>
      <c r="H345" s="64"/>
    </row>
    <row r="346" spans="1:8" outlineLevel="1" x14ac:dyDescent="0.3">
      <c r="A346" s="66" t="s">
        <v>517</v>
      </c>
      <c r="B346" s="94" t="s">
        <v>501</v>
      </c>
      <c r="H346" s="64"/>
    </row>
    <row r="347" spans="1:8" outlineLevel="1" x14ac:dyDescent="0.3">
      <c r="A347" s="66" t="s">
        <v>518</v>
      </c>
      <c r="B347" s="94" t="s">
        <v>501</v>
      </c>
      <c r="H347" s="64"/>
    </row>
    <row r="348" spans="1:8" outlineLevel="1" x14ac:dyDescent="0.3">
      <c r="A348" s="66" t="s">
        <v>519</v>
      </c>
      <c r="B348" s="94" t="s">
        <v>501</v>
      </c>
      <c r="H348" s="64"/>
    </row>
    <row r="349" spans="1:8" outlineLevel="1" x14ac:dyDescent="0.3">
      <c r="A349" s="66" t="s">
        <v>520</v>
      </c>
      <c r="B349" s="94" t="s">
        <v>501</v>
      </c>
      <c r="H349" s="64"/>
    </row>
    <row r="350" spans="1:8" outlineLevel="1" x14ac:dyDescent="0.3">
      <c r="A350" s="66" t="s">
        <v>521</v>
      </c>
      <c r="B350" s="94" t="s">
        <v>501</v>
      </c>
      <c r="H350" s="64"/>
    </row>
    <row r="351" spans="1:8" outlineLevel="1" x14ac:dyDescent="0.3">
      <c r="A351" s="66" t="s">
        <v>522</v>
      </c>
      <c r="B351" s="94" t="s">
        <v>501</v>
      </c>
      <c r="H351" s="64"/>
    </row>
    <row r="352" spans="1:8" outlineLevel="1" x14ac:dyDescent="0.3">
      <c r="A352" s="66" t="s">
        <v>523</v>
      </c>
      <c r="B352" s="94" t="s">
        <v>501</v>
      </c>
      <c r="H352" s="64"/>
    </row>
    <row r="353" spans="1:8" outlineLevel="1" x14ac:dyDescent="0.3">
      <c r="A353" s="66" t="s">
        <v>524</v>
      </c>
      <c r="B353" s="94" t="s">
        <v>501</v>
      </c>
      <c r="H353" s="64"/>
    </row>
    <row r="354" spans="1:8" outlineLevel="1" x14ac:dyDescent="0.3">
      <c r="A354" s="66" t="s">
        <v>525</v>
      </c>
      <c r="B354" s="94" t="s">
        <v>501</v>
      </c>
      <c r="H354" s="64"/>
    </row>
    <row r="355" spans="1:8" outlineLevel="1" x14ac:dyDescent="0.3">
      <c r="A355" s="66" t="s">
        <v>526</v>
      </c>
      <c r="B355" s="94" t="s">
        <v>501</v>
      </c>
      <c r="H355" s="64"/>
    </row>
    <row r="356" spans="1:8" outlineLevel="1" x14ac:dyDescent="0.3">
      <c r="A356" s="66" t="s">
        <v>527</v>
      </c>
      <c r="B356" s="94" t="s">
        <v>501</v>
      </c>
      <c r="H356" s="64"/>
    </row>
    <row r="357" spans="1:8" outlineLevel="1" x14ac:dyDescent="0.3">
      <c r="A357" s="66" t="s">
        <v>528</v>
      </c>
      <c r="B357" s="94" t="s">
        <v>501</v>
      </c>
      <c r="H357" s="64"/>
    </row>
    <row r="358" spans="1:8" outlineLevel="1" x14ac:dyDescent="0.3">
      <c r="A358" s="66" t="s">
        <v>529</v>
      </c>
      <c r="B358" s="94" t="s">
        <v>501</v>
      </c>
      <c r="H358" s="64"/>
    </row>
    <row r="359" spans="1:8" outlineLevel="1" x14ac:dyDescent="0.3">
      <c r="A359" s="66" t="s">
        <v>530</v>
      </c>
      <c r="B359" s="94" t="s">
        <v>501</v>
      </c>
      <c r="H359" s="64"/>
    </row>
    <row r="360" spans="1:8" outlineLevel="1" x14ac:dyDescent="0.3">
      <c r="A360" s="66" t="s">
        <v>531</v>
      </c>
      <c r="B360" s="94" t="s">
        <v>501</v>
      </c>
      <c r="H360" s="64"/>
    </row>
    <row r="361" spans="1:8" outlineLevel="1" x14ac:dyDescent="0.3">
      <c r="A361" s="66" t="s">
        <v>532</v>
      </c>
      <c r="B361" s="94" t="s">
        <v>501</v>
      </c>
      <c r="H361" s="64"/>
    </row>
    <row r="362" spans="1:8" outlineLevel="1" x14ac:dyDescent="0.3">
      <c r="A362" s="66" t="s">
        <v>533</v>
      </c>
      <c r="B362" s="94" t="s">
        <v>501</v>
      </c>
      <c r="H362" s="64"/>
    </row>
    <row r="363" spans="1:8" outlineLevel="1" x14ac:dyDescent="0.3">
      <c r="A363" s="66" t="s">
        <v>534</v>
      </c>
      <c r="B363" s="94" t="s">
        <v>501</v>
      </c>
      <c r="H363" s="64"/>
    </row>
    <row r="364" spans="1:8" outlineLevel="1" x14ac:dyDescent="0.3">
      <c r="A364" s="66" t="s">
        <v>535</v>
      </c>
      <c r="B364" s="94" t="s">
        <v>501</v>
      </c>
      <c r="H364" s="64"/>
    </row>
    <row r="365" spans="1:8" outlineLevel="1" x14ac:dyDescent="0.3">
      <c r="A365" s="66" t="s">
        <v>536</v>
      </c>
      <c r="B365" s="94" t="s">
        <v>501</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conditionalFormatting sqref="D45">
    <cfRule type="containsText" dxfId="65" priority="3" operator="containsText" text="Please">
      <formula>NOT(ISERROR(SEARCH("Please",D45)))</formula>
    </cfRule>
  </conditionalFormatting>
  <conditionalFormatting sqref="C58">
    <cfRule type="cellIs" dxfId="64" priority="28" operator="equal">
      <formula>0</formula>
    </cfRule>
  </conditionalFormatting>
  <conditionalFormatting sqref="C66">
    <cfRule type="cellIs" dxfId="63" priority="27" operator="equal">
      <formula>"[For completion]"</formula>
    </cfRule>
  </conditionalFormatting>
  <conditionalFormatting sqref="C53">
    <cfRule type="cellIs" dxfId="62" priority="26" operator="equal">
      <formula>"[For completion]"</formula>
    </cfRule>
  </conditionalFormatting>
  <conditionalFormatting sqref="C56">
    <cfRule type="cellIs" dxfId="61" priority="25" operator="equal">
      <formula>"[For completion]"</formula>
    </cfRule>
  </conditionalFormatting>
  <conditionalFormatting sqref="C39">
    <cfRule type="cellIs" dxfId="60" priority="23" operator="equal">
      <formula>"[For completion]"</formula>
    </cfRule>
  </conditionalFormatting>
  <conditionalFormatting sqref="C70:C76">
    <cfRule type="cellIs" dxfId="59" priority="22" operator="equal">
      <formula>"[For completion]"</formula>
    </cfRule>
  </conditionalFormatting>
  <conditionalFormatting sqref="C89">
    <cfRule type="cellIs" dxfId="58" priority="21" operator="equal">
      <formula>"[For completion]"</formula>
    </cfRule>
  </conditionalFormatting>
  <conditionalFormatting sqref="C93:C99">
    <cfRule type="cellIs" dxfId="57" priority="20" operator="equal">
      <formula>"[For completion]"</formula>
    </cfRule>
  </conditionalFormatting>
  <conditionalFormatting sqref="C112">
    <cfRule type="cellIs" dxfId="56" priority="19" operator="equal">
      <formula>"[For completion]"</formula>
    </cfRule>
  </conditionalFormatting>
  <conditionalFormatting sqref="C118">
    <cfRule type="cellIs" dxfId="55" priority="18" operator="equal">
      <formula>"[For completion]"</formula>
    </cfRule>
  </conditionalFormatting>
  <conditionalFormatting sqref="C138">
    <cfRule type="cellIs" dxfId="54" priority="17" operator="equal">
      <formula>"[For completion]"</formula>
    </cfRule>
  </conditionalFormatting>
  <conditionalFormatting sqref="C144">
    <cfRule type="cellIs" dxfId="53" priority="16" operator="equal">
      <formula>"[For completion]"</formula>
    </cfRule>
  </conditionalFormatting>
  <conditionalFormatting sqref="C164">
    <cfRule type="cellIs" dxfId="52" priority="15" operator="equal">
      <formula>"[For completion]"</formula>
    </cfRule>
  </conditionalFormatting>
  <conditionalFormatting sqref="C165">
    <cfRule type="cellIs" dxfId="51" priority="14" operator="equal">
      <formula>"[For completion]"</formula>
    </cfRule>
  </conditionalFormatting>
  <conditionalFormatting sqref="C174">
    <cfRule type="cellIs" dxfId="50" priority="13" operator="equal">
      <formula>"[For completion]"</formula>
    </cfRule>
  </conditionalFormatting>
  <conditionalFormatting sqref="C175">
    <cfRule type="cellIs" dxfId="49" priority="12" operator="equal">
      <formula>"[For completion]"</formula>
    </cfRule>
  </conditionalFormatting>
  <conditionalFormatting sqref="C176">
    <cfRule type="cellIs" dxfId="48" priority="11" operator="equal">
      <formula>"[For completion]"</formula>
    </cfRule>
  </conditionalFormatting>
  <conditionalFormatting sqref="C177">
    <cfRule type="cellIs" dxfId="47" priority="10" operator="equal">
      <formula>"[For completion]"</formula>
    </cfRule>
  </conditionalFormatting>
  <conditionalFormatting sqref="C186">
    <cfRule type="cellIs" dxfId="46" priority="9" operator="equal">
      <formula>"[For completion]"</formula>
    </cfRule>
  </conditionalFormatting>
  <conditionalFormatting sqref="C193">
    <cfRule type="cellIs" dxfId="45" priority="8" operator="equal">
      <formula>"[For completion]"</formula>
    </cfRule>
  </conditionalFormatting>
  <conditionalFormatting sqref="C217">
    <cfRule type="cellIs" dxfId="44" priority="7" operator="equal">
      <formula>"[For completion]"</formula>
    </cfRule>
  </conditionalFormatting>
  <conditionalFormatting sqref="C218">
    <cfRule type="cellIs" dxfId="43" priority="6" operator="equal">
      <formula>"[For completion]"</formula>
    </cfRule>
  </conditionalFormatting>
  <conditionalFormatting sqref="C15">
    <cfRule type="cellIs" dxfId="42" priority="5" operator="equal">
      <formula>"Nordea Kredit Realkreditaktieselskab, CC X"</formula>
    </cfRule>
  </conditionalFormatting>
  <conditionalFormatting sqref="C17">
    <cfRule type="cellIs" dxfId="41" priority="2" operator="equal">
      <formula>"[DD/MM/YY]"</formula>
    </cfRule>
  </conditionalFormatting>
  <conditionalFormatting sqref="C38">
    <cfRule type="cellIs" dxfId="40"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heetViews>
  <sheetFormatPr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41.5546875" style="140" customWidth="1"/>
    <col min="8" max="16384" width="8.88671875" style="141"/>
  </cols>
  <sheetData>
    <row r="1" spans="1:7" ht="31.2" x14ac:dyDescent="0.3">
      <c r="A1" s="183" t="s">
        <v>537</v>
      </c>
      <c r="B1" s="183"/>
      <c r="C1" s="140"/>
      <c r="D1" s="140"/>
      <c r="E1" s="140"/>
      <c r="F1" s="191" t="s">
        <v>1380</v>
      </c>
    </row>
    <row r="2" spans="1:7" ht="15" thickBot="1" x14ac:dyDescent="0.35">
      <c r="A2" s="140"/>
      <c r="B2" s="140"/>
      <c r="C2" s="140"/>
      <c r="D2" s="140"/>
      <c r="E2" s="140"/>
      <c r="F2" s="140"/>
    </row>
    <row r="3" spans="1:7" ht="18.600000000000001" thickBot="1" x14ac:dyDescent="0.35">
      <c r="A3" s="142"/>
      <c r="B3" s="143" t="s">
        <v>82</v>
      </c>
      <c r="C3" s="144" t="s">
        <v>238</v>
      </c>
      <c r="D3" s="142"/>
      <c r="E3" s="142"/>
      <c r="F3" s="140"/>
      <c r="G3" s="142"/>
    </row>
    <row r="4" spans="1:7" ht="15" thickBot="1" x14ac:dyDescent="0.35"/>
    <row r="5" spans="1:7" ht="18" x14ac:dyDescent="0.3">
      <c r="A5" s="146"/>
      <c r="B5" s="147" t="s">
        <v>538</v>
      </c>
      <c r="C5" s="146"/>
      <c r="E5" s="148"/>
      <c r="F5" s="148"/>
    </row>
    <row r="6" spans="1:7" x14ac:dyDescent="0.3">
      <c r="B6" s="149" t="s">
        <v>539</v>
      </c>
    </row>
    <row r="7" spans="1:7" x14ac:dyDescent="0.3">
      <c r="B7" s="150" t="s">
        <v>540</v>
      </c>
    </row>
    <row r="8" spans="1:7" ht="15" thickBot="1" x14ac:dyDescent="0.35">
      <c r="B8" s="151" t="s">
        <v>541</v>
      </c>
    </row>
    <row r="9" spans="1:7" x14ac:dyDescent="0.3">
      <c r="B9" s="152"/>
    </row>
    <row r="10" spans="1:7" ht="36" x14ac:dyDescent="0.3">
      <c r="A10" s="153" t="s">
        <v>92</v>
      </c>
      <c r="B10" s="153" t="s">
        <v>539</v>
      </c>
      <c r="C10" s="154"/>
      <c r="D10" s="154"/>
      <c r="E10" s="154"/>
      <c r="F10" s="154"/>
      <c r="G10" s="155"/>
    </row>
    <row r="11" spans="1:7" ht="15" customHeight="1" x14ac:dyDescent="0.3">
      <c r="A11" s="156"/>
      <c r="B11" s="157" t="s">
        <v>542</v>
      </c>
      <c r="C11" s="156" t="s">
        <v>124</v>
      </c>
      <c r="D11" s="156"/>
      <c r="E11" s="156"/>
      <c r="F11" s="158" t="s">
        <v>543</v>
      </c>
      <c r="G11" s="158"/>
    </row>
    <row r="12" spans="1:7" x14ac:dyDescent="0.3">
      <c r="A12" s="145" t="s">
        <v>544</v>
      </c>
      <c r="B12" s="145" t="s">
        <v>545</v>
      </c>
      <c r="C12" s="211">
        <v>307014</v>
      </c>
      <c r="F12" s="159">
        <f>IF($C$15=0,"",IF(C12="[for completion]","",C12/$C$15))</f>
        <v>0.7725138517746879</v>
      </c>
    </row>
    <row r="13" spans="1:7" x14ac:dyDescent="0.3">
      <c r="A13" s="145" t="s">
        <v>546</v>
      </c>
      <c r="B13" s="145" t="s">
        <v>547</v>
      </c>
      <c r="C13" s="211">
        <v>90408</v>
      </c>
      <c r="F13" s="159">
        <f>IF($C$15=0,"",IF(C13="[for completion]","",C13/$C$15))</f>
        <v>0.22748614822531213</v>
      </c>
    </row>
    <row r="14" spans="1:7" x14ac:dyDescent="0.3">
      <c r="A14" s="145" t="s">
        <v>548</v>
      </c>
      <c r="B14" s="145" t="s">
        <v>157</v>
      </c>
      <c r="F14" s="159">
        <f>IF($C$15=0,"",IF(C14="[for completion]","",C14/$C$15))</f>
        <v>0</v>
      </c>
    </row>
    <row r="15" spans="1:7" x14ac:dyDescent="0.3">
      <c r="A15" s="145" t="s">
        <v>549</v>
      </c>
      <c r="B15" s="160" t="s">
        <v>159</v>
      </c>
      <c r="C15" s="145">
        <f>SUM(C12:C14)</f>
        <v>397422</v>
      </c>
      <c r="F15" s="161">
        <f>SUM(F12:F14)</f>
        <v>1</v>
      </c>
    </row>
    <row r="16" spans="1:7" outlineLevel="1" x14ac:dyDescent="0.3">
      <c r="A16" s="145" t="s">
        <v>550</v>
      </c>
      <c r="B16" s="162" t="s">
        <v>551</v>
      </c>
      <c r="C16" s="213">
        <v>17480</v>
      </c>
      <c r="F16" s="159">
        <f t="shared" ref="F16:F26" si="0">IF($C$15=0,"",IF(C16="[for completion]","",C16/$C$15))</f>
        <v>4.3983473486621273E-2</v>
      </c>
    </row>
    <row r="17" spans="1:7" outlineLevel="1" x14ac:dyDescent="0.3">
      <c r="A17" s="145" t="s">
        <v>552</v>
      </c>
      <c r="B17" s="162" t="s">
        <v>1204</v>
      </c>
      <c r="C17" s="213">
        <v>44853</v>
      </c>
      <c r="F17" s="159">
        <f t="shared" si="0"/>
        <v>0.11285988193909749</v>
      </c>
    </row>
    <row r="18" spans="1:7" outlineLevel="1" x14ac:dyDescent="0.3">
      <c r="A18" s="145" t="s">
        <v>553</v>
      </c>
      <c r="B18" s="212" t="s">
        <v>1401</v>
      </c>
      <c r="C18" s="213">
        <v>254752</v>
      </c>
      <c r="F18" s="159">
        <f t="shared" si="0"/>
        <v>0.64101131794415001</v>
      </c>
    </row>
    <row r="19" spans="1:7" outlineLevel="1" x14ac:dyDescent="0.3">
      <c r="A19" s="145" t="s">
        <v>554</v>
      </c>
      <c r="B19" s="212" t="s">
        <v>1402</v>
      </c>
      <c r="C19" s="213">
        <v>13671</v>
      </c>
      <c r="F19" s="159">
        <f t="shared" si="0"/>
        <v>3.4399202862448477E-2</v>
      </c>
    </row>
    <row r="20" spans="1:7" outlineLevel="1" x14ac:dyDescent="0.3">
      <c r="A20" s="145" t="s">
        <v>555</v>
      </c>
      <c r="B20" s="212" t="s">
        <v>1403</v>
      </c>
      <c r="C20" s="213">
        <v>151</v>
      </c>
      <c r="F20" s="159">
        <f t="shared" si="0"/>
        <v>3.7994876982149958E-4</v>
      </c>
    </row>
    <row r="21" spans="1:7" outlineLevel="1" x14ac:dyDescent="0.3">
      <c r="A21" s="145" t="s">
        <v>556</v>
      </c>
      <c r="B21" s="212" t="s">
        <v>1404</v>
      </c>
      <c r="C21" s="213">
        <v>20960</v>
      </c>
      <c r="F21" s="159">
        <f t="shared" si="0"/>
        <v>5.2739908711646563E-2</v>
      </c>
    </row>
    <row r="22" spans="1:7" outlineLevel="1" x14ac:dyDescent="0.3">
      <c r="A22" s="145" t="s">
        <v>557</v>
      </c>
      <c r="B22" s="212" t="s">
        <v>1405</v>
      </c>
      <c r="C22" s="213">
        <v>9455</v>
      </c>
      <c r="F22" s="159">
        <f t="shared" si="0"/>
        <v>2.3790831911670716E-2</v>
      </c>
    </row>
    <row r="23" spans="1:7" outlineLevel="1" x14ac:dyDescent="0.3">
      <c r="A23" s="145" t="s">
        <v>558</v>
      </c>
      <c r="B23" s="212" t="s">
        <v>1406</v>
      </c>
      <c r="C23" s="213">
        <v>33822</v>
      </c>
      <c r="F23" s="159">
        <f t="shared" si="0"/>
        <v>8.5103492005978526E-2</v>
      </c>
    </row>
    <row r="24" spans="1:7" outlineLevel="1" x14ac:dyDescent="0.3">
      <c r="A24" s="145" t="s">
        <v>559</v>
      </c>
      <c r="B24" s="212" t="s">
        <v>1407</v>
      </c>
      <c r="C24" s="213">
        <v>1707</v>
      </c>
      <c r="F24" s="159">
        <f t="shared" si="0"/>
        <v>4.2951824508960252E-3</v>
      </c>
    </row>
    <row r="25" spans="1:7" outlineLevel="1" x14ac:dyDescent="0.3">
      <c r="A25" s="145" t="s">
        <v>560</v>
      </c>
      <c r="B25" s="212" t="s">
        <v>1408</v>
      </c>
      <c r="C25" s="213">
        <v>572</v>
      </c>
      <c r="F25" s="159">
        <f t="shared" si="0"/>
        <v>1.4392761346880645E-3</v>
      </c>
    </row>
    <row r="26" spans="1:7" outlineLevel="1" x14ac:dyDescent="0.3">
      <c r="A26" s="145" t="s">
        <v>561</v>
      </c>
      <c r="B26" s="162" t="s">
        <v>161</v>
      </c>
      <c r="C26" s="141"/>
      <c r="D26" s="141"/>
      <c r="E26" s="141"/>
      <c r="F26" s="159">
        <f t="shared" si="0"/>
        <v>0</v>
      </c>
    </row>
    <row r="27" spans="1:7" ht="15" customHeight="1" x14ac:dyDescent="0.3">
      <c r="A27" s="156"/>
      <c r="B27" s="157" t="s">
        <v>562</v>
      </c>
      <c r="C27" s="156" t="s">
        <v>563</v>
      </c>
      <c r="D27" s="156" t="s">
        <v>564</v>
      </c>
      <c r="E27" s="163"/>
      <c r="F27" s="156" t="s">
        <v>565</v>
      </c>
      <c r="G27" s="158"/>
    </row>
    <row r="28" spans="1:7" x14ac:dyDescent="0.3">
      <c r="A28" s="145" t="s">
        <v>566</v>
      </c>
      <c r="B28" s="145" t="s">
        <v>567</v>
      </c>
      <c r="C28" s="227">
        <v>222102</v>
      </c>
      <c r="D28" s="227">
        <v>19142</v>
      </c>
      <c r="F28" s="211">
        <f>C28+D28</f>
        <v>241244</v>
      </c>
    </row>
    <row r="29" spans="1:7" outlineLevel="1" x14ac:dyDescent="0.3">
      <c r="A29" s="145" t="s">
        <v>568</v>
      </c>
      <c r="B29" s="164" t="s">
        <v>569</v>
      </c>
    </row>
    <row r="30" spans="1:7" outlineLevel="1" x14ac:dyDescent="0.3">
      <c r="A30" s="145" t="s">
        <v>570</v>
      </c>
      <c r="B30" s="164" t="s">
        <v>571</v>
      </c>
    </row>
    <row r="31" spans="1:7" outlineLevel="1" x14ac:dyDescent="0.3">
      <c r="A31" s="145" t="s">
        <v>572</v>
      </c>
      <c r="B31" s="164"/>
    </row>
    <row r="32" spans="1:7" outlineLevel="1" x14ac:dyDescent="0.3">
      <c r="A32" s="145" t="s">
        <v>573</v>
      </c>
      <c r="B32" s="164"/>
    </row>
    <row r="33" spans="1:7" outlineLevel="1" x14ac:dyDescent="0.3">
      <c r="A33" s="145" t="s">
        <v>574</v>
      </c>
      <c r="B33" s="164"/>
    </row>
    <row r="34" spans="1:7" outlineLevel="1" x14ac:dyDescent="0.3">
      <c r="A34" s="145" t="s">
        <v>575</v>
      </c>
      <c r="B34" s="164"/>
    </row>
    <row r="35" spans="1:7" ht="15" customHeight="1" x14ac:dyDescent="0.3">
      <c r="A35" s="156"/>
      <c r="B35" s="157" t="s">
        <v>576</v>
      </c>
      <c r="C35" s="156" t="s">
        <v>577</v>
      </c>
      <c r="D35" s="156" t="s">
        <v>578</v>
      </c>
      <c r="E35" s="163"/>
      <c r="F35" s="158" t="s">
        <v>543</v>
      </c>
      <c r="G35" s="158"/>
    </row>
    <row r="36" spans="1:7" x14ac:dyDescent="0.3">
      <c r="A36" s="145" t="s">
        <v>579</v>
      </c>
      <c r="B36" s="145" t="s">
        <v>580</v>
      </c>
      <c r="C36" s="227">
        <v>0.76</v>
      </c>
      <c r="D36" s="227">
        <v>6.02</v>
      </c>
      <c r="F36" s="211">
        <v>1.96</v>
      </c>
    </row>
    <row r="37" spans="1:7" outlineLevel="1" x14ac:dyDescent="0.3">
      <c r="A37" s="145" t="s">
        <v>581</v>
      </c>
      <c r="C37" s="180"/>
      <c r="D37" s="180"/>
      <c r="F37" s="180"/>
    </row>
    <row r="38" spans="1:7" outlineLevel="1" x14ac:dyDescent="0.3">
      <c r="A38" s="145" t="s">
        <v>582</v>
      </c>
      <c r="C38" s="180"/>
      <c r="D38" s="180"/>
      <c r="F38" s="180"/>
    </row>
    <row r="39" spans="1:7" outlineLevel="1" x14ac:dyDescent="0.3">
      <c r="A39" s="145" t="s">
        <v>583</v>
      </c>
      <c r="C39" s="180"/>
      <c r="D39" s="180"/>
      <c r="F39" s="180"/>
    </row>
    <row r="40" spans="1:7" outlineLevel="1" x14ac:dyDescent="0.3">
      <c r="A40" s="145" t="s">
        <v>584</v>
      </c>
      <c r="C40" s="180"/>
      <c r="D40" s="180"/>
      <c r="F40" s="180"/>
    </row>
    <row r="41" spans="1:7" outlineLevel="1" x14ac:dyDescent="0.3">
      <c r="A41" s="145" t="s">
        <v>585</v>
      </c>
      <c r="C41" s="180"/>
      <c r="D41" s="180"/>
      <c r="F41" s="180"/>
    </row>
    <row r="42" spans="1:7" outlineLevel="1" x14ac:dyDescent="0.3">
      <c r="A42" s="145" t="s">
        <v>586</v>
      </c>
      <c r="C42" s="180"/>
      <c r="D42" s="180"/>
      <c r="F42" s="180"/>
    </row>
    <row r="43" spans="1:7" ht="15" customHeight="1" x14ac:dyDescent="0.3">
      <c r="A43" s="156"/>
      <c r="B43" s="157" t="s">
        <v>587</v>
      </c>
      <c r="C43" s="156" t="s">
        <v>577</v>
      </c>
      <c r="D43" s="156" t="s">
        <v>578</v>
      </c>
      <c r="E43" s="163"/>
      <c r="F43" s="158" t="s">
        <v>543</v>
      </c>
      <c r="G43" s="158"/>
    </row>
    <row r="44" spans="1:7" x14ac:dyDescent="0.3">
      <c r="A44" s="145" t="s">
        <v>588</v>
      </c>
      <c r="B44" s="165" t="s">
        <v>589</v>
      </c>
      <c r="C44" s="179">
        <f>SUM(C45:C72)</f>
        <v>1</v>
      </c>
      <c r="D44" s="179">
        <f>SUM(D45:D72)</f>
        <v>1</v>
      </c>
      <c r="E44" s="180"/>
      <c r="F44" s="179">
        <f>SUM(F45:F72)</f>
        <v>1</v>
      </c>
      <c r="G44" s="145"/>
    </row>
    <row r="45" spans="1:7" x14ac:dyDescent="0.3">
      <c r="A45" s="145" t="s">
        <v>590</v>
      </c>
      <c r="B45" s="145" t="s">
        <v>591</v>
      </c>
      <c r="C45" s="180"/>
      <c r="D45" s="180"/>
      <c r="E45" s="180"/>
      <c r="F45" s="180"/>
      <c r="G45" s="145"/>
    </row>
    <row r="46" spans="1:7" x14ac:dyDescent="0.3">
      <c r="A46" s="145" t="s">
        <v>592</v>
      </c>
      <c r="B46" s="145" t="s">
        <v>593</v>
      </c>
      <c r="C46" s="180"/>
      <c r="D46" s="180"/>
      <c r="E46" s="180"/>
      <c r="F46" s="180"/>
      <c r="G46" s="145"/>
    </row>
    <row r="47" spans="1:7" x14ac:dyDescent="0.3">
      <c r="A47" s="145" t="s">
        <v>594</v>
      </c>
      <c r="B47" s="145" t="s">
        <v>595</v>
      </c>
      <c r="C47" s="180"/>
      <c r="D47" s="180"/>
      <c r="E47" s="180"/>
      <c r="F47" s="180"/>
      <c r="G47" s="145"/>
    </row>
    <row r="48" spans="1:7" x14ac:dyDescent="0.3">
      <c r="A48" s="145" t="s">
        <v>596</v>
      </c>
      <c r="B48" s="145" t="s">
        <v>597</v>
      </c>
      <c r="C48" s="180"/>
      <c r="D48" s="180"/>
      <c r="E48" s="180"/>
      <c r="F48" s="180"/>
      <c r="G48" s="145"/>
    </row>
    <row r="49" spans="1:7" x14ac:dyDescent="0.3">
      <c r="A49" s="145" t="s">
        <v>598</v>
      </c>
      <c r="B49" s="145" t="s">
        <v>599</v>
      </c>
      <c r="C49" s="180"/>
      <c r="D49" s="180"/>
      <c r="E49" s="180"/>
      <c r="F49" s="180"/>
      <c r="G49" s="145"/>
    </row>
    <row r="50" spans="1:7" x14ac:dyDescent="0.3">
      <c r="A50" s="145" t="s">
        <v>600</v>
      </c>
      <c r="B50" s="145" t="s">
        <v>601</v>
      </c>
      <c r="C50" s="180"/>
      <c r="D50" s="180"/>
      <c r="E50" s="180"/>
      <c r="F50" s="180"/>
      <c r="G50" s="145"/>
    </row>
    <row r="51" spans="1:7" x14ac:dyDescent="0.3">
      <c r="A51" s="145" t="s">
        <v>602</v>
      </c>
      <c r="B51" s="145" t="s">
        <v>603</v>
      </c>
      <c r="C51" s="180">
        <v>1</v>
      </c>
      <c r="D51" s="180">
        <v>1</v>
      </c>
      <c r="E51" s="180"/>
      <c r="F51" s="180">
        <v>1</v>
      </c>
      <c r="G51" s="145"/>
    </row>
    <row r="52" spans="1:7" x14ac:dyDescent="0.3">
      <c r="A52" s="145" t="s">
        <v>604</v>
      </c>
      <c r="B52" s="145" t="s">
        <v>605</v>
      </c>
      <c r="C52" s="180"/>
      <c r="D52" s="180"/>
      <c r="E52" s="180"/>
      <c r="F52" s="180"/>
      <c r="G52" s="145"/>
    </row>
    <row r="53" spans="1:7" x14ac:dyDescent="0.3">
      <c r="A53" s="145" t="s">
        <v>606</v>
      </c>
      <c r="B53" s="145" t="s">
        <v>607</v>
      </c>
      <c r="C53" s="180"/>
      <c r="D53" s="180"/>
      <c r="E53" s="180"/>
      <c r="F53" s="180"/>
      <c r="G53" s="145"/>
    </row>
    <row r="54" spans="1:7" x14ac:dyDescent="0.3">
      <c r="A54" s="145" t="s">
        <v>608</v>
      </c>
      <c r="B54" s="145" t="s">
        <v>609</v>
      </c>
      <c r="C54" s="180"/>
      <c r="D54" s="180"/>
      <c r="E54" s="180"/>
      <c r="F54" s="180"/>
      <c r="G54" s="145"/>
    </row>
    <row r="55" spans="1:7" x14ac:dyDescent="0.3">
      <c r="A55" s="145" t="s">
        <v>610</v>
      </c>
      <c r="B55" s="145" t="s">
        <v>611</v>
      </c>
      <c r="C55" s="180"/>
      <c r="D55" s="180"/>
      <c r="E55" s="180"/>
      <c r="F55" s="180"/>
      <c r="G55" s="145"/>
    </row>
    <row r="56" spans="1:7" x14ac:dyDescent="0.3">
      <c r="A56" s="145" t="s">
        <v>612</v>
      </c>
      <c r="B56" s="145" t="s">
        <v>613</v>
      </c>
      <c r="C56" s="180"/>
      <c r="D56" s="180"/>
      <c r="E56" s="180"/>
      <c r="F56" s="180"/>
      <c r="G56" s="145"/>
    </row>
    <row r="57" spans="1:7" x14ac:dyDescent="0.3">
      <c r="A57" s="145" t="s">
        <v>614</v>
      </c>
      <c r="B57" s="145" t="s">
        <v>615</v>
      </c>
      <c r="C57" s="180"/>
      <c r="D57" s="180"/>
      <c r="E57" s="180"/>
      <c r="F57" s="180"/>
      <c r="G57" s="145"/>
    </row>
    <row r="58" spans="1:7" x14ac:dyDescent="0.3">
      <c r="A58" s="145" t="s">
        <v>616</v>
      </c>
      <c r="B58" s="145" t="s">
        <v>617</v>
      </c>
      <c r="C58" s="180"/>
      <c r="D58" s="180"/>
      <c r="E58" s="180"/>
      <c r="F58" s="180"/>
      <c r="G58" s="145"/>
    </row>
    <row r="59" spans="1:7" x14ac:dyDescent="0.3">
      <c r="A59" s="145" t="s">
        <v>618</v>
      </c>
      <c r="B59" s="145" t="s">
        <v>619</v>
      </c>
      <c r="C59" s="180"/>
      <c r="D59" s="180"/>
      <c r="E59" s="180"/>
      <c r="F59" s="180"/>
      <c r="G59" s="145"/>
    </row>
    <row r="60" spans="1:7" x14ac:dyDescent="0.3">
      <c r="A60" s="145" t="s">
        <v>620</v>
      </c>
      <c r="B60" s="145" t="s">
        <v>3</v>
      </c>
      <c r="C60" s="180"/>
      <c r="D60" s="180"/>
      <c r="E60" s="180"/>
      <c r="F60" s="180"/>
      <c r="G60" s="145"/>
    </row>
    <row r="61" spans="1:7" x14ac:dyDescent="0.3">
      <c r="A61" s="145" t="s">
        <v>621</v>
      </c>
      <c r="B61" s="145" t="s">
        <v>622</v>
      </c>
      <c r="C61" s="180"/>
      <c r="D61" s="180"/>
      <c r="E61" s="180"/>
      <c r="F61" s="180"/>
      <c r="G61" s="145"/>
    </row>
    <row r="62" spans="1:7" x14ac:dyDescent="0.3">
      <c r="A62" s="145" t="s">
        <v>623</v>
      </c>
      <c r="B62" s="145" t="s">
        <v>624</v>
      </c>
      <c r="C62" s="180"/>
      <c r="D62" s="180"/>
      <c r="E62" s="180"/>
      <c r="F62" s="180"/>
      <c r="G62" s="145"/>
    </row>
    <row r="63" spans="1:7" x14ac:dyDescent="0.3">
      <c r="A63" s="145" t="s">
        <v>625</v>
      </c>
      <c r="B63" s="145" t="s">
        <v>626</v>
      </c>
      <c r="C63" s="180"/>
      <c r="D63" s="180"/>
      <c r="E63" s="180"/>
      <c r="F63" s="180"/>
      <c r="G63" s="145"/>
    </row>
    <row r="64" spans="1:7" x14ac:dyDescent="0.3">
      <c r="A64" s="145" t="s">
        <v>627</v>
      </c>
      <c r="B64" s="145" t="s">
        <v>628</v>
      </c>
      <c r="C64" s="180"/>
      <c r="D64" s="180"/>
      <c r="E64" s="180"/>
      <c r="F64" s="180"/>
      <c r="G64" s="145"/>
    </row>
    <row r="65" spans="1:7" x14ac:dyDescent="0.3">
      <c r="A65" s="145" t="s">
        <v>629</v>
      </c>
      <c r="B65" s="145" t="s">
        <v>630</v>
      </c>
      <c r="C65" s="180"/>
      <c r="D65" s="180"/>
      <c r="E65" s="180"/>
      <c r="F65" s="180"/>
      <c r="G65" s="145"/>
    </row>
    <row r="66" spans="1:7" x14ac:dyDescent="0.3">
      <c r="A66" s="145" t="s">
        <v>631</v>
      </c>
      <c r="B66" s="145" t="s">
        <v>632</v>
      </c>
      <c r="C66" s="180"/>
      <c r="D66" s="180"/>
      <c r="E66" s="180"/>
      <c r="F66" s="180"/>
      <c r="G66" s="145"/>
    </row>
    <row r="67" spans="1:7" x14ac:dyDescent="0.3">
      <c r="A67" s="145" t="s">
        <v>633</v>
      </c>
      <c r="B67" s="145" t="s">
        <v>634</v>
      </c>
      <c r="C67" s="180"/>
      <c r="D67" s="180"/>
      <c r="E67" s="180"/>
      <c r="F67" s="180"/>
      <c r="G67" s="145"/>
    </row>
    <row r="68" spans="1:7" x14ac:dyDescent="0.3">
      <c r="A68" s="145" t="s">
        <v>635</v>
      </c>
      <c r="B68" s="145" t="s">
        <v>636</v>
      </c>
      <c r="C68" s="180"/>
      <c r="D68" s="180"/>
      <c r="E68" s="180"/>
      <c r="F68" s="180"/>
      <c r="G68" s="145"/>
    </row>
    <row r="69" spans="1:7" x14ac:dyDescent="0.3">
      <c r="A69" s="145" t="s">
        <v>637</v>
      </c>
      <c r="B69" s="145" t="s">
        <v>638</v>
      </c>
      <c r="C69" s="180"/>
      <c r="D69" s="180"/>
      <c r="E69" s="180"/>
      <c r="F69" s="180"/>
      <c r="G69" s="145"/>
    </row>
    <row r="70" spans="1:7" x14ac:dyDescent="0.3">
      <c r="A70" s="145" t="s">
        <v>639</v>
      </c>
      <c r="B70" s="145" t="s">
        <v>640</v>
      </c>
      <c r="C70" s="180"/>
      <c r="D70" s="180"/>
      <c r="E70" s="180"/>
      <c r="F70" s="180"/>
      <c r="G70" s="145"/>
    </row>
    <row r="71" spans="1:7" x14ac:dyDescent="0.3">
      <c r="A71" s="145" t="s">
        <v>641</v>
      </c>
      <c r="B71" s="145" t="s">
        <v>6</v>
      </c>
      <c r="C71" s="180"/>
      <c r="D71" s="180"/>
      <c r="E71" s="180"/>
      <c r="F71" s="180"/>
      <c r="G71" s="145"/>
    </row>
    <row r="72" spans="1:7" x14ac:dyDescent="0.3">
      <c r="A72" s="145" t="s">
        <v>642</v>
      </c>
      <c r="B72" s="145" t="s">
        <v>643</v>
      </c>
      <c r="C72" s="180"/>
      <c r="D72" s="180"/>
      <c r="E72" s="180"/>
      <c r="F72" s="180"/>
      <c r="G72" s="145"/>
    </row>
    <row r="73" spans="1:7" x14ac:dyDescent="0.3">
      <c r="A73" s="145" t="s">
        <v>644</v>
      </c>
      <c r="B73" s="165" t="s">
        <v>330</v>
      </c>
      <c r="C73" s="179">
        <f>SUM(C74:C76)</f>
        <v>0</v>
      </c>
      <c r="D73" s="179">
        <f>SUM(D74:D76)</f>
        <v>0</v>
      </c>
      <c r="E73" s="180"/>
      <c r="F73" s="179">
        <f>SUM(F74:F76)</f>
        <v>0</v>
      </c>
      <c r="G73" s="145"/>
    </row>
    <row r="74" spans="1:7" x14ac:dyDescent="0.3">
      <c r="A74" s="145" t="s">
        <v>645</v>
      </c>
      <c r="B74" s="145" t="s">
        <v>646</v>
      </c>
      <c r="C74" s="180"/>
      <c r="D74" s="180"/>
      <c r="E74" s="180"/>
      <c r="F74" s="180"/>
      <c r="G74" s="145"/>
    </row>
    <row r="75" spans="1:7" x14ac:dyDescent="0.3">
      <c r="A75" s="145" t="s">
        <v>647</v>
      </c>
      <c r="B75" s="145" t="s">
        <v>648</v>
      </c>
      <c r="C75" s="180"/>
      <c r="D75" s="180"/>
      <c r="E75" s="180"/>
      <c r="F75" s="180"/>
      <c r="G75" s="145"/>
    </row>
    <row r="76" spans="1:7" x14ac:dyDescent="0.3">
      <c r="A76" s="145" t="s">
        <v>1378</v>
      </c>
      <c r="B76" s="145" t="s">
        <v>2</v>
      </c>
      <c r="C76" s="180"/>
      <c r="D76" s="180"/>
      <c r="E76" s="180"/>
      <c r="F76" s="180"/>
      <c r="G76" s="145"/>
    </row>
    <row r="77" spans="1:7" x14ac:dyDescent="0.3">
      <c r="A77" s="145" t="s">
        <v>649</v>
      </c>
      <c r="B77" s="165" t="s">
        <v>157</v>
      </c>
      <c r="C77" s="179">
        <f>SUM(C78:C87)</f>
        <v>0</v>
      </c>
      <c r="D77" s="179">
        <f>SUM(D78:D87)</f>
        <v>0</v>
      </c>
      <c r="E77" s="180"/>
      <c r="F77" s="179">
        <f>SUM(F78:F87)</f>
        <v>0</v>
      </c>
      <c r="G77" s="145"/>
    </row>
    <row r="78" spans="1:7" x14ac:dyDescent="0.3">
      <c r="A78" s="145" t="s">
        <v>650</v>
      </c>
      <c r="B78" s="166" t="s">
        <v>332</v>
      </c>
      <c r="C78" s="180"/>
      <c r="D78" s="180"/>
      <c r="E78" s="180"/>
      <c r="F78" s="180"/>
      <c r="G78" s="145"/>
    </row>
    <row r="79" spans="1:7" x14ac:dyDescent="0.3">
      <c r="A79" s="145" t="s">
        <v>651</v>
      </c>
      <c r="B79" s="166" t="s">
        <v>334</v>
      </c>
      <c r="C79" s="180"/>
      <c r="D79" s="180"/>
      <c r="E79" s="180"/>
      <c r="F79" s="180"/>
      <c r="G79" s="145"/>
    </row>
    <row r="80" spans="1:7" x14ac:dyDescent="0.3">
      <c r="A80" s="145" t="s">
        <v>652</v>
      </c>
      <c r="B80" s="166" t="s">
        <v>336</v>
      </c>
      <c r="C80" s="180"/>
      <c r="D80" s="180"/>
      <c r="E80" s="180"/>
      <c r="F80" s="180"/>
      <c r="G80" s="145"/>
    </row>
    <row r="81" spans="1:7" x14ac:dyDescent="0.3">
      <c r="A81" s="145" t="s">
        <v>653</v>
      </c>
      <c r="B81" s="166" t="s">
        <v>12</v>
      </c>
      <c r="C81" s="180"/>
      <c r="D81" s="180"/>
      <c r="E81" s="180"/>
      <c r="F81" s="180"/>
      <c r="G81" s="145"/>
    </row>
    <row r="82" spans="1:7" x14ac:dyDescent="0.3">
      <c r="A82" s="145" t="s">
        <v>654</v>
      </c>
      <c r="B82" s="166" t="s">
        <v>339</v>
      </c>
      <c r="C82" s="180"/>
      <c r="D82" s="180"/>
      <c r="E82" s="180"/>
      <c r="F82" s="180"/>
      <c r="G82" s="145"/>
    </row>
    <row r="83" spans="1:7" x14ac:dyDescent="0.3">
      <c r="A83" s="145" t="s">
        <v>655</v>
      </c>
      <c r="B83" s="166" t="s">
        <v>341</v>
      </c>
      <c r="C83" s="180"/>
      <c r="D83" s="180"/>
      <c r="E83" s="180"/>
      <c r="F83" s="180"/>
      <c r="G83" s="145"/>
    </row>
    <row r="84" spans="1:7" x14ac:dyDescent="0.3">
      <c r="A84" s="145" t="s">
        <v>656</v>
      </c>
      <c r="B84" s="166" t="s">
        <v>343</v>
      </c>
      <c r="C84" s="180"/>
      <c r="D84" s="180"/>
      <c r="E84" s="180"/>
      <c r="F84" s="180"/>
      <c r="G84" s="145"/>
    </row>
    <row r="85" spans="1:7" x14ac:dyDescent="0.3">
      <c r="A85" s="145" t="s">
        <v>657</v>
      </c>
      <c r="B85" s="166" t="s">
        <v>345</v>
      </c>
      <c r="C85" s="180"/>
      <c r="D85" s="180"/>
      <c r="E85" s="180"/>
      <c r="F85" s="180"/>
      <c r="G85" s="145"/>
    </row>
    <row r="86" spans="1:7" x14ac:dyDescent="0.3">
      <c r="A86" s="145" t="s">
        <v>658</v>
      </c>
      <c r="B86" s="166" t="s">
        <v>347</v>
      </c>
      <c r="C86" s="180"/>
      <c r="D86" s="180"/>
      <c r="E86" s="180"/>
      <c r="F86" s="180"/>
      <c r="G86" s="145"/>
    </row>
    <row r="87" spans="1:7" x14ac:dyDescent="0.3">
      <c r="A87" s="145" t="s">
        <v>659</v>
      </c>
      <c r="B87" s="166" t="s">
        <v>157</v>
      </c>
      <c r="C87" s="180"/>
      <c r="D87" s="180"/>
      <c r="E87" s="180"/>
      <c r="F87" s="180"/>
      <c r="G87" s="145"/>
    </row>
    <row r="88" spans="1:7" outlineLevel="1" x14ac:dyDescent="0.3">
      <c r="A88" s="145" t="s">
        <v>660</v>
      </c>
      <c r="B88" s="162" t="s">
        <v>161</v>
      </c>
      <c r="C88" s="180"/>
      <c r="D88" s="180"/>
      <c r="E88" s="180"/>
      <c r="F88" s="180"/>
      <c r="G88" s="145"/>
    </row>
    <row r="89" spans="1:7" outlineLevel="1" x14ac:dyDescent="0.3">
      <c r="A89" s="145" t="s">
        <v>661</v>
      </c>
      <c r="B89" s="162" t="s">
        <v>161</v>
      </c>
      <c r="C89" s="180"/>
      <c r="D89" s="180"/>
      <c r="E89" s="180"/>
      <c r="F89" s="180"/>
      <c r="G89" s="145"/>
    </row>
    <row r="90" spans="1:7" outlineLevel="1" x14ac:dyDescent="0.3">
      <c r="A90" s="145" t="s">
        <v>662</v>
      </c>
      <c r="B90" s="162" t="s">
        <v>161</v>
      </c>
      <c r="C90" s="180"/>
      <c r="D90" s="180"/>
      <c r="E90" s="180"/>
      <c r="F90" s="180"/>
      <c r="G90" s="145"/>
    </row>
    <row r="91" spans="1:7" outlineLevel="1" x14ac:dyDescent="0.3">
      <c r="A91" s="145" t="s">
        <v>663</v>
      </c>
      <c r="B91" s="162" t="s">
        <v>161</v>
      </c>
      <c r="C91" s="180"/>
      <c r="D91" s="180"/>
      <c r="E91" s="180"/>
      <c r="F91" s="180"/>
      <c r="G91" s="145"/>
    </row>
    <row r="92" spans="1:7" outlineLevel="1" x14ac:dyDescent="0.3">
      <c r="A92" s="145" t="s">
        <v>664</v>
      </c>
      <c r="B92" s="162" t="s">
        <v>161</v>
      </c>
      <c r="C92" s="180"/>
      <c r="D92" s="180"/>
      <c r="E92" s="180"/>
      <c r="F92" s="180"/>
      <c r="G92" s="145"/>
    </row>
    <row r="93" spans="1:7" outlineLevel="1" x14ac:dyDescent="0.3">
      <c r="A93" s="145" t="s">
        <v>665</v>
      </c>
      <c r="B93" s="162" t="s">
        <v>161</v>
      </c>
      <c r="C93" s="180"/>
      <c r="D93" s="180"/>
      <c r="E93" s="180"/>
      <c r="F93" s="180"/>
      <c r="G93" s="145"/>
    </row>
    <row r="94" spans="1:7" outlineLevel="1" x14ac:dyDescent="0.3">
      <c r="A94" s="145" t="s">
        <v>666</v>
      </c>
      <c r="B94" s="162" t="s">
        <v>161</v>
      </c>
      <c r="C94" s="180"/>
      <c r="D94" s="180"/>
      <c r="E94" s="180"/>
      <c r="F94" s="180"/>
      <c r="G94" s="145"/>
    </row>
    <row r="95" spans="1:7" outlineLevel="1" x14ac:dyDescent="0.3">
      <c r="A95" s="145" t="s">
        <v>667</v>
      </c>
      <c r="B95" s="162" t="s">
        <v>161</v>
      </c>
      <c r="C95" s="180"/>
      <c r="D95" s="180"/>
      <c r="E95" s="180"/>
      <c r="F95" s="180"/>
      <c r="G95" s="145"/>
    </row>
    <row r="96" spans="1:7" outlineLevel="1" x14ac:dyDescent="0.3">
      <c r="A96" s="145" t="s">
        <v>668</v>
      </c>
      <c r="B96" s="162" t="s">
        <v>161</v>
      </c>
      <c r="C96" s="180"/>
      <c r="D96" s="180"/>
      <c r="E96" s="180"/>
      <c r="F96" s="180"/>
      <c r="G96" s="145"/>
    </row>
    <row r="97" spans="1:7" outlineLevel="1" x14ac:dyDescent="0.3">
      <c r="A97" s="145" t="s">
        <v>669</v>
      </c>
      <c r="B97" s="162" t="s">
        <v>161</v>
      </c>
      <c r="C97" s="180"/>
      <c r="D97" s="180"/>
      <c r="E97" s="180"/>
      <c r="F97" s="180"/>
      <c r="G97" s="145"/>
    </row>
    <row r="98" spans="1:7" ht="15" customHeight="1" x14ac:dyDescent="0.3">
      <c r="A98" s="156"/>
      <c r="B98" s="192" t="s">
        <v>1390</v>
      </c>
      <c r="C98" s="156" t="s">
        <v>577</v>
      </c>
      <c r="D98" s="156" t="s">
        <v>578</v>
      </c>
      <c r="E98" s="163"/>
      <c r="F98" s="158" t="s">
        <v>543</v>
      </c>
      <c r="G98" s="158"/>
    </row>
    <row r="99" spans="1:7" x14ac:dyDescent="0.3">
      <c r="A99" s="145" t="s">
        <v>670</v>
      </c>
      <c r="B99" s="214" t="s">
        <v>1409</v>
      </c>
      <c r="C99" s="227">
        <v>45</v>
      </c>
      <c r="D99" s="227">
        <v>26.81</v>
      </c>
      <c r="E99" s="180"/>
      <c r="F99" s="216">
        <v>40.86</v>
      </c>
      <c r="G99" s="145"/>
    </row>
    <row r="100" spans="1:7" x14ac:dyDescent="0.3">
      <c r="A100" s="145" t="s">
        <v>672</v>
      </c>
      <c r="B100" s="214" t="s">
        <v>1410</v>
      </c>
      <c r="C100" s="227">
        <v>17.559999999999999</v>
      </c>
      <c r="D100" s="227">
        <v>19.600000000000001</v>
      </c>
      <c r="E100" s="180"/>
      <c r="F100" s="216">
        <v>18.03</v>
      </c>
      <c r="G100" s="145"/>
    </row>
    <row r="101" spans="1:7" x14ac:dyDescent="0.3">
      <c r="A101" s="145" t="s">
        <v>673</v>
      </c>
      <c r="B101" s="214" t="s">
        <v>1411</v>
      </c>
      <c r="C101" s="227">
        <v>3.61</v>
      </c>
      <c r="D101" s="227">
        <v>5.86</v>
      </c>
      <c r="E101" s="180"/>
      <c r="F101" s="216">
        <v>4.12</v>
      </c>
      <c r="G101" s="145"/>
    </row>
    <row r="102" spans="1:7" x14ac:dyDescent="0.3">
      <c r="A102" s="145" t="s">
        <v>674</v>
      </c>
      <c r="B102" s="214" t="s">
        <v>1412</v>
      </c>
      <c r="C102" s="227">
        <v>20.87</v>
      </c>
      <c r="D102" s="227">
        <v>25.05</v>
      </c>
      <c r="E102" s="180"/>
      <c r="F102" s="216">
        <v>21.82</v>
      </c>
      <c r="G102" s="145"/>
    </row>
    <row r="103" spans="1:7" x14ac:dyDescent="0.3">
      <c r="A103" s="145" t="s">
        <v>675</v>
      </c>
      <c r="B103" s="214" t="s">
        <v>1413</v>
      </c>
      <c r="C103" s="227">
        <v>12.96</v>
      </c>
      <c r="D103" s="227">
        <v>22.68</v>
      </c>
      <c r="E103" s="180"/>
      <c r="F103" s="216">
        <v>15.17</v>
      </c>
      <c r="G103" s="145"/>
    </row>
    <row r="104" spans="1:7" x14ac:dyDescent="0.3">
      <c r="A104" s="145" t="s">
        <v>676</v>
      </c>
      <c r="B104" s="166" t="s">
        <v>671</v>
      </c>
      <c r="C104" s="180" t="s">
        <v>94</v>
      </c>
      <c r="D104" s="180" t="s">
        <v>94</v>
      </c>
      <c r="E104" s="180"/>
      <c r="F104" s="180" t="s">
        <v>94</v>
      </c>
      <c r="G104" s="145"/>
    </row>
    <row r="105" spans="1:7" x14ac:dyDescent="0.3">
      <c r="A105" s="145" t="s">
        <v>677</v>
      </c>
      <c r="B105" s="166" t="s">
        <v>671</v>
      </c>
      <c r="C105" s="180" t="s">
        <v>94</v>
      </c>
      <c r="D105" s="180" t="s">
        <v>94</v>
      </c>
      <c r="E105" s="180"/>
      <c r="F105" s="180" t="s">
        <v>94</v>
      </c>
      <c r="G105" s="145"/>
    </row>
    <row r="106" spans="1:7" x14ac:dyDescent="0.3">
      <c r="A106" s="145" t="s">
        <v>678</v>
      </c>
      <c r="B106" s="166" t="s">
        <v>671</v>
      </c>
      <c r="C106" s="180" t="s">
        <v>94</v>
      </c>
      <c r="D106" s="180" t="s">
        <v>94</v>
      </c>
      <c r="E106" s="180"/>
      <c r="F106" s="180" t="s">
        <v>94</v>
      </c>
      <c r="G106" s="145"/>
    </row>
    <row r="107" spans="1:7" x14ac:dyDescent="0.3">
      <c r="A107" s="145" t="s">
        <v>679</v>
      </c>
      <c r="B107" s="166" t="s">
        <v>671</v>
      </c>
      <c r="C107" s="180" t="s">
        <v>94</v>
      </c>
      <c r="D107" s="180" t="s">
        <v>94</v>
      </c>
      <c r="E107" s="180"/>
      <c r="F107" s="180" t="s">
        <v>94</v>
      </c>
      <c r="G107" s="145"/>
    </row>
    <row r="108" spans="1:7" x14ac:dyDescent="0.3">
      <c r="A108" s="145" t="s">
        <v>680</v>
      </c>
      <c r="B108" s="166" t="s">
        <v>671</v>
      </c>
      <c r="C108" s="180" t="s">
        <v>94</v>
      </c>
      <c r="D108" s="180" t="s">
        <v>94</v>
      </c>
      <c r="E108" s="180"/>
      <c r="F108" s="180" t="s">
        <v>94</v>
      </c>
      <c r="G108" s="145"/>
    </row>
    <row r="109" spans="1:7" x14ac:dyDescent="0.3">
      <c r="A109" s="145" t="s">
        <v>681</v>
      </c>
      <c r="B109" s="166" t="s">
        <v>671</v>
      </c>
      <c r="C109" s="180" t="s">
        <v>94</v>
      </c>
      <c r="D109" s="180" t="s">
        <v>94</v>
      </c>
      <c r="E109" s="180"/>
      <c r="F109" s="180" t="s">
        <v>94</v>
      </c>
      <c r="G109" s="145"/>
    </row>
    <row r="110" spans="1:7" x14ac:dyDescent="0.3">
      <c r="A110" s="145" t="s">
        <v>682</v>
      </c>
      <c r="B110" s="166" t="s">
        <v>671</v>
      </c>
      <c r="C110" s="180" t="s">
        <v>94</v>
      </c>
      <c r="D110" s="180" t="s">
        <v>94</v>
      </c>
      <c r="E110" s="180"/>
      <c r="F110" s="180" t="s">
        <v>94</v>
      </c>
      <c r="G110" s="145"/>
    </row>
    <row r="111" spans="1:7" x14ac:dyDescent="0.3">
      <c r="A111" s="145" t="s">
        <v>683</v>
      </c>
      <c r="B111" s="166" t="s">
        <v>671</v>
      </c>
      <c r="C111" s="180" t="s">
        <v>94</v>
      </c>
      <c r="D111" s="180" t="s">
        <v>94</v>
      </c>
      <c r="E111" s="180"/>
      <c r="F111" s="180" t="s">
        <v>94</v>
      </c>
      <c r="G111" s="145"/>
    </row>
    <row r="112" spans="1:7" x14ac:dyDescent="0.3">
      <c r="A112" s="145" t="s">
        <v>684</v>
      </c>
      <c r="B112" s="166" t="s">
        <v>671</v>
      </c>
      <c r="C112" s="180" t="s">
        <v>94</v>
      </c>
      <c r="D112" s="180" t="s">
        <v>94</v>
      </c>
      <c r="E112" s="180"/>
      <c r="F112" s="180" t="s">
        <v>94</v>
      </c>
      <c r="G112" s="145"/>
    </row>
    <row r="113" spans="1:7" x14ac:dyDescent="0.3">
      <c r="A113" s="145" t="s">
        <v>685</v>
      </c>
      <c r="B113" s="166" t="s">
        <v>671</v>
      </c>
      <c r="C113" s="180" t="s">
        <v>94</v>
      </c>
      <c r="D113" s="180" t="s">
        <v>94</v>
      </c>
      <c r="E113" s="180"/>
      <c r="F113" s="180" t="s">
        <v>94</v>
      </c>
      <c r="G113" s="145"/>
    </row>
    <row r="114" spans="1:7" x14ac:dyDescent="0.3">
      <c r="A114" s="145" t="s">
        <v>686</v>
      </c>
      <c r="B114" s="166" t="s">
        <v>671</v>
      </c>
      <c r="C114" s="180" t="s">
        <v>94</v>
      </c>
      <c r="D114" s="180" t="s">
        <v>94</v>
      </c>
      <c r="E114" s="180"/>
      <c r="F114" s="180" t="s">
        <v>94</v>
      </c>
      <c r="G114" s="145"/>
    </row>
    <row r="115" spans="1:7" x14ac:dyDescent="0.3">
      <c r="A115" s="145" t="s">
        <v>687</v>
      </c>
      <c r="B115" s="166" t="s">
        <v>671</v>
      </c>
      <c r="C115" s="180" t="s">
        <v>94</v>
      </c>
      <c r="D115" s="180" t="s">
        <v>94</v>
      </c>
      <c r="E115" s="180"/>
      <c r="F115" s="180" t="s">
        <v>94</v>
      </c>
      <c r="G115" s="145"/>
    </row>
    <row r="116" spans="1:7" x14ac:dyDescent="0.3">
      <c r="A116" s="145" t="s">
        <v>688</v>
      </c>
      <c r="B116" s="166" t="s">
        <v>671</v>
      </c>
      <c r="C116" s="180" t="s">
        <v>94</v>
      </c>
      <c r="D116" s="180" t="s">
        <v>94</v>
      </c>
      <c r="E116" s="180"/>
      <c r="F116" s="180" t="s">
        <v>94</v>
      </c>
      <c r="G116" s="145"/>
    </row>
    <row r="117" spans="1:7" x14ac:dyDescent="0.3">
      <c r="A117" s="145" t="s">
        <v>689</v>
      </c>
      <c r="B117" s="166" t="s">
        <v>671</v>
      </c>
      <c r="C117" s="180" t="s">
        <v>94</v>
      </c>
      <c r="D117" s="180" t="s">
        <v>94</v>
      </c>
      <c r="E117" s="180"/>
      <c r="F117" s="180" t="s">
        <v>94</v>
      </c>
      <c r="G117" s="145"/>
    </row>
    <row r="118" spans="1:7" x14ac:dyDescent="0.3">
      <c r="A118" s="145" t="s">
        <v>690</v>
      </c>
      <c r="B118" s="166" t="s">
        <v>671</v>
      </c>
      <c r="C118" s="180" t="s">
        <v>94</v>
      </c>
      <c r="D118" s="180" t="s">
        <v>94</v>
      </c>
      <c r="E118" s="180"/>
      <c r="F118" s="180" t="s">
        <v>94</v>
      </c>
      <c r="G118" s="145"/>
    </row>
    <row r="119" spans="1:7" x14ac:dyDescent="0.3">
      <c r="A119" s="145" t="s">
        <v>691</v>
      </c>
      <c r="B119" s="166" t="s">
        <v>671</v>
      </c>
      <c r="C119" s="180" t="s">
        <v>94</v>
      </c>
      <c r="D119" s="180" t="s">
        <v>94</v>
      </c>
      <c r="E119" s="180"/>
      <c r="F119" s="180" t="s">
        <v>94</v>
      </c>
      <c r="G119" s="145"/>
    </row>
    <row r="120" spans="1:7" x14ac:dyDescent="0.3">
      <c r="A120" s="145" t="s">
        <v>692</v>
      </c>
      <c r="B120" s="166" t="s">
        <v>671</v>
      </c>
      <c r="C120" s="180" t="s">
        <v>94</v>
      </c>
      <c r="D120" s="180" t="s">
        <v>94</v>
      </c>
      <c r="E120" s="180"/>
      <c r="F120" s="180" t="s">
        <v>94</v>
      </c>
      <c r="G120" s="145"/>
    </row>
    <row r="121" spans="1:7" x14ac:dyDescent="0.3">
      <c r="A121" s="145" t="s">
        <v>693</v>
      </c>
      <c r="B121" s="166" t="s">
        <v>671</v>
      </c>
      <c r="C121" s="180" t="s">
        <v>94</v>
      </c>
      <c r="D121" s="180" t="s">
        <v>94</v>
      </c>
      <c r="E121" s="180"/>
      <c r="F121" s="180" t="s">
        <v>94</v>
      </c>
      <c r="G121" s="145"/>
    </row>
    <row r="122" spans="1:7" x14ac:dyDescent="0.3">
      <c r="A122" s="145" t="s">
        <v>694</v>
      </c>
      <c r="B122" s="166" t="s">
        <v>671</v>
      </c>
      <c r="C122" s="180" t="s">
        <v>94</v>
      </c>
      <c r="D122" s="180" t="s">
        <v>94</v>
      </c>
      <c r="E122" s="180"/>
      <c r="F122" s="180" t="s">
        <v>94</v>
      </c>
      <c r="G122" s="145"/>
    </row>
    <row r="123" spans="1:7" x14ac:dyDescent="0.3">
      <c r="A123" s="145" t="s">
        <v>695</v>
      </c>
      <c r="B123" s="166" t="s">
        <v>671</v>
      </c>
      <c r="C123" s="180" t="s">
        <v>94</v>
      </c>
      <c r="D123" s="180" t="s">
        <v>94</v>
      </c>
      <c r="E123" s="180"/>
      <c r="F123" s="180" t="s">
        <v>94</v>
      </c>
      <c r="G123" s="145"/>
    </row>
    <row r="124" spans="1:7" x14ac:dyDescent="0.3">
      <c r="A124" s="145" t="s">
        <v>696</v>
      </c>
      <c r="B124" s="166" t="s">
        <v>671</v>
      </c>
      <c r="C124" s="180" t="s">
        <v>94</v>
      </c>
      <c r="D124" s="180" t="s">
        <v>94</v>
      </c>
      <c r="E124" s="180"/>
      <c r="F124" s="180" t="s">
        <v>94</v>
      </c>
      <c r="G124" s="145"/>
    </row>
    <row r="125" spans="1:7" x14ac:dyDescent="0.3">
      <c r="A125" s="145" t="s">
        <v>697</v>
      </c>
      <c r="B125" s="166" t="s">
        <v>671</v>
      </c>
      <c r="C125" s="180" t="s">
        <v>94</v>
      </c>
      <c r="D125" s="180" t="s">
        <v>94</v>
      </c>
      <c r="E125" s="180"/>
      <c r="F125" s="180" t="s">
        <v>94</v>
      </c>
      <c r="G125" s="145"/>
    </row>
    <row r="126" spans="1:7" x14ac:dyDescent="0.3">
      <c r="A126" s="145" t="s">
        <v>698</v>
      </c>
      <c r="B126" s="166" t="s">
        <v>671</v>
      </c>
      <c r="C126" s="180" t="s">
        <v>94</v>
      </c>
      <c r="D126" s="180" t="s">
        <v>94</v>
      </c>
      <c r="E126" s="180"/>
      <c r="F126" s="180" t="s">
        <v>94</v>
      </c>
      <c r="G126" s="145"/>
    </row>
    <row r="127" spans="1:7" x14ac:dyDescent="0.3">
      <c r="A127" s="145" t="s">
        <v>699</v>
      </c>
      <c r="B127" s="166" t="s">
        <v>671</v>
      </c>
      <c r="C127" s="180" t="s">
        <v>94</v>
      </c>
      <c r="D127" s="180" t="s">
        <v>94</v>
      </c>
      <c r="E127" s="180"/>
      <c r="F127" s="180" t="s">
        <v>94</v>
      </c>
      <c r="G127" s="145"/>
    </row>
    <row r="128" spans="1:7" x14ac:dyDescent="0.3">
      <c r="A128" s="145" t="s">
        <v>700</v>
      </c>
      <c r="B128" s="166" t="s">
        <v>671</v>
      </c>
      <c r="C128" s="180" t="s">
        <v>94</v>
      </c>
      <c r="D128" s="180" t="s">
        <v>94</v>
      </c>
      <c r="E128" s="180"/>
      <c r="F128" s="180" t="s">
        <v>94</v>
      </c>
      <c r="G128" s="145"/>
    </row>
    <row r="129" spans="1:7" x14ac:dyDescent="0.3">
      <c r="A129" s="145" t="s">
        <v>701</v>
      </c>
      <c r="B129" s="166" t="s">
        <v>671</v>
      </c>
      <c r="C129" s="180" t="s">
        <v>94</v>
      </c>
      <c r="D129" s="180" t="s">
        <v>94</v>
      </c>
      <c r="E129" s="180"/>
      <c r="F129" s="180" t="s">
        <v>94</v>
      </c>
      <c r="G129" s="145"/>
    </row>
    <row r="130" spans="1:7" x14ac:dyDescent="0.3">
      <c r="A130" s="145" t="s">
        <v>1352</v>
      </c>
      <c r="B130" s="166" t="s">
        <v>671</v>
      </c>
      <c r="C130" s="180" t="s">
        <v>94</v>
      </c>
      <c r="D130" s="180" t="s">
        <v>94</v>
      </c>
      <c r="E130" s="180"/>
      <c r="F130" s="180" t="s">
        <v>94</v>
      </c>
      <c r="G130" s="145"/>
    </row>
    <row r="131" spans="1:7" x14ac:dyDescent="0.3">
      <c r="A131" s="145" t="s">
        <v>1353</v>
      </c>
      <c r="B131" s="166" t="s">
        <v>671</v>
      </c>
      <c r="C131" s="180" t="s">
        <v>94</v>
      </c>
      <c r="D131" s="180" t="s">
        <v>94</v>
      </c>
      <c r="E131" s="180"/>
      <c r="F131" s="180" t="s">
        <v>94</v>
      </c>
      <c r="G131" s="145"/>
    </row>
    <row r="132" spans="1:7" x14ac:dyDescent="0.3">
      <c r="A132" s="145" t="s">
        <v>1354</v>
      </c>
      <c r="B132" s="166" t="s">
        <v>671</v>
      </c>
      <c r="C132" s="180" t="s">
        <v>94</v>
      </c>
      <c r="D132" s="180" t="s">
        <v>94</v>
      </c>
      <c r="E132" s="180"/>
      <c r="F132" s="180" t="s">
        <v>94</v>
      </c>
      <c r="G132" s="145"/>
    </row>
    <row r="133" spans="1:7" x14ac:dyDescent="0.3">
      <c r="A133" s="145" t="s">
        <v>1355</v>
      </c>
      <c r="B133" s="166" t="s">
        <v>671</v>
      </c>
      <c r="C133" s="180" t="s">
        <v>94</v>
      </c>
      <c r="D133" s="180" t="s">
        <v>94</v>
      </c>
      <c r="E133" s="180"/>
      <c r="F133" s="180" t="s">
        <v>94</v>
      </c>
      <c r="G133" s="145"/>
    </row>
    <row r="134" spans="1:7" x14ac:dyDescent="0.3">
      <c r="A134" s="145" t="s">
        <v>1356</v>
      </c>
      <c r="B134" s="166" t="s">
        <v>671</v>
      </c>
      <c r="C134" s="180" t="s">
        <v>94</v>
      </c>
      <c r="D134" s="180" t="s">
        <v>94</v>
      </c>
      <c r="E134" s="180"/>
      <c r="F134" s="180" t="s">
        <v>94</v>
      </c>
      <c r="G134" s="145"/>
    </row>
    <row r="135" spans="1:7" x14ac:dyDescent="0.3">
      <c r="A135" s="145" t="s">
        <v>1357</v>
      </c>
      <c r="B135" s="166" t="s">
        <v>671</v>
      </c>
      <c r="C135" s="180" t="s">
        <v>94</v>
      </c>
      <c r="D135" s="180" t="s">
        <v>94</v>
      </c>
      <c r="E135" s="180"/>
      <c r="F135" s="180" t="s">
        <v>94</v>
      </c>
      <c r="G135" s="145"/>
    </row>
    <row r="136" spans="1:7" x14ac:dyDescent="0.3">
      <c r="A136" s="145" t="s">
        <v>1358</v>
      </c>
      <c r="B136" s="166" t="s">
        <v>671</v>
      </c>
      <c r="C136" s="180" t="s">
        <v>94</v>
      </c>
      <c r="D136" s="180" t="s">
        <v>94</v>
      </c>
      <c r="E136" s="180"/>
      <c r="F136" s="180" t="s">
        <v>94</v>
      </c>
      <c r="G136" s="145"/>
    </row>
    <row r="137" spans="1:7" x14ac:dyDescent="0.3">
      <c r="A137" s="145" t="s">
        <v>1359</v>
      </c>
      <c r="B137" s="166" t="s">
        <v>671</v>
      </c>
      <c r="C137" s="180" t="s">
        <v>94</v>
      </c>
      <c r="D137" s="180" t="s">
        <v>94</v>
      </c>
      <c r="E137" s="180"/>
      <c r="F137" s="180" t="s">
        <v>94</v>
      </c>
      <c r="G137" s="145"/>
    </row>
    <row r="138" spans="1:7" x14ac:dyDescent="0.3">
      <c r="A138" s="145" t="s">
        <v>1360</v>
      </c>
      <c r="B138" s="166" t="s">
        <v>671</v>
      </c>
      <c r="C138" s="180" t="s">
        <v>94</v>
      </c>
      <c r="D138" s="180" t="s">
        <v>94</v>
      </c>
      <c r="E138" s="180"/>
      <c r="F138" s="180" t="s">
        <v>94</v>
      </c>
      <c r="G138" s="145"/>
    </row>
    <row r="139" spans="1:7" x14ac:dyDescent="0.3">
      <c r="A139" s="145" t="s">
        <v>1361</v>
      </c>
      <c r="B139" s="166" t="s">
        <v>671</v>
      </c>
      <c r="C139" s="180" t="s">
        <v>94</v>
      </c>
      <c r="D139" s="180" t="s">
        <v>94</v>
      </c>
      <c r="E139" s="180"/>
      <c r="F139" s="180" t="s">
        <v>94</v>
      </c>
      <c r="G139" s="145"/>
    </row>
    <row r="140" spans="1:7" x14ac:dyDescent="0.3">
      <c r="A140" s="145" t="s">
        <v>1362</v>
      </c>
      <c r="B140" s="166" t="s">
        <v>671</v>
      </c>
      <c r="C140" s="180" t="s">
        <v>94</v>
      </c>
      <c r="D140" s="180" t="s">
        <v>94</v>
      </c>
      <c r="E140" s="180"/>
      <c r="F140" s="180" t="s">
        <v>94</v>
      </c>
      <c r="G140" s="145"/>
    </row>
    <row r="141" spans="1:7" x14ac:dyDescent="0.3">
      <c r="A141" s="145" t="s">
        <v>1363</v>
      </c>
      <c r="B141" s="166" t="s">
        <v>671</v>
      </c>
      <c r="C141" s="180" t="s">
        <v>94</v>
      </c>
      <c r="D141" s="180" t="s">
        <v>94</v>
      </c>
      <c r="E141" s="180"/>
      <c r="F141" s="180" t="s">
        <v>94</v>
      </c>
      <c r="G141" s="145"/>
    </row>
    <row r="142" spans="1:7" x14ac:dyDescent="0.3">
      <c r="A142" s="145" t="s">
        <v>1364</v>
      </c>
      <c r="B142" s="166" t="s">
        <v>671</v>
      </c>
      <c r="C142" s="180" t="s">
        <v>94</v>
      </c>
      <c r="D142" s="180" t="s">
        <v>94</v>
      </c>
      <c r="E142" s="180"/>
      <c r="F142" s="180" t="s">
        <v>94</v>
      </c>
      <c r="G142" s="145"/>
    </row>
    <row r="143" spans="1:7" x14ac:dyDescent="0.3">
      <c r="A143" s="145" t="s">
        <v>1365</v>
      </c>
      <c r="B143" s="166" t="s">
        <v>671</v>
      </c>
      <c r="C143" s="180" t="s">
        <v>94</v>
      </c>
      <c r="D143" s="180" t="s">
        <v>94</v>
      </c>
      <c r="E143" s="180"/>
      <c r="F143" s="180" t="s">
        <v>94</v>
      </c>
      <c r="G143" s="145"/>
    </row>
    <row r="144" spans="1:7" x14ac:dyDescent="0.3">
      <c r="A144" s="145" t="s">
        <v>1366</v>
      </c>
      <c r="B144" s="166" t="s">
        <v>671</v>
      </c>
      <c r="C144" s="180" t="s">
        <v>94</v>
      </c>
      <c r="D144" s="180" t="s">
        <v>94</v>
      </c>
      <c r="E144" s="180"/>
      <c r="F144" s="180" t="s">
        <v>94</v>
      </c>
      <c r="G144" s="145"/>
    </row>
    <row r="145" spans="1:7" x14ac:dyDescent="0.3">
      <c r="A145" s="145" t="s">
        <v>1367</v>
      </c>
      <c r="B145" s="166" t="s">
        <v>671</v>
      </c>
      <c r="C145" s="180" t="s">
        <v>94</v>
      </c>
      <c r="D145" s="180" t="s">
        <v>94</v>
      </c>
      <c r="E145" s="180"/>
      <c r="F145" s="180" t="s">
        <v>94</v>
      </c>
      <c r="G145" s="145"/>
    </row>
    <row r="146" spans="1:7" x14ac:dyDescent="0.3">
      <c r="A146" s="145" t="s">
        <v>1368</v>
      </c>
      <c r="B146" s="166" t="s">
        <v>671</v>
      </c>
      <c r="C146" s="180" t="s">
        <v>94</v>
      </c>
      <c r="D146" s="180" t="s">
        <v>94</v>
      </c>
      <c r="E146" s="180"/>
      <c r="F146" s="180" t="s">
        <v>94</v>
      </c>
      <c r="G146" s="145"/>
    </row>
    <row r="147" spans="1:7" x14ac:dyDescent="0.3">
      <c r="A147" s="145" t="s">
        <v>1369</v>
      </c>
      <c r="B147" s="166" t="s">
        <v>671</v>
      </c>
      <c r="C147" s="180" t="s">
        <v>94</v>
      </c>
      <c r="D147" s="180" t="s">
        <v>94</v>
      </c>
      <c r="E147" s="180"/>
      <c r="F147" s="180" t="s">
        <v>94</v>
      </c>
      <c r="G147" s="145"/>
    </row>
    <row r="148" spans="1:7" x14ac:dyDescent="0.3">
      <c r="A148" s="145" t="s">
        <v>1370</v>
      </c>
      <c r="B148" s="166" t="s">
        <v>671</v>
      </c>
      <c r="C148" s="180" t="s">
        <v>94</v>
      </c>
      <c r="D148" s="180" t="s">
        <v>94</v>
      </c>
      <c r="E148" s="180"/>
      <c r="F148" s="180" t="s">
        <v>94</v>
      </c>
      <c r="G148" s="145"/>
    </row>
    <row r="149" spans="1:7" ht="15" customHeight="1" x14ac:dyDescent="0.3">
      <c r="A149" s="156"/>
      <c r="B149" s="157" t="s">
        <v>702</v>
      </c>
      <c r="C149" s="156" t="s">
        <v>577</v>
      </c>
      <c r="D149" s="156" t="s">
        <v>578</v>
      </c>
      <c r="E149" s="163"/>
      <c r="F149" s="158" t="s">
        <v>543</v>
      </c>
      <c r="G149" s="158"/>
    </row>
    <row r="150" spans="1:7" x14ac:dyDescent="0.3">
      <c r="A150" s="145" t="s">
        <v>703</v>
      </c>
      <c r="B150" s="145" t="s">
        <v>704</v>
      </c>
      <c r="C150" s="227">
        <v>48.9</v>
      </c>
      <c r="D150" s="227">
        <v>18.97</v>
      </c>
      <c r="E150" s="181"/>
      <c r="F150" s="216">
        <v>42.09</v>
      </c>
    </row>
    <row r="151" spans="1:7" x14ac:dyDescent="0.3">
      <c r="A151" s="145" t="s">
        <v>705</v>
      </c>
      <c r="B151" s="145" t="s">
        <v>706</v>
      </c>
      <c r="C151" s="227">
        <v>51.1</v>
      </c>
      <c r="D151" s="227">
        <v>81.03</v>
      </c>
      <c r="E151" s="181"/>
      <c r="F151" s="216">
        <v>57.91</v>
      </c>
    </row>
    <row r="152" spans="1:7" x14ac:dyDescent="0.3">
      <c r="A152" s="145" t="s">
        <v>707</v>
      </c>
      <c r="B152" s="145" t="s">
        <v>157</v>
      </c>
      <c r="C152" s="180" t="s">
        <v>1400</v>
      </c>
      <c r="D152" s="215" t="s">
        <v>1400</v>
      </c>
      <c r="E152" s="181"/>
      <c r="F152" s="215" t="s">
        <v>1400</v>
      </c>
    </row>
    <row r="153" spans="1:7" outlineLevel="1" x14ac:dyDescent="0.3">
      <c r="A153" s="145" t="s">
        <v>708</v>
      </c>
      <c r="C153" s="180"/>
      <c r="D153" s="180"/>
      <c r="E153" s="181"/>
      <c r="F153" s="180"/>
    </row>
    <row r="154" spans="1:7" outlineLevel="1" x14ac:dyDescent="0.3">
      <c r="A154" s="145" t="s">
        <v>709</v>
      </c>
      <c r="C154" s="180"/>
      <c r="D154" s="180"/>
      <c r="E154" s="181"/>
      <c r="F154" s="180"/>
    </row>
    <row r="155" spans="1:7" outlineLevel="1" x14ac:dyDescent="0.3">
      <c r="A155" s="145" t="s">
        <v>710</v>
      </c>
      <c r="C155" s="180"/>
      <c r="D155" s="180"/>
      <c r="E155" s="181"/>
      <c r="F155" s="180"/>
    </row>
    <row r="156" spans="1:7" outlineLevel="1" x14ac:dyDescent="0.3">
      <c r="A156" s="145" t="s">
        <v>711</v>
      </c>
      <c r="C156" s="180"/>
      <c r="D156" s="180"/>
      <c r="E156" s="181"/>
      <c r="F156" s="180"/>
    </row>
    <row r="157" spans="1:7" outlineLevel="1" x14ac:dyDescent="0.3">
      <c r="A157" s="145" t="s">
        <v>712</v>
      </c>
      <c r="C157" s="180"/>
      <c r="D157" s="180"/>
      <c r="E157" s="181"/>
      <c r="F157" s="180"/>
    </row>
    <row r="158" spans="1:7" outlineLevel="1" x14ac:dyDescent="0.3">
      <c r="A158" s="145" t="s">
        <v>713</v>
      </c>
      <c r="C158" s="180"/>
      <c r="D158" s="180"/>
      <c r="E158" s="181"/>
      <c r="F158" s="180"/>
    </row>
    <row r="159" spans="1:7" ht="15" customHeight="1" x14ac:dyDescent="0.3">
      <c r="A159" s="156"/>
      <c r="B159" s="157" t="s">
        <v>714</v>
      </c>
      <c r="C159" s="156" t="s">
        <v>577</v>
      </c>
      <c r="D159" s="156" t="s">
        <v>578</v>
      </c>
      <c r="E159" s="163"/>
      <c r="F159" s="158" t="s">
        <v>543</v>
      </c>
      <c r="G159" s="158"/>
    </row>
    <row r="160" spans="1:7" x14ac:dyDescent="0.3">
      <c r="A160" s="145" t="s">
        <v>715</v>
      </c>
      <c r="B160" s="145" t="s">
        <v>716</v>
      </c>
      <c r="C160" s="216">
        <v>46.31</v>
      </c>
      <c r="D160" s="216">
        <v>40.770000000000003</v>
      </c>
      <c r="E160" s="181"/>
      <c r="F160" s="216">
        <v>45.05</v>
      </c>
    </row>
    <row r="161" spans="1:7" x14ac:dyDescent="0.3">
      <c r="A161" s="145" t="s">
        <v>717</v>
      </c>
      <c r="B161" s="145" t="s">
        <v>718</v>
      </c>
      <c r="C161" s="216">
        <v>53.69</v>
      </c>
      <c r="D161" s="216">
        <v>59.23</v>
      </c>
      <c r="E161" s="181"/>
      <c r="F161" s="216">
        <v>54.95</v>
      </c>
    </row>
    <row r="162" spans="1:7" x14ac:dyDescent="0.3">
      <c r="A162" s="145" t="s">
        <v>719</v>
      </c>
      <c r="B162" s="145" t="s">
        <v>157</v>
      </c>
      <c r="C162" s="215" t="s">
        <v>1400</v>
      </c>
      <c r="D162" s="215" t="s">
        <v>1400</v>
      </c>
      <c r="E162" s="181"/>
      <c r="F162" s="215" t="s">
        <v>1400</v>
      </c>
    </row>
    <row r="163" spans="1:7" outlineLevel="1" x14ac:dyDescent="0.3">
      <c r="A163" s="145" t="s">
        <v>720</v>
      </c>
      <c r="E163" s="140"/>
    </row>
    <row r="164" spans="1:7" outlineLevel="1" x14ac:dyDescent="0.3">
      <c r="A164" s="145" t="s">
        <v>721</v>
      </c>
      <c r="E164" s="140"/>
    </row>
    <row r="165" spans="1:7" outlineLevel="1" x14ac:dyDescent="0.3">
      <c r="A165" s="145" t="s">
        <v>722</v>
      </c>
      <c r="E165" s="140"/>
    </row>
    <row r="166" spans="1:7" outlineLevel="1" x14ac:dyDescent="0.3">
      <c r="A166" s="145" t="s">
        <v>723</v>
      </c>
      <c r="E166" s="140"/>
    </row>
    <row r="167" spans="1:7" outlineLevel="1" x14ac:dyDescent="0.3">
      <c r="A167" s="145" t="s">
        <v>724</v>
      </c>
      <c r="E167" s="140"/>
    </row>
    <row r="168" spans="1:7" outlineLevel="1" x14ac:dyDescent="0.3">
      <c r="A168" s="145" t="s">
        <v>725</v>
      </c>
      <c r="E168" s="140"/>
    </row>
    <row r="169" spans="1:7" ht="15" customHeight="1" x14ac:dyDescent="0.3">
      <c r="A169" s="156"/>
      <c r="B169" s="157" t="s">
        <v>726</v>
      </c>
      <c r="C169" s="156" t="s">
        <v>577</v>
      </c>
      <c r="D169" s="156" t="s">
        <v>578</v>
      </c>
      <c r="E169" s="163"/>
      <c r="F169" s="158" t="s">
        <v>543</v>
      </c>
      <c r="G169" s="158"/>
    </row>
    <row r="170" spans="1:7" x14ac:dyDescent="0.3">
      <c r="A170" s="145" t="s">
        <v>727</v>
      </c>
      <c r="B170" s="167" t="s">
        <v>728</v>
      </c>
      <c r="C170" s="216">
        <v>5.95</v>
      </c>
      <c r="D170" s="216">
        <v>6.14</v>
      </c>
      <c r="E170" s="181"/>
      <c r="F170" s="216">
        <v>5.99</v>
      </c>
    </row>
    <row r="171" spans="1:7" x14ac:dyDescent="0.3">
      <c r="A171" s="145" t="s">
        <v>729</v>
      </c>
      <c r="B171" s="167" t="s">
        <v>730</v>
      </c>
      <c r="C171" s="216">
        <v>5.73</v>
      </c>
      <c r="D171" s="216">
        <v>4.91</v>
      </c>
      <c r="E171" s="181"/>
      <c r="F171" s="216">
        <v>5.54</v>
      </c>
    </row>
    <row r="172" spans="1:7" x14ac:dyDescent="0.3">
      <c r="A172" s="145" t="s">
        <v>731</v>
      </c>
      <c r="B172" s="167" t="s">
        <v>732</v>
      </c>
      <c r="C172" s="216">
        <v>4.3899999999999997</v>
      </c>
      <c r="D172" s="216">
        <v>2.38</v>
      </c>
      <c r="E172" s="180"/>
      <c r="F172" s="216">
        <v>3.93</v>
      </c>
    </row>
    <row r="173" spans="1:7" x14ac:dyDescent="0.3">
      <c r="A173" s="145" t="s">
        <v>733</v>
      </c>
      <c r="B173" s="167" t="s">
        <v>734</v>
      </c>
      <c r="C173" s="216">
        <v>9.6</v>
      </c>
      <c r="D173" s="216">
        <v>7.4</v>
      </c>
      <c r="E173" s="180"/>
      <c r="F173" s="216">
        <v>9.1</v>
      </c>
    </row>
    <row r="174" spans="1:7" x14ac:dyDescent="0.3">
      <c r="A174" s="145" t="s">
        <v>735</v>
      </c>
      <c r="B174" s="167" t="s">
        <v>736</v>
      </c>
      <c r="C174" s="216">
        <v>74.33</v>
      </c>
      <c r="D174" s="216">
        <v>79.180000000000007</v>
      </c>
      <c r="E174" s="180"/>
      <c r="F174" s="216">
        <v>75.430000000000007</v>
      </c>
    </row>
    <row r="175" spans="1:7" outlineLevel="1" x14ac:dyDescent="0.3">
      <c r="A175" s="145" t="s">
        <v>737</v>
      </c>
      <c r="B175" s="164"/>
      <c r="C175" s="180"/>
      <c r="D175" s="180"/>
      <c r="E175" s="180"/>
      <c r="F175" s="180"/>
    </row>
    <row r="176" spans="1:7" outlineLevel="1" x14ac:dyDescent="0.3">
      <c r="A176" s="145" t="s">
        <v>738</v>
      </c>
      <c r="B176" s="164"/>
      <c r="C176" s="180"/>
      <c r="D176" s="180"/>
      <c r="E176" s="180"/>
      <c r="F176" s="180"/>
    </row>
    <row r="177" spans="1:7" outlineLevel="1" x14ac:dyDescent="0.3">
      <c r="A177" s="145" t="s">
        <v>739</v>
      </c>
      <c r="B177" s="167"/>
      <c r="C177" s="180"/>
      <c r="D177" s="180"/>
      <c r="E177" s="180"/>
      <c r="F177" s="180"/>
    </row>
    <row r="178" spans="1:7" outlineLevel="1" x14ac:dyDescent="0.3">
      <c r="A178" s="145" t="s">
        <v>740</v>
      </c>
      <c r="B178" s="167"/>
      <c r="C178" s="180"/>
      <c r="D178" s="180"/>
      <c r="E178" s="180"/>
      <c r="F178" s="180"/>
    </row>
    <row r="179" spans="1:7" ht="15" customHeight="1" x14ac:dyDescent="0.3">
      <c r="A179" s="156"/>
      <c r="B179" s="157" t="s">
        <v>741</v>
      </c>
      <c r="C179" s="156" t="s">
        <v>577</v>
      </c>
      <c r="D179" s="156" t="s">
        <v>578</v>
      </c>
      <c r="E179" s="163"/>
      <c r="F179" s="158" t="s">
        <v>543</v>
      </c>
      <c r="G179" s="158"/>
    </row>
    <row r="180" spans="1:7" x14ac:dyDescent="0.3">
      <c r="A180" s="145" t="s">
        <v>742</v>
      </c>
      <c r="B180" s="145" t="s">
        <v>743</v>
      </c>
      <c r="C180" s="216">
        <v>0.13</v>
      </c>
      <c r="D180" s="216">
        <v>0.32</v>
      </c>
      <c r="E180" s="181"/>
      <c r="F180" s="216">
        <v>0.17</v>
      </c>
    </row>
    <row r="181" spans="1:7" outlineLevel="1" x14ac:dyDescent="0.3">
      <c r="A181" s="145" t="s">
        <v>744</v>
      </c>
      <c r="B181" s="168"/>
      <c r="C181" s="180"/>
      <c r="D181" s="180"/>
      <c r="E181" s="181"/>
      <c r="F181" s="180"/>
    </row>
    <row r="182" spans="1:7" outlineLevel="1" x14ac:dyDescent="0.3">
      <c r="A182" s="145" t="s">
        <v>745</v>
      </c>
      <c r="B182" s="168"/>
      <c r="C182" s="180"/>
      <c r="D182" s="180"/>
      <c r="E182" s="181"/>
      <c r="F182" s="180"/>
    </row>
    <row r="183" spans="1:7" outlineLevel="1" x14ac:dyDescent="0.3">
      <c r="A183" s="145" t="s">
        <v>746</v>
      </c>
      <c r="B183" s="168"/>
      <c r="C183" s="180"/>
      <c r="D183" s="180"/>
      <c r="E183" s="181"/>
      <c r="F183" s="180"/>
    </row>
    <row r="184" spans="1:7" outlineLevel="1" x14ac:dyDescent="0.3">
      <c r="A184" s="145" t="s">
        <v>747</v>
      </c>
      <c r="B184" s="168"/>
      <c r="C184" s="180"/>
      <c r="D184" s="180"/>
      <c r="E184" s="181"/>
      <c r="F184" s="180"/>
    </row>
    <row r="185" spans="1:7" ht="18" x14ac:dyDescent="0.3">
      <c r="A185" s="169"/>
      <c r="B185" s="170" t="s">
        <v>540</v>
      </c>
      <c r="C185" s="169"/>
      <c r="D185" s="169"/>
      <c r="E185" s="169"/>
      <c r="F185" s="171"/>
      <c r="G185" s="171"/>
    </row>
    <row r="186" spans="1:7" ht="15" customHeight="1" x14ac:dyDescent="0.3">
      <c r="A186" s="156"/>
      <c r="B186" s="157" t="s">
        <v>748</v>
      </c>
      <c r="C186" s="156" t="s">
        <v>749</v>
      </c>
      <c r="D186" s="156" t="s">
        <v>750</v>
      </c>
      <c r="E186" s="163"/>
      <c r="F186" s="156" t="s">
        <v>577</v>
      </c>
      <c r="G186" s="156" t="s">
        <v>751</v>
      </c>
    </row>
    <row r="187" spans="1:7" x14ac:dyDescent="0.3">
      <c r="A187" s="145" t="s">
        <v>752</v>
      </c>
      <c r="B187" s="166" t="s">
        <v>753</v>
      </c>
      <c r="C187" s="219">
        <v>1382</v>
      </c>
      <c r="E187" s="172"/>
      <c r="F187" s="173"/>
      <c r="G187" s="173"/>
    </row>
    <row r="188" spans="1:7" x14ac:dyDescent="0.3">
      <c r="A188" s="172"/>
      <c r="B188" s="174"/>
      <c r="C188" s="172"/>
      <c r="D188" s="172"/>
      <c r="E188" s="172"/>
      <c r="F188" s="173"/>
      <c r="G188" s="173"/>
    </row>
    <row r="189" spans="1:7" x14ac:dyDescent="0.3">
      <c r="B189" s="166" t="s">
        <v>754</v>
      </c>
      <c r="C189" s="172"/>
      <c r="D189" s="172"/>
      <c r="E189" s="172"/>
      <c r="F189" s="173"/>
      <c r="G189" s="173"/>
    </row>
    <row r="190" spans="1:7" x14ac:dyDescent="0.3">
      <c r="A190" s="145" t="s">
        <v>755</v>
      </c>
      <c r="B190" s="217" t="s">
        <v>1414</v>
      </c>
      <c r="C190" s="219">
        <v>175104</v>
      </c>
      <c r="D190" s="219">
        <v>184415</v>
      </c>
      <c r="E190" s="172"/>
      <c r="F190" s="159">
        <f>IF($C$214=0,"",IF(C190="[for completion]","",IF(C190="","",C190/$C$214)))</f>
        <v>0.57034532627176615</v>
      </c>
      <c r="G190" s="159">
        <f>IF($D$214=0,"",IF(D190="[for completion]","",IF(D190="","",D190/$D$214)))</f>
        <v>0.83031670133542246</v>
      </c>
    </row>
    <row r="191" spans="1:7" x14ac:dyDescent="0.3">
      <c r="A191" s="145" t="s">
        <v>756</v>
      </c>
      <c r="B191" s="217" t="s">
        <v>1415</v>
      </c>
      <c r="C191" s="219">
        <v>94502</v>
      </c>
      <c r="D191" s="219">
        <v>34621</v>
      </c>
      <c r="E191" s="172"/>
      <c r="F191" s="159">
        <f t="shared" ref="F191:F213" si="1">IF($C$214=0,"",IF(C191="[for completion]","",IF(C191="","",C191/$C$214)))</f>
        <v>0.3078100672933482</v>
      </c>
      <c r="G191" s="159">
        <f t="shared" ref="G191:G213" si="2">IF($D$214=0,"",IF(D191="[for completion]","",IF(D191="","",D191/$D$214)))</f>
        <v>0.15587883044727197</v>
      </c>
    </row>
    <row r="192" spans="1:7" x14ac:dyDescent="0.3">
      <c r="A192" s="145" t="s">
        <v>757</v>
      </c>
      <c r="B192" s="217" t="s">
        <v>1416</v>
      </c>
      <c r="C192" s="219">
        <v>22171</v>
      </c>
      <c r="D192" s="219">
        <v>2738</v>
      </c>
      <c r="E192" s="172"/>
      <c r="F192" s="159">
        <f t="shared" si="1"/>
        <v>7.2214947852540928E-2</v>
      </c>
      <c r="G192" s="159">
        <f t="shared" si="2"/>
        <v>1.2327669269074569E-2</v>
      </c>
    </row>
    <row r="193" spans="1:7" x14ac:dyDescent="0.3">
      <c r="A193" s="145" t="s">
        <v>758</v>
      </c>
      <c r="B193" s="217" t="s">
        <v>1417</v>
      </c>
      <c r="C193" s="219">
        <v>7469</v>
      </c>
      <c r="D193" s="219">
        <v>255</v>
      </c>
      <c r="E193" s="172"/>
      <c r="F193" s="159">
        <f t="shared" si="1"/>
        <v>2.4327880813252815E-2</v>
      </c>
      <c r="G193" s="159">
        <f t="shared" si="2"/>
        <v>1.1481211335332415E-3</v>
      </c>
    </row>
    <row r="194" spans="1:7" x14ac:dyDescent="0.3">
      <c r="A194" s="145" t="s">
        <v>759</v>
      </c>
      <c r="B194" s="217" t="s">
        <v>1418</v>
      </c>
      <c r="C194" s="219">
        <v>3462</v>
      </c>
      <c r="D194" s="219">
        <v>52</v>
      </c>
      <c r="E194" s="172"/>
      <c r="F194" s="159">
        <f t="shared" si="1"/>
        <v>1.1276358732826517E-2</v>
      </c>
      <c r="G194" s="159">
        <f t="shared" si="2"/>
        <v>2.341266625244257E-4</v>
      </c>
    </row>
    <row r="195" spans="1:7" x14ac:dyDescent="0.3">
      <c r="A195" s="145" t="s">
        <v>760</v>
      </c>
      <c r="B195" s="217" t="s">
        <v>1419</v>
      </c>
      <c r="C195" s="219">
        <v>4306</v>
      </c>
      <c r="D195" s="219">
        <v>21</v>
      </c>
      <c r="E195" s="172"/>
      <c r="F195" s="159">
        <f t="shared" si="1"/>
        <v>1.4025419036265448E-2</v>
      </c>
      <c r="G195" s="159">
        <f t="shared" si="2"/>
        <v>9.4551152173325776E-5</v>
      </c>
    </row>
    <row r="196" spans="1:7" x14ac:dyDescent="0.3">
      <c r="A196" s="145" t="s">
        <v>761</v>
      </c>
      <c r="B196" s="166" t="s">
        <v>671</v>
      </c>
      <c r="C196" s="145" t="s">
        <v>94</v>
      </c>
      <c r="D196" s="145" t="s">
        <v>94</v>
      </c>
      <c r="E196" s="172"/>
      <c r="F196" s="159" t="str">
        <f t="shared" si="1"/>
        <v/>
      </c>
      <c r="G196" s="159" t="str">
        <f t="shared" si="2"/>
        <v/>
      </c>
    </row>
    <row r="197" spans="1:7" x14ac:dyDescent="0.3">
      <c r="A197" s="145" t="s">
        <v>762</v>
      </c>
      <c r="B197" s="166" t="s">
        <v>671</v>
      </c>
      <c r="C197" s="145" t="s">
        <v>94</v>
      </c>
      <c r="D197" s="145" t="s">
        <v>94</v>
      </c>
      <c r="E197" s="172"/>
      <c r="F197" s="159" t="str">
        <f t="shared" si="1"/>
        <v/>
      </c>
      <c r="G197" s="159" t="str">
        <f t="shared" si="2"/>
        <v/>
      </c>
    </row>
    <row r="198" spans="1:7" x14ac:dyDescent="0.3">
      <c r="A198" s="145" t="s">
        <v>763</v>
      </c>
      <c r="B198" s="166" t="s">
        <v>671</v>
      </c>
      <c r="C198" s="145" t="s">
        <v>94</v>
      </c>
      <c r="D198" s="145" t="s">
        <v>94</v>
      </c>
      <c r="E198" s="172"/>
      <c r="F198" s="159" t="str">
        <f t="shared" si="1"/>
        <v/>
      </c>
      <c r="G198" s="159" t="str">
        <f t="shared" si="2"/>
        <v/>
      </c>
    </row>
    <row r="199" spans="1:7" x14ac:dyDescent="0.3">
      <c r="A199" s="145" t="s">
        <v>764</v>
      </c>
      <c r="B199" s="166" t="s">
        <v>671</v>
      </c>
      <c r="C199" s="145" t="s">
        <v>94</v>
      </c>
      <c r="D199" s="145" t="s">
        <v>94</v>
      </c>
      <c r="E199" s="166"/>
      <c r="F199" s="159" t="str">
        <f t="shared" si="1"/>
        <v/>
      </c>
      <c r="G199" s="159" t="str">
        <f t="shared" si="2"/>
        <v/>
      </c>
    </row>
    <row r="200" spans="1:7" x14ac:dyDescent="0.3">
      <c r="A200" s="145" t="s">
        <v>765</v>
      </c>
      <c r="B200" s="166" t="s">
        <v>671</v>
      </c>
      <c r="C200" s="145" t="s">
        <v>94</v>
      </c>
      <c r="D200" s="145" t="s">
        <v>94</v>
      </c>
      <c r="E200" s="166"/>
      <c r="F200" s="159" t="str">
        <f t="shared" si="1"/>
        <v/>
      </c>
      <c r="G200" s="159" t="str">
        <f t="shared" si="2"/>
        <v/>
      </c>
    </row>
    <row r="201" spans="1:7" x14ac:dyDescent="0.3">
      <c r="A201" s="145" t="s">
        <v>766</v>
      </c>
      <c r="B201" s="166" t="s">
        <v>671</v>
      </c>
      <c r="C201" s="145" t="s">
        <v>94</v>
      </c>
      <c r="D201" s="145" t="s">
        <v>94</v>
      </c>
      <c r="E201" s="166"/>
      <c r="F201" s="159" t="str">
        <f t="shared" si="1"/>
        <v/>
      </c>
      <c r="G201" s="159" t="str">
        <f t="shared" si="2"/>
        <v/>
      </c>
    </row>
    <row r="202" spans="1:7" x14ac:dyDescent="0.3">
      <c r="A202" s="145" t="s">
        <v>767</v>
      </c>
      <c r="B202" s="166" t="s">
        <v>671</v>
      </c>
      <c r="C202" s="145" t="s">
        <v>94</v>
      </c>
      <c r="D202" s="145" t="s">
        <v>94</v>
      </c>
      <c r="E202" s="166"/>
      <c r="F202" s="159" t="str">
        <f t="shared" si="1"/>
        <v/>
      </c>
      <c r="G202" s="159" t="str">
        <f t="shared" si="2"/>
        <v/>
      </c>
    </row>
    <row r="203" spans="1:7" x14ac:dyDescent="0.3">
      <c r="A203" s="145" t="s">
        <v>768</v>
      </c>
      <c r="B203" s="166" t="s">
        <v>671</v>
      </c>
      <c r="C203" s="145" t="s">
        <v>94</v>
      </c>
      <c r="D203" s="145" t="s">
        <v>94</v>
      </c>
      <c r="E203" s="166"/>
      <c r="F203" s="159" t="str">
        <f t="shared" si="1"/>
        <v/>
      </c>
      <c r="G203" s="159" t="str">
        <f t="shared" si="2"/>
        <v/>
      </c>
    </row>
    <row r="204" spans="1:7" x14ac:dyDescent="0.3">
      <c r="A204" s="145" t="s">
        <v>769</v>
      </c>
      <c r="B204" s="166" t="s">
        <v>671</v>
      </c>
      <c r="C204" s="145" t="s">
        <v>94</v>
      </c>
      <c r="D204" s="145" t="s">
        <v>94</v>
      </c>
      <c r="E204" s="166"/>
      <c r="F204" s="159" t="str">
        <f t="shared" si="1"/>
        <v/>
      </c>
      <c r="G204" s="159" t="str">
        <f t="shared" si="2"/>
        <v/>
      </c>
    </row>
    <row r="205" spans="1:7" x14ac:dyDescent="0.3">
      <c r="A205" s="145" t="s">
        <v>770</v>
      </c>
      <c r="B205" s="166" t="s">
        <v>671</v>
      </c>
      <c r="C205" s="145" t="s">
        <v>94</v>
      </c>
      <c r="D205" s="145" t="s">
        <v>94</v>
      </c>
      <c r="F205" s="159" t="str">
        <f t="shared" si="1"/>
        <v/>
      </c>
      <c r="G205" s="159" t="str">
        <f t="shared" si="2"/>
        <v/>
      </c>
    </row>
    <row r="206" spans="1:7" x14ac:dyDescent="0.3">
      <c r="A206" s="145" t="s">
        <v>771</v>
      </c>
      <c r="B206" s="166" t="s">
        <v>671</v>
      </c>
      <c r="C206" s="145" t="s">
        <v>94</v>
      </c>
      <c r="D206" s="145" t="s">
        <v>94</v>
      </c>
      <c r="E206" s="161"/>
      <c r="F206" s="159" t="str">
        <f t="shared" si="1"/>
        <v/>
      </c>
      <c r="G206" s="159" t="str">
        <f t="shared" si="2"/>
        <v/>
      </c>
    </row>
    <row r="207" spans="1:7" x14ac:dyDescent="0.3">
      <c r="A207" s="145" t="s">
        <v>772</v>
      </c>
      <c r="B207" s="166" t="s">
        <v>671</v>
      </c>
      <c r="C207" s="145" t="s">
        <v>94</v>
      </c>
      <c r="D207" s="145" t="s">
        <v>94</v>
      </c>
      <c r="E207" s="161"/>
      <c r="F207" s="159" t="str">
        <f t="shared" si="1"/>
        <v/>
      </c>
      <c r="G207" s="159" t="str">
        <f t="shared" si="2"/>
        <v/>
      </c>
    </row>
    <row r="208" spans="1:7" x14ac:dyDescent="0.3">
      <c r="A208" s="145" t="s">
        <v>773</v>
      </c>
      <c r="B208" s="166" t="s">
        <v>671</v>
      </c>
      <c r="C208" s="145" t="s">
        <v>94</v>
      </c>
      <c r="D208" s="145" t="s">
        <v>94</v>
      </c>
      <c r="E208" s="161"/>
      <c r="F208" s="159" t="str">
        <f t="shared" si="1"/>
        <v/>
      </c>
      <c r="G208" s="159" t="str">
        <f t="shared" si="2"/>
        <v/>
      </c>
    </row>
    <row r="209" spans="1:7" x14ac:dyDescent="0.3">
      <c r="A209" s="145" t="s">
        <v>774</v>
      </c>
      <c r="B209" s="166" t="s">
        <v>671</v>
      </c>
      <c r="C209" s="145" t="s">
        <v>94</v>
      </c>
      <c r="D209" s="145" t="s">
        <v>94</v>
      </c>
      <c r="E209" s="161"/>
      <c r="F209" s="159" t="str">
        <f t="shared" si="1"/>
        <v/>
      </c>
      <c r="G209" s="159" t="str">
        <f t="shared" si="2"/>
        <v/>
      </c>
    </row>
    <row r="210" spans="1:7" x14ac:dyDescent="0.3">
      <c r="A210" s="145" t="s">
        <v>775</v>
      </c>
      <c r="B210" s="166" t="s">
        <v>671</v>
      </c>
      <c r="C210" s="145" t="s">
        <v>94</v>
      </c>
      <c r="D210" s="145" t="s">
        <v>94</v>
      </c>
      <c r="E210" s="161"/>
      <c r="F210" s="159" t="str">
        <f t="shared" si="1"/>
        <v/>
      </c>
      <c r="G210" s="159" t="str">
        <f t="shared" si="2"/>
        <v/>
      </c>
    </row>
    <row r="211" spans="1:7" x14ac:dyDescent="0.3">
      <c r="A211" s="145" t="s">
        <v>776</v>
      </c>
      <c r="B211" s="166" t="s">
        <v>671</v>
      </c>
      <c r="C211" s="145" t="s">
        <v>94</v>
      </c>
      <c r="D211" s="145" t="s">
        <v>94</v>
      </c>
      <c r="E211" s="161"/>
      <c r="F211" s="159" t="str">
        <f t="shared" si="1"/>
        <v/>
      </c>
      <c r="G211" s="159" t="str">
        <f t="shared" si="2"/>
        <v/>
      </c>
    </row>
    <row r="212" spans="1:7" x14ac:dyDescent="0.3">
      <c r="A212" s="145" t="s">
        <v>777</v>
      </c>
      <c r="B212" s="166" t="s">
        <v>671</v>
      </c>
      <c r="C212" s="145" t="s">
        <v>94</v>
      </c>
      <c r="D212" s="145" t="s">
        <v>94</v>
      </c>
      <c r="E212" s="161"/>
      <c r="F212" s="159" t="str">
        <f t="shared" si="1"/>
        <v/>
      </c>
      <c r="G212" s="159" t="str">
        <f t="shared" si="2"/>
        <v/>
      </c>
    </row>
    <row r="213" spans="1:7" x14ac:dyDescent="0.3">
      <c r="A213" s="145" t="s">
        <v>778</v>
      </c>
      <c r="B213" s="166" t="s">
        <v>671</v>
      </c>
      <c r="C213" s="145" t="s">
        <v>94</v>
      </c>
      <c r="D213" s="145" t="s">
        <v>94</v>
      </c>
      <c r="E213" s="161"/>
      <c r="F213" s="159" t="str">
        <f t="shared" si="1"/>
        <v/>
      </c>
      <c r="G213" s="159" t="str">
        <f t="shared" si="2"/>
        <v/>
      </c>
    </row>
    <row r="214" spans="1:7" x14ac:dyDescent="0.3">
      <c r="A214" s="145" t="s">
        <v>779</v>
      </c>
      <c r="B214" s="175" t="s">
        <v>159</v>
      </c>
      <c r="C214" s="166">
        <f>SUM(C190:C213)</f>
        <v>307014</v>
      </c>
      <c r="D214" s="166">
        <f>SUM(D190:D213)</f>
        <v>222102</v>
      </c>
      <c r="E214" s="161"/>
      <c r="F214" s="176">
        <f>SUM(F190:F213)</f>
        <v>0.99999999999999989</v>
      </c>
      <c r="G214" s="176">
        <f>SUM(G190:G213)</f>
        <v>1</v>
      </c>
    </row>
    <row r="215" spans="1:7" ht="15" customHeight="1" x14ac:dyDescent="0.3">
      <c r="A215" s="156"/>
      <c r="B215" s="157" t="s">
        <v>780</v>
      </c>
      <c r="C215" s="156" t="s">
        <v>749</v>
      </c>
      <c r="D215" s="156" t="s">
        <v>750</v>
      </c>
      <c r="E215" s="163"/>
      <c r="F215" s="156" t="s">
        <v>577</v>
      </c>
      <c r="G215" s="156" t="s">
        <v>751</v>
      </c>
    </row>
    <row r="216" spans="1:7" x14ac:dyDescent="0.3">
      <c r="A216" s="145" t="s">
        <v>781</v>
      </c>
      <c r="B216" s="145" t="s">
        <v>782</v>
      </c>
      <c r="C216" s="180" t="s">
        <v>1018</v>
      </c>
      <c r="G216" s="145"/>
    </row>
    <row r="217" spans="1:7" x14ac:dyDescent="0.3">
      <c r="G217" s="145"/>
    </row>
    <row r="218" spans="1:7" x14ac:dyDescent="0.3">
      <c r="B218" s="166" t="s">
        <v>783</v>
      </c>
      <c r="G218" s="145"/>
    </row>
    <row r="219" spans="1:7" x14ac:dyDescent="0.3">
      <c r="A219" s="145" t="s">
        <v>784</v>
      </c>
      <c r="B219" s="145" t="s">
        <v>785</v>
      </c>
      <c r="C219" s="218" t="s">
        <v>1018</v>
      </c>
      <c r="D219" s="218" t="s">
        <v>1018</v>
      </c>
      <c r="F219" s="159" t="str">
        <f t="shared" ref="F219:F233" si="3">IF($C$227=0,"",IF(C219="[for completion]","",C219/$C$227))</f>
        <v/>
      </c>
      <c r="G219" s="159" t="str">
        <f t="shared" ref="G219:G233" si="4">IF($D$227=0,"",IF(D219="[for completion]","",D219/$D$227))</f>
        <v/>
      </c>
    </row>
    <row r="220" spans="1:7" x14ac:dyDescent="0.3">
      <c r="A220" s="145" t="s">
        <v>786</v>
      </c>
      <c r="B220" s="145" t="s">
        <v>787</v>
      </c>
      <c r="C220" s="218" t="s">
        <v>1018</v>
      </c>
      <c r="D220" s="218" t="s">
        <v>1018</v>
      </c>
      <c r="F220" s="159" t="str">
        <f t="shared" si="3"/>
        <v/>
      </c>
      <c r="G220" s="159" t="str">
        <f t="shared" si="4"/>
        <v/>
      </c>
    </row>
    <row r="221" spans="1:7" x14ac:dyDescent="0.3">
      <c r="A221" s="145" t="s">
        <v>788</v>
      </c>
      <c r="B221" s="145" t="s">
        <v>789</v>
      </c>
      <c r="C221" s="218" t="s">
        <v>1018</v>
      </c>
      <c r="D221" s="218" t="s">
        <v>1018</v>
      </c>
      <c r="F221" s="159" t="str">
        <f t="shared" si="3"/>
        <v/>
      </c>
      <c r="G221" s="159" t="str">
        <f t="shared" si="4"/>
        <v/>
      </c>
    </row>
    <row r="222" spans="1:7" x14ac:dyDescent="0.3">
      <c r="A222" s="145" t="s">
        <v>790</v>
      </c>
      <c r="B222" s="145" t="s">
        <v>791</v>
      </c>
      <c r="C222" s="218" t="s">
        <v>1018</v>
      </c>
      <c r="D222" s="218" t="s">
        <v>1018</v>
      </c>
      <c r="F222" s="159" t="str">
        <f t="shared" si="3"/>
        <v/>
      </c>
      <c r="G222" s="159" t="str">
        <f t="shared" si="4"/>
        <v/>
      </c>
    </row>
    <row r="223" spans="1:7" x14ac:dyDescent="0.3">
      <c r="A223" s="145" t="s">
        <v>792</v>
      </c>
      <c r="B223" s="145" t="s">
        <v>793</v>
      </c>
      <c r="C223" s="218" t="s">
        <v>1018</v>
      </c>
      <c r="D223" s="218" t="s">
        <v>1018</v>
      </c>
      <c r="F223" s="159" t="str">
        <f t="shared" si="3"/>
        <v/>
      </c>
      <c r="G223" s="159" t="str">
        <f t="shared" si="4"/>
        <v/>
      </c>
    </row>
    <row r="224" spans="1:7" x14ac:dyDescent="0.3">
      <c r="A224" s="145" t="s">
        <v>794</v>
      </c>
      <c r="B224" s="145" t="s">
        <v>795</v>
      </c>
      <c r="C224" s="218" t="s">
        <v>1018</v>
      </c>
      <c r="D224" s="218" t="s">
        <v>1018</v>
      </c>
      <c r="F224" s="159" t="str">
        <f t="shared" si="3"/>
        <v/>
      </c>
      <c r="G224" s="159" t="str">
        <f t="shared" si="4"/>
        <v/>
      </c>
    </row>
    <row r="225" spans="1:7" x14ac:dyDescent="0.3">
      <c r="A225" s="145" t="s">
        <v>796</v>
      </c>
      <c r="B225" s="145" t="s">
        <v>797</v>
      </c>
      <c r="C225" s="218" t="s">
        <v>1018</v>
      </c>
      <c r="D225" s="218" t="s">
        <v>1018</v>
      </c>
      <c r="F225" s="159" t="str">
        <f t="shared" si="3"/>
        <v/>
      </c>
      <c r="G225" s="159" t="str">
        <f t="shared" si="4"/>
        <v/>
      </c>
    </row>
    <row r="226" spans="1:7" x14ac:dyDescent="0.3">
      <c r="A226" s="145" t="s">
        <v>798</v>
      </c>
      <c r="B226" s="145" t="s">
        <v>799</v>
      </c>
      <c r="C226" s="218" t="s">
        <v>1018</v>
      </c>
      <c r="D226" s="218" t="s">
        <v>1018</v>
      </c>
      <c r="F226" s="159" t="str">
        <f t="shared" si="3"/>
        <v/>
      </c>
      <c r="G226" s="159" t="str">
        <f t="shared" si="4"/>
        <v/>
      </c>
    </row>
    <row r="227" spans="1:7" x14ac:dyDescent="0.3">
      <c r="A227" s="145" t="s">
        <v>800</v>
      </c>
      <c r="B227" s="175" t="s">
        <v>159</v>
      </c>
      <c r="C227" s="145">
        <f>SUM(C219:C226)</f>
        <v>0</v>
      </c>
      <c r="D227" s="145">
        <f>SUM(D219:D226)</f>
        <v>0</v>
      </c>
      <c r="F227" s="161">
        <f>SUM(F219:F226)</f>
        <v>0</v>
      </c>
      <c r="G227" s="161">
        <f>SUM(G219:G226)</f>
        <v>0</v>
      </c>
    </row>
    <row r="228" spans="1:7" outlineLevel="1" x14ac:dyDescent="0.3">
      <c r="A228" s="145" t="s">
        <v>801</v>
      </c>
      <c r="B228" s="162" t="s">
        <v>802</v>
      </c>
      <c r="F228" s="159" t="str">
        <f t="shared" si="3"/>
        <v/>
      </c>
      <c r="G228" s="159" t="str">
        <f t="shared" si="4"/>
        <v/>
      </c>
    </row>
    <row r="229" spans="1:7" outlineLevel="1" x14ac:dyDescent="0.3">
      <c r="A229" s="145" t="s">
        <v>803</v>
      </c>
      <c r="B229" s="162" t="s">
        <v>804</v>
      </c>
      <c r="F229" s="159" t="str">
        <f t="shared" si="3"/>
        <v/>
      </c>
      <c r="G229" s="159" t="str">
        <f t="shared" si="4"/>
        <v/>
      </c>
    </row>
    <row r="230" spans="1:7" outlineLevel="1" x14ac:dyDescent="0.3">
      <c r="A230" s="145" t="s">
        <v>805</v>
      </c>
      <c r="B230" s="162" t="s">
        <v>806</v>
      </c>
      <c r="F230" s="159" t="str">
        <f t="shared" si="3"/>
        <v/>
      </c>
      <c r="G230" s="159" t="str">
        <f t="shared" si="4"/>
        <v/>
      </c>
    </row>
    <row r="231" spans="1:7" outlineLevel="1" x14ac:dyDescent="0.3">
      <c r="A231" s="145" t="s">
        <v>807</v>
      </c>
      <c r="B231" s="162" t="s">
        <v>808</v>
      </c>
      <c r="F231" s="159" t="str">
        <f t="shared" si="3"/>
        <v/>
      </c>
      <c r="G231" s="159" t="str">
        <f t="shared" si="4"/>
        <v/>
      </c>
    </row>
    <row r="232" spans="1:7" outlineLevel="1" x14ac:dyDescent="0.3">
      <c r="A232" s="145" t="s">
        <v>809</v>
      </c>
      <c r="B232" s="162" t="s">
        <v>810</v>
      </c>
      <c r="F232" s="159" t="str">
        <f t="shared" si="3"/>
        <v/>
      </c>
      <c r="G232" s="159" t="str">
        <f t="shared" si="4"/>
        <v/>
      </c>
    </row>
    <row r="233" spans="1:7" outlineLevel="1" x14ac:dyDescent="0.3">
      <c r="A233" s="145" t="s">
        <v>811</v>
      </c>
      <c r="B233" s="162" t="s">
        <v>812</v>
      </c>
      <c r="F233" s="159" t="str">
        <f t="shared" si="3"/>
        <v/>
      </c>
      <c r="G233" s="159" t="str">
        <f t="shared" si="4"/>
        <v/>
      </c>
    </row>
    <row r="234" spans="1:7" outlineLevel="1" x14ac:dyDescent="0.3">
      <c r="A234" s="145" t="s">
        <v>813</v>
      </c>
      <c r="B234" s="162"/>
      <c r="F234" s="159"/>
      <c r="G234" s="159"/>
    </row>
    <row r="235" spans="1:7" outlineLevel="1" x14ac:dyDescent="0.3">
      <c r="A235" s="145" t="s">
        <v>814</v>
      </c>
      <c r="B235" s="162"/>
      <c r="F235" s="159"/>
      <c r="G235" s="159"/>
    </row>
    <row r="236" spans="1:7" outlineLevel="1" x14ac:dyDescent="0.3">
      <c r="A236" s="145" t="s">
        <v>815</v>
      </c>
      <c r="B236" s="162"/>
      <c r="F236" s="159"/>
      <c r="G236" s="159"/>
    </row>
    <row r="237" spans="1:7" ht="15" customHeight="1" x14ac:dyDescent="0.3">
      <c r="A237" s="156"/>
      <c r="B237" s="157" t="s">
        <v>816</v>
      </c>
      <c r="C237" s="156" t="s">
        <v>749</v>
      </c>
      <c r="D237" s="156" t="s">
        <v>750</v>
      </c>
      <c r="E237" s="163"/>
      <c r="F237" s="156" t="s">
        <v>577</v>
      </c>
      <c r="G237" s="156" t="s">
        <v>751</v>
      </c>
    </row>
    <row r="238" spans="1:7" x14ac:dyDescent="0.3">
      <c r="A238" s="145" t="s">
        <v>817</v>
      </c>
      <c r="B238" s="145" t="s">
        <v>782</v>
      </c>
      <c r="C238" s="219">
        <v>63.25</v>
      </c>
      <c r="G238" s="145"/>
    </row>
    <row r="239" spans="1:7" x14ac:dyDescent="0.3">
      <c r="G239" s="145"/>
    </row>
    <row r="240" spans="1:7" x14ac:dyDescent="0.3">
      <c r="B240" s="166" t="s">
        <v>783</v>
      </c>
      <c r="G240" s="145"/>
    </row>
    <row r="241" spans="1:7" x14ac:dyDescent="0.3">
      <c r="A241" s="145" t="s">
        <v>818</v>
      </c>
      <c r="B241" s="145" t="s">
        <v>785</v>
      </c>
      <c r="C241" s="219">
        <v>193520</v>
      </c>
      <c r="D241" s="218" t="s">
        <v>1018</v>
      </c>
      <c r="F241" s="159">
        <f>IF($C$249=0,"",IF(C241="[Mark as ND1 if not relevant]","",C241/$C$249))</f>
        <v>0.63033161462218212</v>
      </c>
      <c r="G241" s="159" t="str">
        <f>IF($D$249=0,"",IF(D241="[Mark as ND1 if not relevant]","",D241/$D$249))</f>
        <v/>
      </c>
    </row>
    <row r="242" spans="1:7" x14ac:dyDescent="0.3">
      <c r="A242" s="145" t="s">
        <v>819</v>
      </c>
      <c r="B242" s="145" t="s">
        <v>787</v>
      </c>
      <c r="C242" s="219">
        <v>39628</v>
      </c>
      <c r="D242" s="218" t="s">
        <v>1018</v>
      </c>
      <c r="F242" s="159">
        <f t="shared" ref="F242:F248" si="5">IF($C$249=0,"",IF(C242="[Mark as ND1 if not relevant]","",C242/$C$249))</f>
        <v>0.12907596746717565</v>
      </c>
      <c r="G242" s="159" t="str">
        <f t="shared" ref="G242:G248" si="6">IF($D$249=0,"",IF(D242="[Mark as ND1 if not relevant]","",D242/$D$249))</f>
        <v/>
      </c>
    </row>
    <row r="243" spans="1:7" x14ac:dyDescent="0.3">
      <c r="A243" s="145" t="s">
        <v>820</v>
      </c>
      <c r="B243" s="145" t="s">
        <v>789</v>
      </c>
      <c r="C243" s="219">
        <v>31982</v>
      </c>
      <c r="D243" s="218" t="s">
        <v>1018</v>
      </c>
      <c r="F243" s="159">
        <f t="shared" si="5"/>
        <v>0.10417148459511487</v>
      </c>
      <c r="G243" s="159" t="str">
        <f t="shared" si="6"/>
        <v/>
      </c>
    </row>
    <row r="244" spans="1:7" x14ac:dyDescent="0.3">
      <c r="A244" s="145" t="s">
        <v>821</v>
      </c>
      <c r="B244" s="145" t="s">
        <v>791</v>
      </c>
      <c r="C244" s="219">
        <v>22716</v>
      </c>
      <c r="D244" s="218" t="s">
        <v>1018</v>
      </c>
      <c r="F244" s="159">
        <f t="shared" si="5"/>
        <v>7.3990352200069706E-2</v>
      </c>
      <c r="G244" s="159" t="str">
        <f t="shared" si="6"/>
        <v/>
      </c>
    </row>
    <row r="245" spans="1:7" x14ac:dyDescent="0.3">
      <c r="A245" s="145" t="s">
        <v>822</v>
      </c>
      <c r="B245" s="145" t="s">
        <v>793</v>
      </c>
      <c r="C245" s="219">
        <v>13122</v>
      </c>
      <c r="D245" s="218" t="s">
        <v>1018</v>
      </c>
      <c r="F245" s="159">
        <f t="shared" si="5"/>
        <v>4.274086113617339E-2</v>
      </c>
      <c r="G245" s="159" t="str">
        <f t="shared" si="6"/>
        <v/>
      </c>
    </row>
    <row r="246" spans="1:7" x14ac:dyDescent="0.3">
      <c r="A246" s="145" t="s">
        <v>823</v>
      </c>
      <c r="B246" s="145" t="s">
        <v>795</v>
      </c>
      <c r="C246" s="219">
        <v>3771</v>
      </c>
      <c r="D246" s="218" t="s">
        <v>1018</v>
      </c>
      <c r="F246" s="159">
        <f t="shared" si="5"/>
        <v>1.2282867500724725E-2</v>
      </c>
      <c r="G246" s="159" t="str">
        <f t="shared" si="6"/>
        <v/>
      </c>
    </row>
    <row r="247" spans="1:7" x14ac:dyDescent="0.3">
      <c r="A247" s="145" t="s">
        <v>824</v>
      </c>
      <c r="B247" s="145" t="s">
        <v>797</v>
      </c>
      <c r="C247" s="219">
        <v>1174</v>
      </c>
      <c r="D247" s="218" t="s">
        <v>1018</v>
      </c>
      <c r="F247" s="159">
        <f t="shared" si="5"/>
        <v>3.8239423086318821E-3</v>
      </c>
      <c r="G247" s="159" t="str">
        <f t="shared" si="6"/>
        <v/>
      </c>
    </row>
    <row r="248" spans="1:7" x14ac:dyDescent="0.3">
      <c r="A248" s="145" t="s">
        <v>825</v>
      </c>
      <c r="B248" s="145" t="s">
        <v>799</v>
      </c>
      <c r="C248" s="219">
        <v>1100</v>
      </c>
      <c r="D248" s="218" t="s">
        <v>1018</v>
      </c>
      <c r="F248" s="159">
        <f t="shared" si="5"/>
        <v>3.5829101699276578E-3</v>
      </c>
      <c r="G248" s="159" t="str">
        <f t="shared" si="6"/>
        <v/>
      </c>
    </row>
    <row r="249" spans="1:7" x14ac:dyDescent="0.3">
      <c r="A249" s="145" t="s">
        <v>826</v>
      </c>
      <c r="B249" s="175" t="s">
        <v>159</v>
      </c>
      <c r="C249" s="145">
        <f>SUM(C241:C248)</f>
        <v>307013</v>
      </c>
      <c r="D249" s="145">
        <f>SUM(D241:D248)</f>
        <v>0</v>
      </c>
      <c r="F249" s="161">
        <f>SUM(F241:F248)</f>
        <v>0.99999999999999989</v>
      </c>
      <c r="G249" s="161">
        <f>SUM(G241:G248)</f>
        <v>0</v>
      </c>
    </row>
    <row r="250" spans="1:7" outlineLevel="1" x14ac:dyDescent="0.3">
      <c r="A250" s="145" t="s">
        <v>827</v>
      </c>
      <c r="B250" s="162" t="s">
        <v>802</v>
      </c>
      <c r="C250" s="219">
        <v>523</v>
      </c>
      <c r="D250" s="218" t="s">
        <v>1018</v>
      </c>
      <c r="F250" s="159">
        <f t="shared" ref="F250:F255" si="7">IF($C$249=0,"",IF(C250="[for completion]","",C250/$C$249))</f>
        <v>1.7035109262474228E-3</v>
      </c>
      <c r="G250" s="159" t="str">
        <f t="shared" ref="G250:G255" si="8">IF($D$249=0,"",IF(D250="[for completion]","",D250/$D$249))</f>
        <v/>
      </c>
    </row>
    <row r="251" spans="1:7" outlineLevel="1" x14ac:dyDescent="0.3">
      <c r="A251" s="145" t="s">
        <v>828</v>
      </c>
      <c r="B251" s="162" t="s">
        <v>804</v>
      </c>
      <c r="C251" s="219">
        <v>252</v>
      </c>
      <c r="D251" s="218" t="s">
        <v>1018</v>
      </c>
      <c r="F251" s="159">
        <f t="shared" si="7"/>
        <v>8.2081214801979073E-4</v>
      </c>
      <c r="G251" s="159" t="str">
        <f t="shared" si="8"/>
        <v/>
      </c>
    </row>
    <row r="252" spans="1:7" outlineLevel="1" x14ac:dyDescent="0.3">
      <c r="A252" s="145" t="s">
        <v>829</v>
      </c>
      <c r="B252" s="162" t="s">
        <v>806</v>
      </c>
      <c r="C252" s="219">
        <v>122</v>
      </c>
      <c r="D252" s="218" t="s">
        <v>1018</v>
      </c>
      <c r="F252" s="159">
        <f t="shared" si="7"/>
        <v>3.9737730975561295E-4</v>
      </c>
      <c r="G252" s="159" t="str">
        <f t="shared" si="8"/>
        <v/>
      </c>
    </row>
    <row r="253" spans="1:7" outlineLevel="1" x14ac:dyDescent="0.3">
      <c r="A253" s="145" t="s">
        <v>830</v>
      </c>
      <c r="B253" s="162" t="s">
        <v>808</v>
      </c>
      <c r="C253" s="219">
        <v>58</v>
      </c>
      <c r="D253" s="218" t="s">
        <v>1018</v>
      </c>
      <c r="F253" s="159">
        <f t="shared" si="7"/>
        <v>1.8891708168709468E-4</v>
      </c>
      <c r="G253" s="159" t="str">
        <f t="shared" si="8"/>
        <v/>
      </c>
    </row>
    <row r="254" spans="1:7" outlineLevel="1" x14ac:dyDescent="0.3">
      <c r="A254" s="145" t="s">
        <v>831</v>
      </c>
      <c r="B254" s="162" t="s">
        <v>810</v>
      </c>
      <c r="C254" s="219">
        <v>29</v>
      </c>
      <c r="D254" s="218" t="s">
        <v>1018</v>
      </c>
      <c r="F254" s="159">
        <f t="shared" si="7"/>
        <v>9.4458540843547339E-5</v>
      </c>
      <c r="G254" s="159" t="str">
        <f t="shared" si="8"/>
        <v/>
      </c>
    </row>
    <row r="255" spans="1:7" outlineLevel="1" x14ac:dyDescent="0.3">
      <c r="A255" s="145" t="s">
        <v>832</v>
      </c>
      <c r="B255" s="162" t="s">
        <v>812</v>
      </c>
      <c r="C255" s="219">
        <v>117</v>
      </c>
      <c r="D255" s="218" t="s">
        <v>1018</v>
      </c>
      <c r="F255" s="159">
        <f t="shared" si="7"/>
        <v>3.8109135443775997E-4</v>
      </c>
      <c r="G255" s="159" t="str">
        <f t="shared" si="8"/>
        <v/>
      </c>
    </row>
    <row r="256" spans="1:7" outlineLevel="1" x14ac:dyDescent="0.3">
      <c r="A256" s="145" t="s">
        <v>833</v>
      </c>
      <c r="B256" s="162"/>
      <c r="F256" s="159"/>
      <c r="G256" s="159"/>
    </row>
    <row r="257" spans="1:14" outlineLevel="1" x14ac:dyDescent="0.3">
      <c r="A257" s="145" t="s">
        <v>834</v>
      </c>
      <c r="B257" s="162"/>
      <c r="F257" s="159"/>
      <c r="G257" s="159"/>
    </row>
    <row r="258" spans="1:14" outlineLevel="1" x14ac:dyDescent="0.3">
      <c r="A258" s="145" t="s">
        <v>835</v>
      </c>
      <c r="B258" s="162"/>
      <c r="F258" s="159"/>
      <c r="G258" s="159"/>
    </row>
    <row r="259" spans="1:14" ht="15" customHeight="1" x14ac:dyDescent="0.3">
      <c r="A259" s="156"/>
      <c r="B259" s="157" t="s">
        <v>836</v>
      </c>
      <c r="C259" s="156" t="s">
        <v>577</v>
      </c>
      <c r="D259" s="156"/>
      <c r="E259" s="163"/>
      <c r="F259" s="156"/>
      <c r="G259" s="156"/>
    </row>
    <row r="260" spans="1:14" x14ac:dyDescent="0.3">
      <c r="A260" s="145" t="s">
        <v>837</v>
      </c>
      <c r="B260" s="145" t="s">
        <v>838</v>
      </c>
      <c r="C260" s="219">
        <v>82.98</v>
      </c>
      <c r="E260" s="161"/>
      <c r="F260" s="161"/>
      <c r="G260" s="161"/>
    </row>
    <row r="261" spans="1:14" x14ac:dyDescent="0.3">
      <c r="A261" s="145" t="s">
        <v>839</v>
      </c>
      <c r="B261" s="145" t="s">
        <v>840</v>
      </c>
      <c r="C261" s="219">
        <v>4.45</v>
      </c>
      <c r="E261" s="161"/>
      <c r="F261" s="161"/>
    </row>
    <row r="262" spans="1:14" x14ac:dyDescent="0.3">
      <c r="A262" s="145" t="s">
        <v>841</v>
      </c>
      <c r="B262" s="145" t="s">
        <v>842</v>
      </c>
      <c r="C262" s="161" t="s">
        <v>1400</v>
      </c>
      <c r="E262" s="161"/>
      <c r="F262" s="161"/>
    </row>
    <row r="263" spans="1:14" x14ac:dyDescent="0.3">
      <c r="A263" s="145" t="s">
        <v>843</v>
      </c>
      <c r="B263" s="166" t="s">
        <v>1197</v>
      </c>
      <c r="C263" s="161" t="s">
        <v>1400</v>
      </c>
      <c r="D263" s="172"/>
      <c r="E263" s="172"/>
      <c r="F263" s="173"/>
      <c r="G263" s="173"/>
      <c r="H263" s="140"/>
      <c r="I263" s="145"/>
      <c r="J263" s="145"/>
      <c r="K263" s="145"/>
      <c r="L263" s="140"/>
      <c r="M263" s="140"/>
      <c r="N263" s="140"/>
    </row>
    <row r="264" spans="1:14" x14ac:dyDescent="0.3">
      <c r="A264" s="145" t="s">
        <v>1205</v>
      </c>
      <c r="B264" s="145" t="s">
        <v>157</v>
      </c>
      <c r="C264" s="219">
        <v>12.57</v>
      </c>
      <c r="E264" s="161"/>
      <c r="F264" s="161"/>
    </row>
    <row r="265" spans="1:14" outlineLevel="1" x14ac:dyDescent="0.3">
      <c r="A265" s="145" t="s">
        <v>844</v>
      </c>
      <c r="B265" s="162" t="s">
        <v>845</v>
      </c>
      <c r="C265" s="219">
        <v>0.05</v>
      </c>
      <c r="E265" s="161"/>
      <c r="F265" s="161"/>
    </row>
    <row r="266" spans="1:14" outlineLevel="1" x14ac:dyDescent="0.3">
      <c r="A266" s="145" t="s">
        <v>846</v>
      </c>
      <c r="B266" s="162" t="s">
        <v>847</v>
      </c>
      <c r="C266" s="219">
        <v>6.83</v>
      </c>
      <c r="E266" s="161"/>
      <c r="F266" s="161"/>
    </row>
    <row r="267" spans="1:14" outlineLevel="1" x14ac:dyDescent="0.3">
      <c r="A267" s="145" t="s">
        <v>848</v>
      </c>
      <c r="B267" s="162" t="s">
        <v>849</v>
      </c>
      <c r="C267" s="219">
        <v>5.69</v>
      </c>
      <c r="E267" s="161"/>
      <c r="F267" s="161"/>
    </row>
    <row r="268" spans="1:14" outlineLevel="1" x14ac:dyDescent="0.3">
      <c r="A268" s="145" t="s">
        <v>850</v>
      </c>
      <c r="B268" s="162" t="s">
        <v>851</v>
      </c>
      <c r="C268" s="161" t="s">
        <v>1400</v>
      </c>
      <c r="E268" s="161"/>
      <c r="F268" s="161"/>
    </row>
    <row r="269" spans="1:14" outlineLevel="1" x14ac:dyDescent="0.3">
      <c r="A269" s="145" t="s">
        <v>852</v>
      </c>
      <c r="B269" s="162" t="s">
        <v>853</v>
      </c>
      <c r="C269" s="161" t="s">
        <v>1400</v>
      </c>
      <c r="E269" s="161"/>
      <c r="F269" s="161"/>
    </row>
    <row r="270" spans="1:14" outlineLevel="1" x14ac:dyDescent="0.3">
      <c r="A270" s="145" t="s">
        <v>854</v>
      </c>
      <c r="B270" s="162" t="s">
        <v>161</v>
      </c>
      <c r="C270" s="161"/>
      <c r="E270" s="161"/>
      <c r="F270" s="161"/>
    </row>
    <row r="271" spans="1:14" outlineLevel="1" x14ac:dyDescent="0.3">
      <c r="A271" s="145" t="s">
        <v>855</v>
      </c>
      <c r="B271" s="162" t="s">
        <v>161</v>
      </c>
      <c r="C271" s="161"/>
      <c r="E271" s="161"/>
      <c r="F271" s="161"/>
    </row>
    <row r="272" spans="1:14" outlineLevel="1" x14ac:dyDescent="0.3">
      <c r="A272" s="145" t="s">
        <v>856</v>
      </c>
      <c r="B272" s="162" t="s">
        <v>161</v>
      </c>
      <c r="C272" s="161"/>
      <c r="E272" s="161"/>
      <c r="F272" s="161"/>
    </row>
    <row r="273" spans="1:7" outlineLevel="1" x14ac:dyDescent="0.3">
      <c r="A273" s="145" t="s">
        <v>857</v>
      </c>
      <c r="B273" s="162" t="s">
        <v>161</v>
      </c>
      <c r="C273" s="161"/>
      <c r="E273" s="161"/>
      <c r="F273" s="161"/>
    </row>
    <row r="274" spans="1:7" outlineLevel="1" x14ac:dyDescent="0.3">
      <c r="A274" s="145" t="s">
        <v>858</v>
      </c>
      <c r="B274" s="162" t="s">
        <v>161</v>
      </c>
      <c r="C274" s="161"/>
      <c r="E274" s="161"/>
      <c r="F274" s="161"/>
    </row>
    <row r="275" spans="1:7" outlineLevel="1" x14ac:dyDescent="0.3">
      <c r="A275" s="145" t="s">
        <v>859</v>
      </c>
      <c r="B275" s="162" t="s">
        <v>161</v>
      </c>
      <c r="C275" s="161"/>
      <c r="E275" s="161"/>
      <c r="F275" s="161"/>
    </row>
    <row r="276" spans="1:7" ht="15" customHeight="1" x14ac:dyDescent="0.3">
      <c r="A276" s="156"/>
      <c r="B276" s="157" t="s">
        <v>860</v>
      </c>
      <c r="C276" s="156" t="s">
        <v>577</v>
      </c>
      <c r="D276" s="156"/>
      <c r="E276" s="163"/>
      <c r="F276" s="156"/>
      <c r="G276" s="158"/>
    </row>
    <row r="277" spans="1:7" x14ac:dyDescent="0.3">
      <c r="A277" s="145" t="s">
        <v>7</v>
      </c>
      <c r="B277" s="145" t="s">
        <v>1198</v>
      </c>
      <c r="C277" s="180">
        <v>1</v>
      </c>
      <c r="E277" s="140"/>
      <c r="F277" s="140"/>
    </row>
    <row r="278" spans="1:7" x14ac:dyDescent="0.3">
      <c r="A278" s="145" t="s">
        <v>861</v>
      </c>
      <c r="B278" s="145" t="s">
        <v>862</v>
      </c>
      <c r="C278" s="180" t="s">
        <v>1400</v>
      </c>
      <c r="E278" s="140"/>
      <c r="F278" s="140"/>
    </row>
    <row r="279" spans="1:7" x14ac:dyDescent="0.3">
      <c r="A279" s="145" t="s">
        <v>863</v>
      </c>
      <c r="B279" s="145" t="s">
        <v>157</v>
      </c>
      <c r="C279" s="180" t="s">
        <v>1400</v>
      </c>
      <c r="E279" s="140"/>
      <c r="F279" s="140"/>
    </row>
    <row r="280" spans="1:7" outlineLevel="1" x14ac:dyDescent="0.3">
      <c r="A280" s="145" t="s">
        <v>864</v>
      </c>
      <c r="C280" s="180"/>
      <c r="E280" s="140"/>
      <c r="F280" s="140"/>
    </row>
    <row r="281" spans="1:7" outlineLevel="1" x14ac:dyDescent="0.3">
      <c r="A281" s="145" t="s">
        <v>865</v>
      </c>
      <c r="C281" s="180"/>
      <c r="E281" s="140"/>
      <c r="F281" s="140"/>
    </row>
    <row r="282" spans="1:7" outlineLevel="1" x14ac:dyDescent="0.3">
      <c r="A282" s="145" t="s">
        <v>866</v>
      </c>
      <c r="C282" s="180"/>
      <c r="E282" s="140"/>
      <c r="F282" s="140"/>
    </row>
    <row r="283" spans="1:7" outlineLevel="1" x14ac:dyDescent="0.3">
      <c r="A283" s="145" t="s">
        <v>867</v>
      </c>
      <c r="C283" s="180"/>
      <c r="E283" s="140"/>
      <c r="F283" s="140"/>
    </row>
    <row r="284" spans="1:7" outlineLevel="1" x14ac:dyDescent="0.3">
      <c r="A284" s="145" t="s">
        <v>868</v>
      </c>
      <c r="C284" s="180"/>
      <c r="E284" s="140"/>
      <c r="F284" s="140"/>
    </row>
    <row r="285" spans="1:7" outlineLevel="1" x14ac:dyDescent="0.3">
      <c r="A285" s="145" t="s">
        <v>869</v>
      </c>
      <c r="C285" s="180"/>
      <c r="E285" s="140"/>
      <c r="F285" s="140"/>
    </row>
    <row r="286" spans="1:7" ht="18" x14ac:dyDescent="0.3">
      <c r="A286" s="169"/>
      <c r="B286" s="170" t="s">
        <v>870</v>
      </c>
      <c r="C286" s="169"/>
      <c r="D286" s="169"/>
      <c r="E286" s="169"/>
      <c r="F286" s="171"/>
      <c r="G286" s="171"/>
    </row>
    <row r="287" spans="1:7" ht="15" customHeight="1" x14ac:dyDescent="0.3">
      <c r="A287" s="156"/>
      <c r="B287" s="157" t="s">
        <v>871</v>
      </c>
      <c r="C287" s="156" t="s">
        <v>749</v>
      </c>
      <c r="D287" s="156" t="s">
        <v>750</v>
      </c>
      <c r="E287" s="156"/>
      <c r="F287" s="156" t="s">
        <v>578</v>
      </c>
      <c r="G287" s="156" t="s">
        <v>751</v>
      </c>
    </row>
    <row r="288" spans="1:7" x14ac:dyDescent="0.3">
      <c r="A288" s="145" t="s">
        <v>872</v>
      </c>
      <c r="B288" s="145" t="s">
        <v>753</v>
      </c>
      <c r="C288" s="219">
        <v>4723</v>
      </c>
      <c r="D288" s="172"/>
      <c r="E288" s="172"/>
      <c r="F288" s="173"/>
      <c r="G288" s="173"/>
    </row>
    <row r="289" spans="1:7" x14ac:dyDescent="0.3">
      <c r="A289" s="172"/>
      <c r="D289" s="172"/>
      <c r="E289" s="172"/>
      <c r="F289" s="173"/>
      <c r="G289" s="173"/>
    </row>
    <row r="290" spans="1:7" x14ac:dyDescent="0.3">
      <c r="B290" s="145" t="s">
        <v>754</v>
      </c>
      <c r="D290" s="172"/>
      <c r="E290" s="172"/>
      <c r="F290" s="173"/>
      <c r="G290" s="173"/>
    </row>
    <row r="291" spans="1:7" x14ac:dyDescent="0.3">
      <c r="A291" s="145" t="s">
        <v>873</v>
      </c>
      <c r="B291" s="220" t="s">
        <v>1414</v>
      </c>
      <c r="C291" s="222">
        <v>10904</v>
      </c>
      <c r="D291" s="222">
        <v>9663</v>
      </c>
      <c r="E291" s="172"/>
      <c r="F291" s="159">
        <f t="shared" ref="F291:F314" si="9">IF($C$315=0,"",IF(C291="[for completion]","",C291/$C$315))</f>
        <v>0.12060879568179807</v>
      </c>
      <c r="G291" s="159">
        <f t="shared" ref="G291:G314" si="10">IF($D$315=0,"",IF(D291="[for completion]","",D291/$D$315))</f>
        <v>0.50480618535158295</v>
      </c>
    </row>
    <row r="292" spans="1:7" x14ac:dyDescent="0.3">
      <c r="A292" s="145" t="s">
        <v>874</v>
      </c>
      <c r="B292" s="220" t="s">
        <v>1415</v>
      </c>
      <c r="C292" s="222">
        <v>18471</v>
      </c>
      <c r="D292" s="222">
        <v>5786</v>
      </c>
      <c r="E292" s="172"/>
      <c r="F292" s="159">
        <f t="shared" si="9"/>
        <v>0.20430714096097691</v>
      </c>
      <c r="G292" s="159">
        <f t="shared" si="10"/>
        <v>0.30226726569846413</v>
      </c>
    </row>
    <row r="293" spans="1:7" x14ac:dyDescent="0.3">
      <c r="A293" s="145" t="s">
        <v>875</v>
      </c>
      <c r="B293" s="220" t="s">
        <v>1416</v>
      </c>
      <c r="C293" s="222">
        <v>28427</v>
      </c>
      <c r="D293" s="222">
        <v>3219</v>
      </c>
      <c r="E293" s="172"/>
      <c r="F293" s="159">
        <f t="shared" si="9"/>
        <v>0.31443013892575877</v>
      </c>
      <c r="G293" s="159">
        <f t="shared" si="10"/>
        <v>0.16816424616027584</v>
      </c>
    </row>
    <row r="294" spans="1:7" x14ac:dyDescent="0.3">
      <c r="A294" s="145" t="s">
        <v>876</v>
      </c>
      <c r="B294" s="220" t="s">
        <v>1417</v>
      </c>
      <c r="C294" s="222">
        <v>9314</v>
      </c>
      <c r="D294" s="222">
        <v>313</v>
      </c>
      <c r="E294" s="172"/>
      <c r="F294" s="159">
        <f t="shared" si="9"/>
        <v>0.10302185647287851</v>
      </c>
      <c r="G294" s="159">
        <f t="shared" si="10"/>
        <v>1.6351478424407064E-2</v>
      </c>
    </row>
    <row r="295" spans="1:7" x14ac:dyDescent="0.3">
      <c r="A295" s="145" t="s">
        <v>877</v>
      </c>
      <c r="B295" s="220" t="s">
        <v>1418</v>
      </c>
      <c r="C295" s="222">
        <v>5575</v>
      </c>
      <c r="D295" s="222">
        <v>84</v>
      </c>
      <c r="E295" s="172"/>
      <c r="F295" s="159">
        <f t="shared" si="9"/>
        <v>6.166489691177772E-2</v>
      </c>
      <c r="G295" s="159">
        <f t="shared" si="10"/>
        <v>4.3882561905756977E-3</v>
      </c>
    </row>
    <row r="296" spans="1:7" x14ac:dyDescent="0.3">
      <c r="A296" s="145" t="s">
        <v>878</v>
      </c>
      <c r="B296" s="220" t="s">
        <v>1419</v>
      </c>
      <c r="C296" s="222">
        <v>17717</v>
      </c>
      <c r="D296" s="222">
        <v>77</v>
      </c>
      <c r="E296" s="172"/>
      <c r="F296" s="159">
        <f t="shared" si="9"/>
        <v>0.19596717104681002</v>
      </c>
      <c r="G296" s="159">
        <f t="shared" si="10"/>
        <v>4.022568174694389E-3</v>
      </c>
    </row>
    <row r="297" spans="1:7" x14ac:dyDescent="0.3">
      <c r="A297" s="145" t="s">
        <v>879</v>
      </c>
      <c r="B297" s="166" t="s">
        <v>671</v>
      </c>
      <c r="C297" s="145" t="s">
        <v>94</v>
      </c>
      <c r="D297" s="145" t="s">
        <v>94</v>
      </c>
      <c r="E297" s="172"/>
      <c r="F297" s="159" t="str">
        <f t="shared" si="9"/>
        <v/>
      </c>
      <c r="G297" s="159" t="str">
        <f t="shared" si="10"/>
        <v/>
      </c>
    </row>
    <row r="298" spans="1:7" x14ac:dyDescent="0.3">
      <c r="A298" s="145" t="s">
        <v>880</v>
      </c>
      <c r="B298" s="166" t="s">
        <v>671</v>
      </c>
      <c r="C298" s="145" t="s">
        <v>94</v>
      </c>
      <c r="D298" s="145" t="s">
        <v>94</v>
      </c>
      <c r="E298" s="172"/>
      <c r="F298" s="159" t="str">
        <f t="shared" si="9"/>
        <v/>
      </c>
      <c r="G298" s="159" t="str">
        <f t="shared" si="10"/>
        <v/>
      </c>
    </row>
    <row r="299" spans="1:7" x14ac:dyDescent="0.3">
      <c r="A299" s="145" t="s">
        <v>881</v>
      </c>
      <c r="B299" s="166" t="s">
        <v>671</v>
      </c>
      <c r="C299" s="145" t="s">
        <v>94</v>
      </c>
      <c r="D299" s="145" t="s">
        <v>94</v>
      </c>
      <c r="E299" s="172"/>
      <c r="F299" s="159" t="str">
        <f t="shared" si="9"/>
        <v/>
      </c>
      <c r="G299" s="159" t="str">
        <f t="shared" si="10"/>
        <v/>
      </c>
    </row>
    <row r="300" spans="1:7" x14ac:dyDescent="0.3">
      <c r="A300" s="145" t="s">
        <v>882</v>
      </c>
      <c r="B300" s="166" t="s">
        <v>671</v>
      </c>
      <c r="C300" s="145" t="s">
        <v>94</v>
      </c>
      <c r="D300" s="145" t="s">
        <v>94</v>
      </c>
      <c r="E300" s="166"/>
      <c r="F300" s="159" t="str">
        <f t="shared" si="9"/>
        <v/>
      </c>
      <c r="G300" s="159" t="str">
        <f t="shared" si="10"/>
        <v/>
      </c>
    </row>
    <row r="301" spans="1:7" x14ac:dyDescent="0.3">
      <c r="A301" s="145" t="s">
        <v>883</v>
      </c>
      <c r="B301" s="166" t="s">
        <v>671</v>
      </c>
      <c r="C301" s="145" t="s">
        <v>94</v>
      </c>
      <c r="D301" s="145" t="s">
        <v>94</v>
      </c>
      <c r="E301" s="166"/>
      <c r="F301" s="159" t="str">
        <f t="shared" si="9"/>
        <v/>
      </c>
      <c r="G301" s="159" t="str">
        <f t="shared" si="10"/>
        <v/>
      </c>
    </row>
    <row r="302" spans="1:7" x14ac:dyDescent="0.3">
      <c r="A302" s="145" t="s">
        <v>884</v>
      </c>
      <c r="B302" s="166" t="s">
        <v>671</v>
      </c>
      <c r="C302" s="145" t="s">
        <v>94</v>
      </c>
      <c r="D302" s="145" t="s">
        <v>94</v>
      </c>
      <c r="E302" s="166"/>
      <c r="F302" s="159" t="str">
        <f t="shared" si="9"/>
        <v/>
      </c>
      <c r="G302" s="159" t="str">
        <f t="shared" si="10"/>
        <v/>
      </c>
    </row>
    <row r="303" spans="1:7" x14ac:dyDescent="0.3">
      <c r="A303" s="145" t="s">
        <v>885</v>
      </c>
      <c r="B303" s="166" t="s">
        <v>671</v>
      </c>
      <c r="C303" s="145" t="s">
        <v>94</v>
      </c>
      <c r="D303" s="145" t="s">
        <v>94</v>
      </c>
      <c r="E303" s="166"/>
      <c r="F303" s="159" t="str">
        <f t="shared" si="9"/>
        <v/>
      </c>
      <c r="G303" s="159" t="str">
        <f t="shared" si="10"/>
        <v/>
      </c>
    </row>
    <row r="304" spans="1:7" x14ac:dyDescent="0.3">
      <c r="A304" s="145" t="s">
        <v>886</v>
      </c>
      <c r="B304" s="166" t="s">
        <v>671</v>
      </c>
      <c r="C304" s="145" t="s">
        <v>94</v>
      </c>
      <c r="D304" s="145" t="s">
        <v>94</v>
      </c>
      <c r="E304" s="166"/>
      <c r="F304" s="159" t="str">
        <f t="shared" si="9"/>
        <v/>
      </c>
      <c r="G304" s="159" t="str">
        <f t="shared" si="10"/>
        <v/>
      </c>
    </row>
    <row r="305" spans="1:7" x14ac:dyDescent="0.3">
      <c r="A305" s="145" t="s">
        <v>887</v>
      </c>
      <c r="B305" s="166" t="s">
        <v>671</v>
      </c>
      <c r="C305" s="145" t="s">
        <v>94</v>
      </c>
      <c r="D305" s="145" t="s">
        <v>94</v>
      </c>
      <c r="E305" s="166"/>
      <c r="F305" s="159" t="str">
        <f t="shared" si="9"/>
        <v/>
      </c>
      <c r="G305" s="159" t="str">
        <f t="shared" si="10"/>
        <v/>
      </c>
    </row>
    <row r="306" spans="1:7" x14ac:dyDescent="0.3">
      <c r="A306" s="145" t="s">
        <v>888</v>
      </c>
      <c r="B306" s="166" t="s">
        <v>671</v>
      </c>
      <c r="C306" s="145" t="s">
        <v>94</v>
      </c>
      <c r="D306" s="145" t="s">
        <v>94</v>
      </c>
      <c r="F306" s="159" t="str">
        <f t="shared" si="9"/>
        <v/>
      </c>
      <c r="G306" s="159" t="str">
        <f t="shared" si="10"/>
        <v/>
      </c>
    </row>
    <row r="307" spans="1:7" x14ac:dyDescent="0.3">
      <c r="A307" s="145" t="s">
        <v>889</v>
      </c>
      <c r="B307" s="166" t="s">
        <v>671</v>
      </c>
      <c r="C307" s="145" t="s">
        <v>94</v>
      </c>
      <c r="D307" s="145" t="s">
        <v>94</v>
      </c>
      <c r="E307" s="161"/>
      <c r="F307" s="159" t="str">
        <f t="shared" si="9"/>
        <v/>
      </c>
      <c r="G307" s="159" t="str">
        <f t="shared" si="10"/>
        <v/>
      </c>
    </row>
    <row r="308" spans="1:7" x14ac:dyDescent="0.3">
      <c r="A308" s="145" t="s">
        <v>890</v>
      </c>
      <c r="B308" s="166" t="s">
        <v>671</v>
      </c>
      <c r="C308" s="145" t="s">
        <v>94</v>
      </c>
      <c r="D308" s="145" t="s">
        <v>94</v>
      </c>
      <c r="E308" s="161"/>
      <c r="F308" s="159" t="str">
        <f t="shared" si="9"/>
        <v/>
      </c>
      <c r="G308" s="159" t="str">
        <f t="shared" si="10"/>
        <v/>
      </c>
    </row>
    <row r="309" spans="1:7" x14ac:dyDescent="0.3">
      <c r="A309" s="145" t="s">
        <v>891</v>
      </c>
      <c r="B309" s="166" t="s">
        <v>671</v>
      </c>
      <c r="C309" s="145" t="s">
        <v>94</v>
      </c>
      <c r="D309" s="145" t="s">
        <v>94</v>
      </c>
      <c r="E309" s="161"/>
      <c r="F309" s="159" t="str">
        <f t="shared" si="9"/>
        <v/>
      </c>
      <c r="G309" s="159" t="str">
        <f t="shared" si="10"/>
        <v/>
      </c>
    </row>
    <row r="310" spans="1:7" x14ac:dyDescent="0.3">
      <c r="A310" s="145" t="s">
        <v>892</v>
      </c>
      <c r="B310" s="166" t="s">
        <v>671</v>
      </c>
      <c r="C310" s="145" t="s">
        <v>94</v>
      </c>
      <c r="D310" s="145" t="s">
        <v>94</v>
      </c>
      <c r="E310" s="161"/>
      <c r="F310" s="159" t="str">
        <f t="shared" si="9"/>
        <v/>
      </c>
      <c r="G310" s="159" t="str">
        <f t="shared" si="10"/>
        <v/>
      </c>
    </row>
    <row r="311" spans="1:7" x14ac:dyDescent="0.3">
      <c r="A311" s="145" t="s">
        <v>893</v>
      </c>
      <c r="B311" s="166" t="s">
        <v>671</v>
      </c>
      <c r="C311" s="145" t="s">
        <v>94</v>
      </c>
      <c r="D311" s="145" t="s">
        <v>94</v>
      </c>
      <c r="E311" s="161"/>
      <c r="F311" s="159" t="str">
        <f t="shared" si="9"/>
        <v/>
      </c>
      <c r="G311" s="159" t="str">
        <f t="shared" si="10"/>
        <v/>
      </c>
    </row>
    <row r="312" spans="1:7" x14ac:dyDescent="0.3">
      <c r="A312" s="145" t="s">
        <v>894</v>
      </c>
      <c r="B312" s="166" t="s">
        <v>671</v>
      </c>
      <c r="C312" s="145" t="s">
        <v>94</v>
      </c>
      <c r="D312" s="145" t="s">
        <v>94</v>
      </c>
      <c r="E312" s="161"/>
      <c r="F312" s="159" t="str">
        <f t="shared" si="9"/>
        <v/>
      </c>
      <c r="G312" s="159" t="str">
        <f t="shared" si="10"/>
        <v/>
      </c>
    </row>
    <row r="313" spans="1:7" x14ac:dyDescent="0.3">
      <c r="A313" s="145" t="s">
        <v>895</v>
      </c>
      <c r="B313" s="166" t="s">
        <v>671</v>
      </c>
      <c r="C313" s="145" t="s">
        <v>94</v>
      </c>
      <c r="D313" s="145" t="s">
        <v>94</v>
      </c>
      <c r="E313" s="161"/>
      <c r="F313" s="159" t="str">
        <f t="shared" si="9"/>
        <v/>
      </c>
      <c r="G313" s="159" t="str">
        <f t="shared" si="10"/>
        <v/>
      </c>
    </row>
    <row r="314" spans="1:7" x14ac:dyDescent="0.3">
      <c r="A314" s="145" t="s">
        <v>896</v>
      </c>
      <c r="B314" s="166" t="s">
        <v>671</v>
      </c>
      <c r="C314" s="145" t="s">
        <v>94</v>
      </c>
      <c r="D314" s="145" t="s">
        <v>94</v>
      </c>
      <c r="E314" s="161"/>
      <c r="F314" s="159" t="str">
        <f t="shared" si="9"/>
        <v/>
      </c>
      <c r="G314" s="159" t="str">
        <f t="shared" si="10"/>
        <v/>
      </c>
    </row>
    <row r="315" spans="1:7" x14ac:dyDescent="0.3">
      <c r="A315" s="145" t="s">
        <v>897</v>
      </c>
      <c r="B315" s="175" t="s">
        <v>159</v>
      </c>
      <c r="C315" s="166">
        <f>SUM(C291:C314)</f>
        <v>90408</v>
      </c>
      <c r="D315" s="166">
        <f>SUM(D291:D314)</f>
        <v>19142</v>
      </c>
      <c r="E315" s="161"/>
      <c r="F315" s="176">
        <f>SUM(F291:F314)</f>
        <v>1</v>
      </c>
      <c r="G315" s="176">
        <f>SUM(G291:G314)</f>
        <v>1</v>
      </c>
    </row>
    <row r="316" spans="1:7" ht="15" customHeight="1" x14ac:dyDescent="0.3">
      <c r="A316" s="156"/>
      <c r="B316" s="157" t="s">
        <v>898</v>
      </c>
      <c r="C316" s="156" t="s">
        <v>749</v>
      </c>
      <c r="D316" s="156" t="s">
        <v>750</v>
      </c>
      <c r="E316" s="156"/>
      <c r="F316" s="156" t="s">
        <v>578</v>
      </c>
      <c r="G316" s="156" t="s">
        <v>751</v>
      </c>
    </row>
    <row r="317" spans="1:7" x14ac:dyDescent="0.3">
      <c r="A317" s="145" t="s">
        <v>899</v>
      </c>
      <c r="B317" s="145" t="s">
        <v>782</v>
      </c>
      <c r="C317" s="180" t="s">
        <v>1018</v>
      </c>
      <c r="G317" s="145"/>
    </row>
    <row r="318" spans="1:7" x14ac:dyDescent="0.3">
      <c r="G318" s="145"/>
    </row>
    <row r="319" spans="1:7" x14ac:dyDescent="0.3">
      <c r="B319" s="166" t="s">
        <v>783</v>
      </c>
      <c r="G319" s="145"/>
    </row>
    <row r="320" spans="1:7" x14ac:dyDescent="0.3">
      <c r="A320" s="145" t="s">
        <v>900</v>
      </c>
      <c r="B320" s="145" t="s">
        <v>785</v>
      </c>
      <c r="C320" s="221" t="s">
        <v>1018</v>
      </c>
      <c r="D320" s="221" t="s">
        <v>1018</v>
      </c>
      <c r="F320" s="159" t="str">
        <f>IF($C$328=0,"",IF(C320="[for completion]","",C320/$C$328))</f>
        <v/>
      </c>
      <c r="G320" s="159" t="str">
        <f>IF($D$328=0,"",IF(D320="[for completion]","",D320/$D$328))</f>
        <v/>
      </c>
    </row>
    <row r="321" spans="1:7" x14ac:dyDescent="0.3">
      <c r="A321" s="145" t="s">
        <v>901</v>
      </c>
      <c r="B321" s="145" t="s">
        <v>787</v>
      </c>
      <c r="C321" s="221" t="s">
        <v>1018</v>
      </c>
      <c r="D321" s="221" t="s">
        <v>1018</v>
      </c>
      <c r="F321" s="159" t="str">
        <f t="shared" ref="F321:F334" si="11">IF($C$328=0,"",IF(C321="[for completion]","",C321/$C$328))</f>
        <v/>
      </c>
      <c r="G321" s="159" t="str">
        <f t="shared" ref="G321:G334" si="12">IF($D$328=0,"",IF(D321="[for completion]","",D321/$D$328))</f>
        <v/>
      </c>
    </row>
    <row r="322" spans="1:7" x14ac:dyDescent="0.3">
      <c r="A322" s="145" t="s">
        <v>902</v>
      </c>
      <c r="B322" s="145" t="s">
        <v>789</v>
      </c>
      <c r="C322" s="221" t="s">
        <v>1018</v>
      </c>
      <c r="D322" s="221" t="s">
        <v>1018</v>
      </c>
      <c r="F322" s="159" t="str">
        <f t="shared" si="11"/>
        <v/>
      </c>
      <c r="G322" s="159" t="str">
        <f t="shared" si="12"/>
        <v/>
      </c>
    </row>
    <row r="323" spans="1:7" x14ac:dyDescent="0.3">
      <c r="A323" s="145" t="s">
        <v>903</v>
      </c>
      <c r="B323" s="145" t="s">
        <v>791</v>
      </c>
      <c r="C323" s="221" t="s">
        <v>1018</v>
      </c>
      <c r="D323" s="221" t="s">
        <v>1018</v>
      </c>
      <c r="F323" s="159" t="str">
        <f t="shared" si="11"/>
        <v/>
      </c>
      <c r="G323" s="159" t="str">
        <f t="shared" si="12"/>
        <v/>
      </c>
    </row>
    <row r="324" spans="1:7" x14ac:dyDescent="0.3">
      <c r="A324" s="145" t="s">
        <v>904</v>
      </c>
      <c r="B324" s="145" t="s">
        <v>793</v>
      </c>
      <c r="C324" s="221" t="s">
        <v>1018</v>
      </c>
      <c r="D324" s="221" t="s">
        <v>1018</v>
      </c>
      <c r="F324" s="159" t="str">
        <f t="shared" si="11"/>
        <v/>
      </c>
      <c r="G324" s="159" t="str">
        <f t="shared" si="12"/>
        <v/>
      </c>
    </row>
    <row r="325" spans="1:7" x14ac:dyDescent="0.3">
      <c r="A325" s="145" t="s">
        <v>905</v>
      </c>
      <c r="B325" s="145" t="s">
        <v>795</v>
      </c>
      <c r="C325" s="221" t="s">
        <v>1018</v>
      </c>
      <c r="D325" s="221" t="s">
        <v>1018</v>
      </c>
      <c r="F325" s="159" t="str">
        <f t="shared" si="11"/>
        <v/>
      </c>
      <c r="G325" s="159" t="str">
        <f t="shared" si="12"/>
        <v/>
      </c>
    </row>
    <row r="326" spans="1:7" x14ac:dyDescent="0.3">
      <c r="A326" s="145" t="s">
        <v>906</v>
      </c>
      <c r="B326" s="145" t="s">
        <v>797</v>
      </c>
      <c r="C326" s="221" t="s">
        <v>1018</v>
      </c>
      <c r="D326" s="221" t="s">
        <v>1018</v>
      </c>
      <c r="F326" s="159" t="str">
        <f t="shared" si="11"/>
        <v/>
      </c>
      <c r="G326" s="159" t="str">
        <f t="shared" si="12"/>
        <v/>
      </c>
    </row>
    <row r="327" spans="1:7" x14ac:dyDescent="0.3">
      <c r="A327" s="145" t="s">
        <v>907</v>
      </c>
      <c r="B327" s="145" t="s">
        <v>799</v>
      </c>
      <c r="C327" s="221" t="s">
        <v>1018</v>
      </c>
      <c r="D327" s="221" t="s">
        <v>1018</v>
      </c>
      <c r="F327" s="159" t="str">
        <f t="shared" si="11"/>
        <v/>
      </c>
      <c r="G327" s="159" t="str">
        <f t="shared" si="12"/>
        <v/>
      </c>
    </row>
    <row r="328" spans="1:7" x14ac:dyDescent="0.3">
      <c r="A328" s="145" t="s">
        <v>908</v>
      </c>
      <c r="B328" s="175" t="s">
        <v>159</v>
      </c>
      <c r="C328" s="145">
        <f>SUM(C320:C327)</f>
        <v>0</v>
      </c>
      <c r="D328" s="145">
        <f>SUM(D320:D327)</f>
        <v>0</v>
      </c>
      <c r="F328" s="161">
        <f>SUM(F320:F327)</f>
        <v>0</v>
      </c>
      <c r="G328" s="161">
        <f>SUM(G320:G327)</f>
        <v>0</v>
      </c>
    </row>
    <row r="329" spans="1:7" outlineLevel="1" x14ac:dyDescent="0.3">
      <c r="A329" s="145" t="s">
        <v>909</v>
      </c>
      <c r="B329" s="162" t="s">
        <v>802</v>
      </c>
      <c r="F329" s="159" t="str">
        <f t="shared" si="11"/>
        <v/>
      </c>
      <c r="G329" s="159" t="str">
        <f t="shared" si="12"/>
        <v/>
      </c>
    </row>
    <row r="330" spans="1:7" outlineLevel="1" x14ac:dyDescent="0.3">
      <c r="A330" s="145" t="s">
        <v>910</v>
      </c>
      <c r="B330" s="162" t="s">
        <v>804</v>
      </c>
      <c r="F330" s="159" t="str">
        <f t="shared" si="11"/>
        <v/>
      </c>
      <c r="G330" s="159" t="str">
        <f t="shared" si="12"/>
        <v/>
      </c>
    </row>
    <row r="331" spans="1:7" outlineLevel="1" x14ac:dyDescent="0.3">
      <c r="A331" s="145" t="s">
        <v>911</v>
      </c>
      <c r="B331" s="162" t="s">
        <v>806</v>
      </c>
      <c r="F331" s="159" t="str">
        <f t="shared" si="11"/>
        <v/>
      </c>
      <c r="G331" s="159" t="str">
        <f t="shared" si="12"/>
        <v/>
      </c>
    </row>
    <row r="332" spans="1:7" outlineLevel="1" x14ac:dyDescent="0.3">
      <c r="A332" s="145" t="s">
        <v>912</v>
      </c>
      <c r="B332" s="162" t="s">
        <v>808</v>
      </c>
      <c r="F332" s="159" t="str">
        <f t="shared" si="11"/>
        <v/>
      </c>
      <c r="G332" s="159" t="str">
        <f t="shared" si="12"/>
        <v/>
      </c>
    </row>
    <row r="333" spans="1:7" outlineLevel="1" x14ac:dyDescent="0.3">
      <c r="A333" s="145" t="s">
        <v>913</v>
      </c>
      <c r="B333" s="162" t="s">
        <v>810</v>
      </c>
      <c r="F333" s="159" t="str">
        <f t="shared" si="11"/>
        <v/>
      </c>
      <c r="G333" s="159" t="str">
        <f t="shared" si="12"/>
        <v/>
      </c>
    </row>
    <row r="334" spans="1:7" outlineLevel="1" x14ac:dyDescent="0.3">
      <c r="A334" s="145" t="s">
        <v>914</v>
      </c>
      <c r="B334" s="162" t="s">
        <v>812</v>
      </c>
      <c r="F334" s="159" t="str">
        <f t="shared" si="11"/>
        <v/>
      </c>
      <c r="G334" s="159" t="str">
        <f t="shared" si="12"/>
        <v/>
      </c>
    </row>
    <row r="335" spans="1:7" outlineLevel="1" x14ac:dyDescent="0.3">
      <c r="A335" s="145" t="s">
        <v>915</v>
      </c>
      <c r="B335" s="162"/>
      <c r="F335" s="159"/>
      <c r="G335" s="159"/>
    </row>
    <row r="336" spans="1:7" outlineLevel="1" x14ac:dyDescent="0.3">
      <c r="A336" s="145" t="s">
        <v>916</v>
      </c>
      <c r="B336" s="162"/>
      <c r="F336" s="159"/>
      <c r="G336" s="159"/>
    </row>
    <row r="337" spans="1:7" outlineLevel="1" x14ac:dyDescent="0.3">
      <c r="A337" s="145" t="s">
        <v>917</v>
      </c>
      <c r="B337" s="162"/>
      <c r="F337" s="161"/>
      <c r="G337" s="161"/>
    </row>
    <row r="338" spans="1:7" ht="15" customHeight="1" x14ac:dyDescent="0.3">
      <c r="A338" s="156"/>
      <c r="B338" s="157" t="s">
        <v>918</v>
      </c>
      <c r="C338" s="156" t="s">
        <v>749</v>
      </c>
      <c r="D338" s="156" t="s">
        <v>750</v>
      </c>
      <c r="E338" s="156"/>
      <c r="F338" s="156" t="s">
        <v>578</v>
      </c>
      <c r="G338" s="156" t="s">
        <v>751</v>
      </c>
    </row>
    <row r="339" spans="1:7" x14ac:dyDescent="0.3">
      <c r="A339" s="145" t="s">
        <v>919</v>
      </c>
      <c r="B339" s="145" t="s">
        <v>782</v>
      </c>
      <c r="C339" s="222">
        <v>46.64</v>
      </c>
      <c r="G339" s="145"/>
    </row>
    <row r="340" spans="1:7" x14ac:dyDescent="0.3">
      <c r="G340" s="145"/>
    </row>
    <row r="341" spans="1:7" x14ac:dyDescent="0.3">
      <c r="B341" s="166" t="s">
        <v>783</v>
      </c>
      <c r="G341" s="145"/>
    </row>
    <row r="342" spans="1:7" x14ac:dyDescent="0.3">
      <c r="A342" s="145" t="s">
        <v>920</v>
      </c>
      <c r="B342" s="145" t="s">
        <v>785</v>
      </c>
      <c r="C342" s="222">
        <v>65607</v>
      </c>
      <c r="D342" s="221" t="s">
        <v>1018</v>
      </c>
      <c r="F342" s="159">
        <f>IF($C$350=0,"",IF(C342="[Mark as ND1 if not relevant]","",C342/$C$350))</f>
        <v>0.72567693124502253</v>
      </c>
      <c r="G342" s="159" t="str">
        <f>IF($D$350=0,"",IF(D342="[Mark as ND1 if not relevant]","",D342/$D$350))</f>
        <v/>
      </c>
    </row>
    <row r="343" spans="1:7" x14ac:dyDescent="0.3">
      <c r="A343" s="145" t="s">
        <v>921</v>
      </c>
      <c r="B343" s="145" t="s">
        <v>787</v>
      </c>
      <c r="C343" s="222">
        <v>12062</v>
      </c>
      <c r="D343" s="221" t="s">
        <v>1018</v>
      </c>
      <c r="F343" s="159">
        <f t="shared" ref="F343:F349" si="13">IF($C$350=0,"",IF(C343="[Mark as ND1 if not relevant]","",C343/$C$350))</f>
        <v>0.13341739669055835</v>
      </c>
      <c r="G343" s="159" t="str">
        <f t="shared" ref="G343:G349" si="14">IF($D$350=0,"",IF(D343="[Mark as ND1 if not relevant]","",D343/$D$350))</f>
        <v/>
      </c>
    </row>
    <row r="344" spans="1:7" x14ac:dyDescent="0.3">
      <c r="A344" s="145" t="s">
        <v>922</v>
      </c>
      <c r="B344" s="145" t="s">
        <v>789</v>
      </c>
      <c r="C344" s="222">
        <v>8025</v>
      </c>
      <c r="D344" s="221" t="s">
        <v>1018</v>
      </c>
      <c r="F344" s="159">
        <f t="shared" si="13"/>
        <v>8.8764268648792138E-2</v>
      </c>
      <c r="G344" s="159" t="str">
        <f t="shared" si="14"/>
        <v/>
      </c>
    </row>
    <row r="345" spans="1:7" x14ac:dyDescent="0.3">
      <c r="A345" s="145" t="s">
        <v>923</v>
      </c>
      <c r="B345" s="145" t="s">
        <v>791</v>
      </c>
      <c r="C345" s="222">
        <v>2805</v>
      </c>
      <c r="D345" s="221" t="s">
        <v>1018</v>
      </c>
      <c r="F345" s="159">
        <f t="shared" si="13"/>
        <v>3.1026015396867532E-2</v>
      </c>
      <c r="G345" s="159" t="str">
        <f t="shared" si="14"/>
        <v/>
      </c>
    </row>
    <row r="346" spans="1:7" x14ac:dyDescent="0.3">
      <c r="A346" s="145" t="s">
        <v>924</v>
      </c>
      <c r="B346" s="145" t="s">
        <v>793</v>
      </c>
      <c r="C346" s="222">
        <v>1005</v>
      </c>
      <c r="D346" s="221" t="s">
        <v>1018</v>
      </c>
      <c r="F346" s="159">
        <f t="shared" si="13"/>
        <v>1.1116272896203875E-2</v>
      </c>
      <c r="G346" s="159" t="str">
        <f t="shared" si="14"/>
        <v/>
      </c>
    </row>
    <row r="347" spans="1:7" x14ac:dyDescent="0.3">
      <c r="A347" s="145" t="s">
        <v>925</v>
      </c>
      <c r="B347" s="145" t="s">
        <v>795</v>
      </c>
      <c r="C347" s="222">
        <v>415</v>
      </c>
      <c r="D347" s="221" t="s">
        <v>1018</v>
      </c>
      <c r="F347" s="159">
        <f t="shared" si="13"/>
        <v>4.5903017432085656E-3</v>
      </c>
      <c r="G347" s="159" t="str">
        <f t="shared" si="14"/>
        <v/>
      </c>
    </row>
    <row r="348" spans="1:7" x14ac:dyDescent="0.3">
      <c r="A348" s="145" t="s">
        <v>926</v>
      </c>
      <c r="B348" s="145" t="s">
        <v>797</v>
      </c>
      <c r="C348" s="222">
        <v>190</v>
      </c>
      <c r="D348" s="221" t="s">
        <v>1018</v>
      </c>
      <c r="F348" s="159">
        <f t="shared" si="13"/>
        <v>2.1015839306256084E-3</v>
      </c>
      <c r="G348" s="159" t="str">
        <f t="shared" si="14"/>
        <v/>
      </c>
    </row>
    <row r="349" spans="1:7" x14ac:dyDescent="0.3">
      <c r="A349" s="145" t="s">
        <v>927</v>
      </c>
      <c r="B349" s="145" t="s">
        <v>799</v>
      </c>
      <c r="C349" s="222">
        <v>299</v>
      </c>
      <c r="D349" s="221" t="s">
        <v>1018</v>
      </c>
      <c r="F349" s="159">
        <f t="shared" si="13"/>
        <v>3.3072294487213522E-3</v>
      </c>
      <c r="G349" s="159" t="str">
        <f t="shared" si="14"/>
        <v/>
      </c>
    </row>
    <row r="350" spans="1:7" x14ac:dyDescent="0.3">
      <c r="A350" s="145" t="s">
        <v>928</v>
      </c>
      <c r="B350" s="175" t="s">
        <v>159</v>
      </c>
      <c r="C350" s="145">
        <f>SUM(C342:C349)</f>
        <v>90408</v>
      </c>
      <c r="D350" s="145">
        <f>SUM(D342:D349)</f>
        <v>0</v>
      </c>
      <c r="F350" s="161">
        <f>SUM(F342:F349)</f>
        <v>1</v>
      </c>
      <c r="G350" s="161">
        <f>SUM(G342:G349)</f>
        <v>0</v>
      </c>
    </row>
    <row r="351" spans="1:7" outlineLevel="1" x14ac:dyDescent="0.3">
      <c r="A351" s="145" t="s">
        <v>929</v>
      </c>
      <c r="B351" s="162" t="s">
        <v>802</v>
      </c>
      <c r="C351" s="222">
        <v>95</v>
      </c>
      <c r="D351" s="221" t="s">
        <v>1018</v>
      </c>
      <c r="F351" s="159">
        <f t="shared" ref="F351:F356" si="15">IF($C$350=0,"",IF(C351="[for completion]","",C351/$C$350))</f>
        <v>1.0507919653128042E-3</v>
      </c>
      <c r="G351" s="159" t="str">
        <f t="shared" ref="G351:G356" si="16">IF($D$350=0,"",IF(D351="[for completion]","",D351/$D$350))</f>
        <v/>
      </c>
    </row>
    <row r="352" spans="1:7" outlineLevel="1" x14ac:dyDescent="0.3">
      <c r="A352" s="145" t="s">
        <v>930</v>
      </c>
      <c r="B352" s="162" t="s">
        <v>804</v>
      </c>
      <c r="C352" s="222">
        <v>93</v>
      </c>
      <c r="D352" s="221" t="s">
        <v>1018</v>
      </c>
      <c r="F352" s="159">
        <f t="shared" si="15"/>
        <v>1.0286700292009556E-3</v>
      </c>
      <c r="G352" s="159" t="str">
        <f t="shared" si="16"/>
        <v/>
      </c>
    </row>
    <row r="353" spans="1:7" outlineLevel="1" x14ac:dyDescent="0.3">
      <c r="A353" s="145" t="s">
        <v>931</v>
      </c>
      <c r="B353" s="162" t="s">
        <v>806</v>
      </c>
      <c r="C353" s="222">
        <v>59</v>
      </c>
      <c r="D353" s="221" t="s">
        <v>1018</v>
      </c>
      <c r="F353" s="159">
        <f t="shared" si="15"/>
        <v>6.5259711529953098E-4</v>
      </c>
      <c r="G353" s="159" t="str">
        <f t="shared" si="16"/>
        <v/>
      </c>
    </row>
    <row r="354" spans="1:7" outlineLevel="1" x14ac:dyDescent="0.3">
      <c r="A354" s="145" t="s">
        <v>932</v>
      </c>
      <c r="B354" s="162" t="s">
        <v>808</v>
      </c>
      <c r="C354" s="222">
        <v>11</v>
      </c>
      <c r="D354" s="221" t="s">
        <v>1018</v>
      </c>
      <c r="F354" s="159">
        <f t="shared" si="15"/>
        <v>1.216706486151668E-4</v>
      </c>
      <c r="G354" s="159" t="str">
        <f t="shared" si="16"/>
        <v/>
      </c>
    </row>
    <row r="355" spans="1:7" outlineLevel="1" x14ac:dyDescent="0.3">
      <c r="A355" s="145" t="s">
        <v>933</v>
      </c>
      <c r="B355" s="162" t="s">
        <v>810</v>
      </c>
      <c r="C355" s="222">
        <v>6</v>
      </c>
      <c r="D355" s="221" t="s">
        <v>1018</v>
      </c>
      <c r="F355" s="159">
        <f t="shared" si="15"/>
        <v>6.6365808335545532E-5</v>
      </c>
      <c r="G355" s="159" t="str">
        <f t="shared" si="16"/>
        <v/>
      </c>
    </row>
    <row r="356" spans="1:7" outlineLevel="1" x14ac:dyDescent="0.3">
      <c r="A356" s="145" t="s">
        <v>934</v>
      </c>
      <c r="B356" s="162" t="s">
        <v>812</v>
      </c>
      <c r="C356" s="222">
        <v>36</v>
      </c>
      <c r="D356" s="221" t="s">
        <v>1018</v>
      </c>
      <c r="F356" s="159">
        <f t="shared" si="15"/>
        <v>3.9819485001327314E-4</v>
      </c>
      <c r="G356" s="159" t="str">
        <f t="shared" si="16"/>
        <v/>
      </c>
    </row>
    <row r="357" spans="1:7" outlineLevel="1" x14ac:dyDescent="0.3">
      <c r="A357" s="145" t="s">
        <v>935</v>
      </c>
      <c r="B357" s="162"/>
      <c r="F357" s="159"/>
      <c r="G357" s="159"/>
    </row>
    <row r="358" spans="1:7" outlineLevel="1" x14ac:dyDescent="0.3">
      <c r="A358" s="145" t="s">
        <v>936</v>
      </c>
      <c r="B358" s="162"/>
      <c r="F358" s="159"/>
      <c r="G358" s="159"/>
    </row>
    <row r="359" spans="1:7" outlineLevel="1" x14ac:dyDescent="0.3">
      <c r="A359" s="145" t="s">
        <v>937</v>
      </c>
      <c r="B359" s="162"/>
      <c r="F359" s="159"/>
      <c r="G359" s="161"/>
    </row>
    <row r="360" spans="1:7" ht="15" customHeight="1" x14ac:dyDescent="0.3">
      <c r="A360" s="156"/>
      <c r="B360" s="157" t="s">
        <v>938</v>
      </c>
      <c r="C360" s="156" t="s">
        <v>939</v>
      </c>
      <c r="D360" s="156"/>
      <c r="E360" s="156"/>
      <c r="F360" s="156"/>
      <c r="G360" s="158"/>
    </row>
    <row r="361" spans="1:7" x14ac:dyDescent="0.3">
      <c r="A361" s="145" t="s">
        <v>940</v>
      </c>
      <c r="B361" s="166" t="s">
        <v>941</v>
      </c>
      <c r="C361" s="223" t="s">
        <v>1400</v>
      </c>
      <c r="G361" s="145"/>
    </row>
    <row r="362" spans="1:7" x14ac:dyDescent="0.3">
      <c r="A362" s="145" t="s">
        <v>942</v>
      </c>
      <c r="B362" s="166" t="s">
        <v>943</v>
      </c>
      <c r="C362" s="223" t="s">
        <v>1400</v>
      </c>
      <c r="G362" s="145"/>
    </row>
    <row r="363" spans="1:7" x14ac:dyDescent="0.3">
      <c r="A363" s="145" t="s">
        <v>944</v>
      </c>
      <c r="B363" s="166" t="s">
        <v>945</v>
      </c>
      <c r="C363" s="223" t="s">
        <v>1400</v>
      </c>
      <c r="G363" s="145"/>
    </row>
    <row r="364" spans="1:7" x14ac:dyDescent="0.3">
      <c r="A364" s="145" t="s">
        <v>946</v>
      </c>
      <c r="B364" s="166" t="s">
        <v>947</v>
      </c>
      <c r="C364" s="223" t="s">
        <v>1400</v>
      </c>
      <c r="G364" s="145"/>
    </row>
    <row r="365" spans="1:7" x14ac:dyDescent="0.3">
      <c r="A365" s="145" t="s">
        <v>948</v>
      </c>
      <c r="B365" s="166" t="s">
        <v>949</v>
      </c>
      <c r="C365" s="223" t="s">
        <v>1400</v>
      </c>
      <c r="G365" s="145"/>
    </row>
    <row r="366" spans="1:7" x14ac:dyDescent="0.3">
      <c r="A366" s="145" t="s">
        <v>950</v>
      </c>
      <c r="B366" s="166" t="s">
        <v>951</v>
      </c>
      <c r="C366" s="223" t="s">
        <v>1400</v>
      </c>
      <c r="G366" s="145"/>
    </row>
    <row r="367" spans="1:7" x14ac:dyDescent="0.3">
      <c r="A367" s="145" t="s">
        <v>952</v>
      </c>
      <c r="B367" s="166" t="s">
        <v>953</v>
      </c>
      <c r="C367" s="223" t="s">
        <v>1400</v>
      </c>
      <c r="G367" s="145"/>
    </row>
    <row r="368" spans="1:7" x14ac:dyDescent="0.3">
      <c r="A368" s="145" t="s">
        <v>954</v>
      </c>
      <c r="B368" s="166" t="s">
        <v>955</v>
      </c>
      <c r="C368" s="223" t="s">
        <v>1400</v>
      </c>
      <c r="G368" s="145"/>
    </row>
    <row r="369" spans="1:7" x14ac:dyDescent="0.3">
      <c r="A369" s="145" t="s">
        <v>956</v>
      </c>
      <c r="B369" s="166" t="s">
        <v>957</v>
      </c>
      <c r="C369" s="223" t="s">
        <v>1400</v>
      </c>
      <c r="G369" s="145"/>
    </row>
    <row r="370" spans="1:7" x14ac:dyDescent="0.3">
      <c r="A370" s="145" t="s">
        <v>958</v>
      </c>
      <c r="B370" s="166" t="s">
        <v>157</v>
      </c>
      <c r="C370" s="180">
        <v>1</v>
      </c>
      <c r="G370" s="145"/>
    </row>
    <row r="371" spans="1:7" outlineLevel="1" x14ac:dyDescent="0.3">
      <c r="A371" s="145" t="s">
        <v>959</v>
      </c>
      <c r="B371" s="162" t="s">
        <v>960</v>
      </c>
      <c r="C371" s="222">
        <v>1.89</v>
      </c>
      <c r="G371" s="145"/>
    </row>
    <row r="372" spans="1:7" outlineLevel="1" x14ac:dyDescent="0.3">
      <c r="A372" s="145" t="s">
        <v>961</v>
      </c>
      <c r="B372" s="224" t="s">
        <v>1420</v>
      </c>
      <c r="C372" s="225">
        <v>10.46</v>
      </c>
      <c r="G372" s="145"/>
    </row>
    <row r="373" spans="1:7" outlineLevel="1" x14ac:dyDescent="0.3">
      <c r="A373" s="145" t="s">
        <v>962</v>
      </c>
      <c r="B373" s="224" t="s">
        <v>1406</v>
      </c>
      <c r="C373" s="225">
        <v>37.409999999999997</v>
      </c>
      <c r="G373" s="145"/>
    </row>
    <row r="374" spans="1:7" outlineLevel="1" x14ac:dyDescent="0.3">
      <c r="A374" s="145" t="s">
        <v>963</v>
      </c>
      <c r="B374" s="224" t="s">
        <v>1421</v>
      </c>
      <c r="C374" s="225">
        <v>49.61</v>
      </c>
      <c r="G374" s="145"/>
    </row>
    <row r="375" spans="1:7" outlineLevel="1" x14ac:dyDescent="0.3">
      <c r="A375" s="145" t="s">
        <v>964</v>
      </c>
      <c r="B375" s="224" t="s">
        <v>1422</v>
      </c>
      <c r="C375" s="225">
        <v>0.63</v>
      </c>
      <c r="G375" s="145"/>
    </row>
    <row r="376" spans="1:7" outlineLevel="1" x14ac:dyDescent="0.3">
      <c r="A376" s="145" t="s">
        <v>965</v>
      </c>
      <c r="B376" s="162" t="s">
        <v>161</v>
      </c>
      <c r="C376" s="180"/>
      <c r="G376" s="145"/>
    </row>
    <row r="377" spans="1:7" outlineLevel="1" x14ac:dyDescent="0.3">
      <c r="A377" s="145" t="s">
        <v>966</v>
      </c>
      <c r="B377" s="162" t="s">
        <v>161</v>
      </c>
      <c r="C377" s="180"/>
      <c r="G377" s="145"/>
    </row>
    <row r="378" spans="1:7" outlineLevel="1" x14ac:dyDescent="0.3">
      <c r="A378" s="145" t="s">
        <v>967</v>
      </c>
      <c r="B378" s="162" t="s">
        <v>161</v>
      </c>
      <c r="C378" s="180"/>
      <c r="G378" s="145"/>
    </row>
    <row r="379" spans="1:7" outlineLevel="1" x14ac:dyDescent="0.3">
      <c r="A379" s="145" t="s">
        <v>968</v>
      </c>
      <c r="B379" s="162" t="s">
        <v>161</v>
      </c>
      <c r="C379" s="180"/>
      <c r="G379" s="145"/>
    </row>
    <row r="380" spans="1:7" outlineLevel="1" x14ac:dyDescent="0.3">
      <c r="A380" s="145" t="s">
        <v>969</v>
      </c>
      <c r="B380" s="162" t="s">
        <v>161</v>
      </c>
      <c r="C380" s="180"/>
      <c r="G380" s="145"/>
    </row>
    <row r="381" spans="1:7" outlineLevel="1" x14ac:dyDescent="0.3">
      <c r="A381" s="145" t="s">
        <v>970</v>
      </c>
      <c r="B381" s="162" t="s">
        <v>161</v>
      </c>
      <c r="C381" s="180"/>
      <c r="G381" s="145"/>
    </row>
    <row r="382" spans="1:7" outlineLevel="1" x14ac:dyDescent="0.3">
      <c r="A382" s="145" t="s">
        <v>971</v>
      </c>
      <c r="B382" s="162" t="s">
        <v>161</v>
      </c>
      <c r="C382" s="180"/>
    </row>
    <row r="383" spans="1:7" outlineLevel="1" x14ac:dyDescent="0.3">
      <c r="A383" s="145" t="s">
        <v>972</v>
      </c>
      <c r="B383" s="162" t="s">
        <v>161</v>
      </c>
      <c r="C383" s="180"/>
    </row>
    <row r="384" spans="1:7" outlineLevel="1" x14ac:dyDescent="0.3">
      <c r="A384" s="145" t="s">
        <v>973</v>
      </c>
      <c r="B384" s="162" t="s">
        <v>161</v>
      </c>
      <c r="C384" s="180"/>
    </row>
    <row r="385" spans="1:3" outlineLevel="1" x14ac:dyDescent="0.3">
      <c r="A385" s="145" t="s">
        <v>974</v>
      </c>
      <c r="B385" s="162" t="s">
        <v>161</v>
      </c>
      <c r="C385" s="180"/>
    </row>
    <row r="386" spans="1:3" outlineLevel="1" x14ac:dyDescent="0.3">
      <c r="A386" s="145" t="s">
        <v>975</v>
      </c>
      <c r="B386" s="162" t="s">
        <v>161</v>
      </c>
      <c r="C386" s="180"/>
    </row>
    <row r="387" spans="1:3" outlineLevel="1" x14ac:dyDescent="0.3">
      <c r="A387" s="145" t="s">
        <v>976</v>
      </c>
      <c r="B387" s="162" t="s">
        <v>161</v>
      </c>
      <c r="C387" s="180"/>
    </row>
    <row r="388" spans="1:3" x14ac:dyDescent="0.3">
      <c r="C388" s="180"/>
    </row>
    <row r="389" spans="1:3" x14ac:dyDescent="0.3">
      <c r="C389" s="180"/>
    </row>
    <row r="390" spans="1:3" x14ac:dyDescent="0.3">
      <c r="C390" s="180"/>
    </row>
    <row r="391" spans="1:3" x14ac:dyDescent="0.3">
      <c r="C391" s="180"/>
    </row>
    <row r="392" spans="1:3" x14ac:dyDescent="0.3">
      <c r="C392" s="180"/>
    </row>
    <row r="393" spans="1:3" x14ac:dyDescent="0.3">
      <c r="C393" s="18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conditionalFormatting sqref="C12">
    <cfRule type="cellIs" dxfId="39" priority="40" operator="equal">
      <formula>"[For completion]"</formula>
    </cfRule>
  </conditionalFormatting>
  <conditionalFormatting sqref="C13">
    <cfRule type="cellIs" dxfId="38" priority="39" operator="equal">
      <formula>"[For completion]"</formula>
    </cfRule>
  </conditionalFormatting>
  <conditionalFormatting sqref="C28">
    <cfRule type="cellIs" dxfId="37" priority="38" operator="equal">
      <formula>"[For completion]"</formula>
    </cfRule>
  </conditionalFormatting>
  <conditionalFormatting sqref="D28">
    <cfRule type="cellIs" dxfId="36" priority="37" operator="equal">
      <formula>"[For completion]"</formula>
    </cfRule>
  </conditionalFormatting>
  <conditionalFormatting sqref="C36">
    <cfRule type="cellIs" dxfId="35" priority="36" operator="equal">
      <formula>"[For completion]"</formula>
    </cfRule>
  </conditionalFormatting>
  <conditionalFormatting sqref="D36">
    <cfRule type="cellIs" dxfId="34" priority="35" operator="equal">
      <formula>"[For completion]"</formula>
    </cfRule>
  </conditionalFormatting>
  <conditionalFormatting sqref="F36">
    <cfRule type="cellIs" dxfId="33" priority="34" operator="equal">
      <formula>"[For completion]"</formula>
    </cfRule>
  </conditionalFormatting>
  <conditionalFormatting sqref="C16:C25">
    <cfRule type="cellIs" dxfId="32" priority="33" operator="equal">
      <formula>"[For completion]"</formula>
    </cfRule>
  </conditionalFormatting>
  <conditionalFormatting sqref="C99:D102 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03">
    <cfRule type="cellIs" dxfId="29" priority="30" operator="equal">
      <formula>"[For completion]"</formula>
    </cfRule>
  </conditionalFormatting>
  <conditionalFormatting sqref="C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D161">
    <cfRule type="cellIs" dxfId="26" priority="27" operator="equal">
      <formula>"[For completion]"</formula>
    </cfRule>
  </conditionalFormatting>
  <conditionalFormatting sqref="F160:F161">
    <cfRule type="cellIs" dxfId="25" priority="26" operator="equal">
      <formula>"[For completion]"</formula>
    </cfRule>
  </conditionalFormatting>
  <conditionalFormatting sqref="C170:D174">
    <cfRule type="cellIs" dxfId="24" priority="25" operator="equal">
      <formula>"[For completion]"</formula>
    </cfRule>
  </conditionalFormatting>
  <conditionalFormatting sqref="C180:D180">
    <cfRule type="cellIs" dxfId="23" priority="24" operator="equal">
      <formula>"[For completion]"</formula>
    </cfRule>
  </conditionalFormatting>
  <conditionalFormatting sqref="F180">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90:D195">
    <cfRule type="cellIs" dxfId="20" priority="21" operator="equal">
      <formula>"[For completion]"</formula>
    </cfRule>
  </conditionalFormatting>
  <conditionalFormatting sqref="C187">
    <cfRule type="cellIs" dxfId="19" priority="20" operator="equal">
      <formula>"[For completion]"</formula>
    </cfRule>
  </conditionalFormatting>
  <conditionalFormatting sqref="C238">
    <cfRule type="cellIs" dxfId="18" priority="19" operator="equal">
      <formula>"[For completion]"</formula>
    </cfRule>
  </conditionalFormatting>
  <conditionalFormatting sqref="C241:C248">
    <cfRule type="cellIs" dxfId="17" priority="18" operator="equal">
      <formula>"[For completion]"</formula>
    </cfRule>
  </conditionalFormatting>
  <conditionalFormatting sqref="C250:C255">
    <cfRule type="cellIs" dxfId="16" priority="17" operator="equal">
      <formula>"[For completion]"</formula>
    </cfRule>
  </conditionalFormatting>
  <conditionalFormatting sqref="C260">
    <cfRule type="cellIs" dxfId="15" priority="16" operator="equal">
      <formula>"[For completion]"</formula>
    </cfRule>
  </conditionalFormatting>
  <conditionalFormatting sqref="C261">
    <cfRule type="cellIs" dxfId="14" priority="15" operator="equal">
      <formula>"[For completion]"</formula>
    </cfRule>
  </conditionalFormatting>
  <conditionalFormatting sqref="C264">
    <cfRule type="cellIs" dxfId="13" priority="14" operator="equal">
      <formula>"[For completion]"</formula>
    </cfRule>
  </conditionalFormatting>
  <conditionalFormatting sqref="C265">
    <cfRule type="cellIs" dxfId="12" priority="13" operator="equal">
      <formula>"[For completion]"</formula>
    </cfRule>
  </conditionalFormatting>
  <conditionalFormatting sqref="C266">
    <cfRule type="cellIs" dxfId="11" priority="12" operator="equal">
      <formula>"[For completion]"</formula>
    </cfRule>
  </conditionalFormatting>
  <conditionalFormatting sqref="C267">
    <cfRule type="cellIs" dxfId="10" priority="11" operator="equal">
      <formula>"[For completion]"</formula>
    </cfRule>
  </conditionalFormatting>
  <conditionalFormatting sqref="C288">
    <cfRule type="cellIs" dxfId="9" priority="10" operator="equal">
      <formula>"[For completion]"</formula>
    </cfRule>
  </conditionalFormatting>
  <conditionalFormatting sqref="C291:D296">
    <cfRule type="cellIs" dxfId="8" priority="9" operator="equal">
      <formula>"[For completion]"</formula>
    </cfRule>
  </conditionalFormatting>
  <conditionalFormatting sqref="C339">
    <cfRule type="cellIs" dxfId="7" priority="8" operator="equal">
      <formula>"[For completion]"</formula>
    </cfRule>
  </conditionalFormatting>
  <conditionalFormatting sqref="C342:C349">
    <cfRule type="cellIs" dxfId="6" priority="7" operator="equal">
      <formula>"[For completion]"</formula>
    </cfRule>
  </conditionalFormatting>
  <conditionalFormatting sqref="C351:C356">
    <cfRule type="cellIs" dxfId="5" priority="6" operator="equal">
      <formula>"[For completion]"</formula>
    </cfRule>
  </conditionalFormatting>
  <conditionalFormatting sqref="C371">
    <cfRule type="cellIs" dxfId="4" priority="5" operator="equal">
      <formula>"[For completion]"</formula>
    </cfRule>
  </conditionalFormatting>
  <conditionalFormatting sqref="C372">
    <cfRule type="cellIs" dxfId="3" priority="4" operator="equal">
      <formula>"[For completion]"</formula>
    </cfRule>
  </conditionalFormatting>
  <conditionalFormatting sqref="C373">
    <cfRule type="cellIs" dxfId="2" priority="3" operator="equal">
      <formula>"[For completion]"</formula>
    </cfRule>
  </conditionalFormatting>
  <conditionalFormatting sqref="C374">
    <cfRule type="cellIs" dxfId="1" priority="2" operator="equal">
      <formula>"[For completion]"</formula>
    </cfRule>
  </conditionalFormatting>
  <conditionalFormatting sqref="C375">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 sqref="C2"/>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4" customFormat="1" ht="31.2" x14ac:dyDescent="0.3">
      <c r="A1" s="182" t="s">
        <v>980</v>
      </c>
      <c r="B1" s="182"/>
      <c r="C1" s="190" t="s">
        <v>1380</v>
      </c>
      <c r="D1" s="23"/>
      <c r="E1" s="23"/>
      <c r="F1" s="23"/>
      <c r="G1" s="23"/>
      <c r="H1" s="23"/>
      <c r="I1" s="23"/>
      <c r="J1" s="23"/>
      <c r="K1" s="23"/>
      <c r="L1" s="23"/>
      <c r="M1" s="23"/>
    </row>
    <row r="2" spans="1:13" x14ac:dyDescent="0.3">
      <c r="B2" s="64"/>
      <c r="C2" s="64"/>
    </row>
    <row r="3" spans="1:13" x14ac:dyDescent="0.3">
      <c r="A3" s="115" t="s">
        <v>981</v>
      </c>
      <c r="B3" s="116"/>
      <c r="C3" s="64"/>
    </row>
    <row r="4" spans="1:13" x14ac:dyDescent="0.3">
      <c r="C4" s="64"/>
    </row>
    <row r="5" spans="1:13" ht="18" x14ac:dyDescent="0.3">
      <c r="A5" s="77" t="s">
        <v>92</v>
      </c>
      <c r="B5" s="77" t="s">
        <v>982</v>
      </c>
      <c r="C5" s="117" t="s">
        <v>1394</v>
      </c>
    </row>
    <row r="6" spans="1:13" x14ac:dyDescent="0.3">
      <c r="A6" s="1" t="s">
        <v>983</v>
      </c>
      <c r="B6" s="80" t="s">
        <v>984</v>
      </c>
      <c r="C6" s="66" t="s">
        <v>94</v>
      </c>
    </row>
    <row r="7" spans="1:13" x14ac:dyDescent="0.3">
      <c r="A7" s="1" t="s">
        <v>985</v>
      </c>
      <c r="B7" s="80" t="s">
        <v>986</v>
      </c>
      <c r="C7" s="66" t="s">
        <v>94</v>
      </c>
    </row>
    <row r="8" spans="1:13" x14ac:dyDescent="0.3">
      <c r="A8" s="1" t="s">
        <v>987</v>
      </c>
      <c r="B8" s="80" t="s">
        <v>988</v>
      </c>
      <c r="C8" s="66" t="s">
        <v>94</v>
      </c>
    </row>
    <row r="9" spans="1:13" x14ac:dyDescent="0.3">
      <c r="A9" s="1" t="s">
        <v>989</v>
      </c>
      <c r="B9" s="80" t="s">
        <v>990</v>
      </c>
      <c r="C9" s="66" t="s">
        <v>94</v>
      </c>
    </row>
    <row r="10" spans="1:13" ht="44.25" customHeight="1" x14ac:dyDescent="0.3">
      <c r="A10" s="1" t="s">
        <v>991</v>
      </c>
      <c r="B10" s="80" t="s">
        <v>1210</v>
      </c>
      <c r="C10" s="66" t="s">
        <v>94</v>
      </c>
    </row>
    <row r="11" spans="1:13" ht="54.75" customHeight="1" x14ac:dyDescent="0.3">
      <c r="A11" s="1" t="s">
        <v>992</v>
      </c>
      <c r="B11" s="80" t="s">
        <v>993</v>
      </c>
      <c r="C11" s="66" t="s">
        <v>94</v>
      </c>
    </row>
    <row r="12" spans="1:13" x14ac:dyDescent="0.3">
      <c r="A12" s="1" t="s">
        <v>994</v>
      </c>
      <c r="B12" s="80" t="s">
        <v>995</v>
      </c>
      <c r="C12" s="66" t="s">
        <v>94</v>
      </c>
    </row>
    <row r="13" spans="1:13" x14ac:dyDescent="0.3">
      <c r="A13" s="1" t="s">
        <v>996</v>
      </c>
      <c r="B13" s="80" t="s">
        <v>997</v>
      </c>
      <c r="C13" s="66"/>
    </row>
    <row r="14" spans="1:13" ht="28.8" x14ac:dyDescent="0.3">
      <c r="A14" s="1" t="s">
        <v>998</v>
      </c>
      <c r="B14" s="80" t="s">
        <v>999</v>
      </c>
      <c r="C14" s="66"/>
    </row>
    <row r="15" spans="1:13" x14ac:dyDescent="0.3">
      <c r="A15" s="1" t="s">
        <v>1000</v>
      </c>
      <c r="B15" s="80" t="s">
        <v>1001</v>
      </c>
      <c r="C15" s="66"/>
    </row>
    <row r="16" spans="1:13" ht="28.8" x14ac:dyDescent="0.3">
      <c r="A16" s="1" t="s">
        <v>1002</v>
      </c>
      <c r="B16" s="84" t="s">
        <v>1003</v>
      </c>
      <c r="C16" s="66" t="s">
        <v>94</v>
      </c>
    </row>
    <row r="17" spans="1:3" ht="30" customHeight="1" x14ac:dyDescent="0.3">
      <c r="A17" s="1" t="s">
        <v>1004</v>
      </c>
      <c r="B17" s="84" t="s">
        <v>1005</v>
      </c>
      <c r="C17" s="66" t="s">
        <v>94</v>
      </c>
    </row>
    <row r="18" spans="1:3" x14ac:dyDescent="0.3">
      <c r="A18" s="1" t="s">
        <v>1006</v>
      </c>
      <c r="B18" s="84" t="s">
        <v>1007</v>
      </c>
      <c r="C18" s="66" t="s">
        <v>94</v>
      </c>
    </row>
    <row r="19" spans="1:3" outlineLevel="1" x14ac:dyDescent="0.3">
      <c r="A19" s="1" t="s">
        <v>1008</v>
      </c>
      <c r="B19" s="81" t="s">
        <v>1009</v>
      </c>
      <c r="C19" s="66"/>
    </row>
    <row r="20" spans="1:3" outlineLevel="1" x14ac:dyDescent="0.3">
      <c r="A20" s="1" t="s">
        <v>1010</v>
      </c>
      <c r="B20" s="114"/>
      <c r="C20" s="66"/>
    </row>
    <row r="21" spans="1:3" outlineLevel="1" x14ac:dyDescent="0.3">
      <c r="A21" s="1" t="s">
        <v>1011</v>
      </c>
      <c r="B21" s="114"/>
      <c r="C21" s="66"/>
    </row>
    <row r="22" spans="1:3" outlineLevel="1" x14ac:dyDescent="0.3">
      <c r="A22" s="1" t="s">
        <v>1012</v>
      </c>
      <c r="B22" s="114"/>
      <c r="C22" s="66"/>
    </row>
    <row r="23" spans="1:3" outlineLevel="1" x14ac:dyDescent="0.3">
      <c r="A23" s="1" t="s">
        <v>1013</v>
      </c>
      <c r="B23" s="114"/>
      <c r="C23" s="66"/>
    </row>
    <row r="24" spans="1:3" ht="18" x14ac:dyDescent="0.3">
      <c r="A24" s="77"/>
      <c r="B24" s="77" t="s">
        <v>1014</v>
      </c>
      <c r="C24" s="117" t="s">
        <v>1015</v>
      </c>
    </row>
    <row r="25" spans="1:3" x14ac:dyDescent="0.3">
      <c r="A25" s="1" t="s">
        <v>1016</v>
      </c>
      <c r="B25" s="84" t="s">
        <v>1017</v>
      </c>
      <c r="C25" s="66" t="s">
        <v>1018</v>
      </c>
    </row>
    <row r="26" spans="1:3" x14ac:dyDescent="0.3">
      <c r="A26" s="1" t="s">
        <v>1019</v>
      </c>
      <c r="B26" s="84" t="s">
        <v>1020</v>
      </c>
      <c r="C26" s="66" t="s">
        <v>1021</v>
      </c>
    </row>
    <row r="27" spans="1:3" x14ac:dyDescent="0.3">
      <c r="A27" s="1" t="s">
        <v>1022</v>
      </c>
      <c r="B27" s="84" t="s">
        <v>1023</v>
      </c>
      <c r="C27" s="66" t="s">
        <v>1024</v>
      </c>
    </row>
    <row r="28" spans="1:3" outlineLevel="1" x14ac:dyDescent="0.3">
      <c r="A28" s="1" t="s">
        <v>1025</v>
      </c>
      <c r="B28" s="83"/>
      <c r="C28" s="66"/>
    </row>
    <row r="29" spans="1:3" outlineLevel="1" x14ac:dyDescent="0.3">
      <c r="A29" s="1" t="s">
        <v>1026</v>
      </c>
      <c r="B29" s="83"/>
      <c r="C29" s="66"/>
    </row>
    <row r="30" spans="1:3" outlineLevel="1" x14ac:dyDescent="0.3">
      <c r="A30" s="1" t="s">
        <v>1379</v>
      </c>
      <c r="B30" s="84"/>
      <c r="C30" s="66"/>
    </row>
    <row r="31" spans="1:3" ht="18" x14ac:dyDescent="0.3">
      <c r="A31" s="77"/>
      <c r="B31" s="77" t="s">
        <v>1027</v>
      </c>
      <c r="C31" s="117" t="s">
        <v>1394</v>
      </c>
    </row>
    <row r="32" spans="1:3" x14ac:dyDescent="0.3">
      <c r="A32" s="1" t="s">
        <v>1028</v>
      </c>
      <c r="B32" s="80" t="s">
        <v>1029</v>
      </c>
      <c r="C32" s="66" t="s">
        <v>94</v>
      </c>
    </row>
    <row r="33" spans="1:2" x14ac:dyDescent="0.3">
      <c r="A33" s="1" t="s">
        <v>1030</v>
      </c>
      <c r="B33" s="83"/>
    </row>
    <row r="34" spans="1:2" x14ac:dyDescent="0.3">
      <c r="A34" s="1" t="s">
        <v>1031</v>
      </c>
      <c r="B34" s="83"/>
    </row>
    <row r="35" spans="1:2" x14ac:dyDescent="0.3">
      <c r="A35" s="1" t="s">
        <v>1032</v>
      </c>
      <c r="B35" s="83"/>
    </row>
    <row r="36" spans="1:2" x14ac:dyDescent="0.3">
      <c r="A36" s="1" t="s">
        <v>1033</v>
      </c>
      <c r="B36" s="83"/>
    </row>
    <row r="37" spans="1:2" x14ac:dyDescent="0.3">
      <c r="A37" s="1" t="s">
        <v>1034</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18"/>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1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5"/>
  </cols>
  <sheetData>
    <row r="1" spans="1:13" ht="45" customHeight="1" x14ac:dyDescent="0.3">
      <c r="A1" s="516" t="s">
        <v>1349</v>
      </c>
      <c r="B1" s="516"/>
    </row>
    <row r="2" spans="1:13" ht="31.2" x14ac:dyDescent="0.3">
      <c r="A2" s="182" t="s">
        <v>1348</v>
      </c>
      <c r="B2" s="182"/>
      <c r="C2" s="64"/>
      <c r="D2" s="64"/>
      <c r="E2" s="64"/>
      <c r="F2" s="190" t="s">
        <v>1380</v>
      </c>
      <c r="G2" s="98"/>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82</v>
      </c>
      <c r="C4" s="69" t="s">
        <v>83</v>
      </c>
      <c r="D4" s="67"/>
      <c r="E4" s="67"/>
      <c r="F4" s="64"/>
      <c r="G4" s="64"/>
      <c r="H4" s="64"/>
      <c r="I4" s="77" t="s">
        <v>1341</v>
      </c>
      <c r="J4" s="117" t="s">
        <v>1015</v>
      </c>
      <c r="L4" s="64"/>
      <c r="M4" s="64"/>
    </row>
    <row r="5" spans="1:13" ht="15" thickBot="1" x14ac:dyDescent="0.35">
      <c r="H5" s="64"/>
      <c r="I5" s="137" t="s">
        <v>1017</v>
      </c>
      <c r="J5" s="66" t="s">
        <v>1018</v>
      </c>
      <c r="L5" s="64"/>
      <c r="M5" s="64"/>
    </row>
    <row r="6" spans="1:13" ht="18" x14ac:dyDescent="0.3">
      <c r="A6" s="70"/>
      <c r="B6" s="71" t="s">
        <v>1245</v>
      </c>
      <c r="C6" s="70"/>
      <c r="E6" s="72"/>
      <c r="F6" s="72"/>
      <c r="G6" s="72"/>
      <c r="H6" s="64"/>
      <c r="I6" s="137" t="s">
        <v>1020</v>
      </c>
      <c r="J6" s="66" t="s">
        <v>1021</v>
      </c>
      <c r="L6" s="64"/>
      <c r="M6" s="64"/>
    </row>
    <row r="7" spans="1:13" x14ac:dyDescent="0.3">
      <c r="B7" s="74" t="s">
        <v>1347</v>
      </c>
      <c r="H7" s="64"/>
      <c r="I7" s="137" t="s">
        <v>1023</v>
      </c>
      <c r="J7" s="66" t="s">
        <v>1024</v>
      </c>
      <c r="L7" s="64"/>
      <c r="M7" s="64"/>
    </row>
    <row r="8" spans="1:13" x14ac:dyDescent="0.3">
      <c r="B8" s="74" t="s">
        <v>1258</v>
      </c>
      <c r="H8" s="64"/>
      <c r="I8" s="137" t="s">
        <v>1339</v>
      </c>
      <c r="J8" s="66" t="s">
        <v>1340</v>
      </c>
      <c r="L8" s="64"/>
      <c r="M8" s="64"/>
    </row>
    <row r="9" spans="1:13" ht="15" thickBot="1" x14ac:dyDescent="0.35">
      <c r="B9" s="75" t="s">
        <v>1280</v>
      </c>
      <c r="H9" s="64"/>
      <c r="L9" s="64"/>
      <c r="M9" s="64"/>
    </row>
    <row r="10" spans="1:13" x14ac:dyDescent="0.3">
      <c r="B10" s="76"/>
      <c r="H10" s="64"/>
      <c r="I10" s="138" t="s">
        <v>1343</v>
      </c>
      <c r="L10" s="64"/>
      <c r="M10" s="64"/>
    </row>
    <row r="11" spans="1:13" x14ac:dyDescent="0.3">
      <c r="B11" s="76"/>
      <c r="H11" s="64"/>
      <c r="I11" s="138" t="s">
        <v>1345</v>
      </c>
      <c r="L11" s="64"/>
      <c r="M11" s="64"/>
    </row>
    <row r="12" spans="1:13" ht="36" x14ac:dyDescent="0.3">
      <c r="A12" s="77" t="s">
        <v>92</v>
      </c>
      <c r="B12" s="77" t="s">
        <v>1329</v>
      </c>
      <c r="C12" s="78"/>
      <c r="D12" s="78"/>
      <c r="E12" s="78"/>
      <c r="F12" s="78"/>
      <c r="G12" s="78"/>
      <c r="H12" s="64"/>
      <c r="L12" s="64"/>
      <c r="M12" s="64"/>
    </row>
    <row r="13" spans="1:13" ht="15" customHeight="1" x14ac:dyDescent="0.3">
      <c r="A13" s="85"/>
      <c r="B13" s="86" t="s">
        <v>1257</v>
      </c>
      <c r="C13" s="85" t="s">
        <v>1328</v>
      </c>
      <c r="D13" s="85" t="s">
        <v>1342</v>
      </c>
      <c r="E13" s="87"/>
      <c r="F13" s="88"/>
      <c r="G13" s="88"/>
      <c r="H13" s="64"/>
      <c r="L13" s="64"/>
      <c r="M13" s="64"/>
    </row>
    <row r="14" spans="1:13" x14ac:dyDescent="0.3">
      <c r="A14" s="66" t="s">
        <v>1246</v>
      </c>
      <c r="B14" s="83" t="s">
        <v>1211</v>
      </c>
      <c r="C14" s="134" t="s">
        <v>1322</v>
      </c>
      <c r="D14" s="134" t="s">
        <v>1322</v>
      </c>
      <c r="E14" s="72"/>
      <c r="F14" s="72"/>
      <c r="G14" s="72"/>
      <c r="H14" s="64"/>
      <c r="L14" s="64"/>
      <c r="M14" s="64"/>
    </row>
    <row r="15" spans="1:13" x14ac:dyDescent="0.3">
      <c r="A15" s="66" t="s">
        <v>1247</v>
      </c>
      <c r="B15" s="83" t="s">
        <v>493</v>
      </c>
      <c r="C15" s="66" t="s">
        <v>94</v>
      </c>
      <c r="D15" s="66" t="s">
        <v>94</v>
      </c>
      <c r="E15" s="72"/>
      <c r="F15" s="72"/>
      <c r="G15" s="72"/>
      <c r="H15" s="64"/>
      <c r="L15" s="64"/>
      <c r="M15" s="64"/>
    </row>
    <row r="16" spans="1:13" x14ac:dyDescent="0.3">
      <c r="A16" s="66" t="s">
        <v>1248</v>
      </c>
      <c r="B16" s="83" t="s">
        <v>1212</v>
      </c>
      <c r="C16" s="66" t="s">
        <v>94</v>
      </c>
      <c r="D16" s="66" t="s">
        <v>94</v>
      </c>
      <c r="E16" s="72"/>
      <c r="F16" s="72"/>
      <c r="G16" s="72"/>
      <c r="H16" s="64"/>
      <c r="L16" s="64"/>
      <c r="M16" s="64"/>
    </row>
    <row r="17" spans="1:13" x14ac:dyDescent="0.3">
      <c r="A17" s="66" t="s">
        <v>1249</v>
      </c>
      <c r="B17" s="83" t="s">
        <v>1213</v>
      </c>
      <c r="C17" s="66" t="s">
        <v>94</v>
      </c>
      <c r="D17" s="66" t="s">
        <v>94</v>
      </c>
      <c r="E17" s="72"/>
      <c r="F17" s="72"/>
      <c r="G17" s="72"/>
      <c r="H17" s="64"/>
      <c r="L17" s="64"/>
      <c r="M17" s="64"/>
    </row>
    <row r="18" spans="1:13" x14ac:dyDescent="0.3">
      <c r="A18" s="66" t="s">
        <v>1250</v>
      </c>
      <c r="B18" s="83" t="s">
        <v>1214</v>
      </c>
      <c r="C18" s="66" t="s">
        <v>94</v>
      </c>
      <c r="D18" s="66" t="s">
        <v>94</v>
      </c>
      <c r="E18" s="72"/>
      <c r="F18" s="72"/>
      <c r="G18" s="72"/>
      <c r="H18" s="64"/>
      <c r="L18" s="64"/>
      <c r="M18" s="64"/>
    </row>
    <row r="19" spans="1:13" x14ac:dyDescent="0.3">
      <c r="A19" s="66" t="s">
        <v>1251</v>
      </c>
      <c r="B19" s="83" t="s">
        <v>1215</v>
      </c>
      <c r="C19" s="66" t="s">
        <v>94</v>
      </c>
      <c r="D19" s="66" t="s">
        <v>94</v>
      </c>
      <c r="E19" s="72"/>
      <c r="F19" s="72"/>
      <c r="G19" s="72"/>
      <c r="H19" s="64"/>
      <c r="L19" s="64"/>
      <c r="M19" s="64"/>
    </row>
    <row r="20" spans="1:13" x14ac:dyDescent="0.3">
      <c r="A20" s="66" t="s">
        <v>1252</v>
      </c>
      <c r="B20" s="83" t="s">
        <v>1216</v>
      </c>
      <c r="C20" s="66" t="s">
        <v>94</v>
      </c>
      <c r="D20" s="66" t="s">
        <v>94</v>
      </c>
      <c r="E20" s="72"/>
      <c r="F20" s="72"/>
      <c r="G20" s="72"/>
      <c r="H20" s="64"/>
      <c r="L20" s="64"/>
      <c r="M20" s="64"/>
    </row>
    <row r="21" spans="1:13" x14ac:dyDescent="0.3">
      <c r="A21" s="66" t="s">
        <v>1253</v>
      </c>
      <c r="B21" s="83" t="s">
        <v>1217</v>
      </c>
      <c r="C21" s="66" t="s">
        <v>94</v>
      </c>
      <c r="D21" s="66" t="s">
        <v>94</v>
      </c>
      <c r="E21" s="72"/>
      <c r="F21" s="72"/>
      <c r="G21" s="72"/>
      <c r="H21" s="64"/>
      <c r="L21" s="64"/>
      <c r="M21" s="64"/>
    </row>
    <row r="22" spans="1:13" x14ac:dyDescent="0.3">
      <c r="A22" s="66" t="s">
        <v>1254</v>
      </c>
      <c r="B22" s="83" t="s">
        <v>1218</v>
      </c>
      <c r="C22" s="66" t="s">
        <v>94</v>
      </c>
      <c r="D22" s="66" t="s">
        <v>94</v>
      </c>
      <c r="E22" s="72"/>
      <c r="F22" s="72"/>
      <c r="G22" s="72"/>
      <c r="H22" s="64"/>
      <c r="L22" s="64"/>
      <c r="M22" s="64"/>
    </row>
    <row r="23" spans="1:13" x14ac:dyDescent="0.3">
      <c r="A23" s="66" t="s">
        <v>1255</v>
      </c>
      <c r="B23" s="83" t="s">
        <v>1324</v>
      </c>
      <c r="C23" s="66" t="s">
        <v>94</v>
      </c>
      <c r="D23" s="66" t="s">
        <v>94</v>
      </c>
      <c r="E23" s="72"/>
      <c r="F23" s="72"/>
      <c r="G23" s="72"/>
      <c r="H23" s="64"/>
      <c r="L23" s="64"/>
      <c r="M23" s="64"/>
    </row>
    <row r="24" spans="1:13" x14ac:dyDescent="0.3">
      <c r="A24" s="66" t="s">
        <v>1326</v>
      </c>
      <c r="B24" s="83" t="s">
        <v>1325</v>
      </c>
      <c r="C24" s="66" t="s">
        <v>94</v>
      </c>
      <c r="D24" s="66" t="s">
        <v>94</v>
      </c>
      <c r="E24" s="72"/>
      <c r="F24" s="72"/>
      <c r="G24" s="72"/>
      <c r="H24" s="64"/>
      <c r="L24" s="64"/>
      <c r="M24" s="64"/>
    </row>
    <row r="25" spans="1:13" outlineLevel="1" x14ac:dyDescent="0.3">
      <c r="A25" s="66" t="s">
        <v>1256</v>
      </c>
      <c r="B25" s="81"/>
      <c r="E25" s="72"/>
      <c r="F25" s="72"/>
      <c r="G25" s="72"/>
      <c r="H25" s="64"/>
      <c r="L25" s="64"/>
      <c r="M25" s="64"/>
    </row>
    <row r="26" spans="1:13" outlineLevel="1" x14ac:dyDescent="0.3">
      <c r="A26" s="66" t="s">
        <v>1259</v>
      </c>
      <c r="B26" s="81"/>
      <c r="E26" s="72"/>
      <c r="F26" s="72"/>
      <c r="G26" s="72"/>
      <c r="H26" s="64"/>
      <c r="L26" s="64"/>
      <c r="M26" s="64"/>
    </row>
    <row r="27" spans="1:13" outlineLevel="1" x14ac:dyDescent="0.3">
      <c r="A27" s="66" t="s">
        <v>1260</v>
      </c>
      <c r="B27" s="81"/>
      <c r="E27" s="72"/>
      <c r="F27" s="72"/>
      <c r="G27" s="72"/>
      <c r="H27" s="64"/>
      <c r="L27" s="64"/>
      <c r="M27" s="64"/>
    </row>
    <row r="28" spans="1:13" outlineLevel="1" x14ac:dyDescent="0.3">
      <c r="A28" s="66" t="s">
        <v>1261</v>
      </c>
      <c r="B28" s="81"/>
      <c r="E28" s="72"/>
      <c r="F28" s="72"/>
      <c r="G28" s="72"/>
      <c r="H28" s="64"/>
      <c r="L28" s="64"/>
      <c r="M28" s="64"/>
    </row>
    <row r="29" spans="1:13" outlineLevel="1" x14ac:dyDescent="0.3">
      <c r="A29" s="66" t="s">
        <v>1262</v>
      </c>
      <c r="B29" s="81"/>
      <c r="E29" s="72"/>
      <c r="F29" s="72"/>
      <c r="G29" s="72"/>
      <c r="H29" s="64"/>
      <c r="L29" s="64"/>
      <c r="M29" s="64"/>
    </row>
    <row r="30" spans="1:13" outlineLevel="1" x14ac:dyDescent="0.3">
      <c r="A30" s="66" t="s">
        <v>1263</v>
      </c>
      <c r="B30" s="81"/>
      <c r="E30" s="72"/>
      <c r="F30" s="72"/>
      <c r="G30" s="72"/>
      <c r="H30" s="64"/>
      <c r="L30" s="64"/>
      <c r="M30" s="64"/>
    </row>
    <row r="31" spans="1:13" outlineLevel="1" x14ac:dyDescent="0.3">
      <c r="A31" s="66" t="s">
        <v>1264</v>
      </c>
      <c r="B31" s="81"/>
      <c r="E31" s="72"/>
      <c r="F31" s="72"/>
      <c r="G31" s="72"/>
      <c r="H31" s="64"/>
      <c r="L31" s="64"/>
      <c r="M31" s="64"/>
    </row>
    <row r="32" spans="1:13" outlineLevel="1" x14ac:dyDescent="0.3">
      <c r="A32" s="66" t="s">
        <v>1265</v>
      </c>
      <c r="B32" s="81"/>
      <c r="E32" s="72"/>
      <c r="F32" s="72"/>
      <c r="G32" s="72"/>
      <c r="H32" s="64"/>
      <c r="L32" s="64"/>
      <c r="M32" s="64"/>
    </row>
    <row r="33" spans="1:13" ht="18" x14ac:dyDescent="0.3">
      <c r="A33" s="78"/>
      <c r="B33" s="77" t="s">
        <v>1258</v>
      </c>
      <c r="C33" s="78"/>
      <c r="D33" s="78"/>
      <c r="E33" s="78"/>
      <c r="F33" s="78"/>
      <c r="G33" s="78"/>
      <c r="H33" s="64"/>
      <c r="L33" s="64"/>
      <c r="M33" s="64"/>
    </row>
    <row r="34" spans="1:13" ht="15" customHeight="1" x14ac:dyDescent="0.3">
      <c r="A34" s="85"/>
      <c r="B34" s="86" t="s">
        <v>1219</v>
      </c>
      <c r="C34" s="85" t="s">
        <v>1337</v>
      </c>
      <c r="D34" s="85" t="s">
        <v>1342</v>
      </c>
      <c r="E34" s="85" t="s">
        <v>1220</v>
      </c>
      <c r="F34" s="88"/>
      <c r="G34" s="88"/>
      <c r="H34" s="64"/>
      <c r="L34" s="64"/>
      <c r="M34" s="64"/>
    </row>
    <row r="35" spans="1:13" x14ac:dyDescent="0.3">
      <c r="A35" s="66" t="s">
        <v>1281</v>
      </c>
      <c r="B35" s="134" t="s">
        <v>1322</v>
      </c>
      <c r="C35" s="134" t="s">
        <v>1338</v>
      </c>
      <c r="D35" s="134" t="s">
        <v>1323</v>
      </c>
      <c r="E35" s="134" t="s">
        <v>1321</v>
      </c>
      <c r="F35" s="135"/>
      <c r="G35" s="135"/>
      <c r="H35" s="64"/>
      <c r="L35" s="64"/>
      <c r="M35" s="64"/>
    </row>
    <row r="36" spans="1:13" x14ac:dyDescent="0.3">
      <c r="A36" s="66" t="s">
        <v>1282</v>
      </c>
      <c r="B36" s="83" t="s">
        <v>1221</v>
      </c>
      <c r="C36" s="66" t="s">
        <v>94</v>
      </c>
      <c r="D36" s="66" t="s">
        <v>94</v>
      </c>
      <c r="E36" s="66" t="s">
        <v>94</v>
      </c>
      <c r="H36" s="64"/>
      <c r="L36" s="64"/>
      <c r="M36" s="64"/>
    </row>
    <row r="37" spans="1:13" x14ac:dyDescent="0.3">
      <c r="A37" s="66" t="s">
        <v>1283</v>
      </c>
      <c r="B37" s="83" t="s">
        <v>1222</v>
      </c>
      <c r="C37" s="66" t="s">
        <v>94</v>
      </c>
      <c r="D37" s="66" t="s">
        <v>94</v>
      </c>
      <c r="E37" s="66" t="s">
        <v>94</v>
      </c>
      <c r="H37" s="64"/>
      <c r="L37" s="64"/>
      <c r="M37" s="64"/>
    </row>
    <row r="38" spans="1:13" x14ac:dyDescent="0.3">
      <c r="A38" s="66" t="s">
        <v>1284</v>
      </c>
      <c r="B38" s="83" t="s">
        <v>1223</v>
      </c>
      <c r="C38" s="66" t="s">
        <v>94</v>
      </c>
      <c r="D38" s="66" t="s">
        <v>94</v>
      </c>
      <c r="E38" s="66" t="s">
        <v>94</v>
      </c>
      <c r="H38" s="64"/>
      <c r="L38" s="64"/>
      <c r="M38" s="64"/>
    </row>
    <row r="39" spans="1:13" x14ac:dyDescent="0.3">
      <c r="A39" s="66" t="s">
        <v>1285</v>
      </c>
      <c r="B39" s="83" t="s">
        <v>1224</v>
      </c>
      <c r="C39" s="66" t="s">
        <v>94</v>
      </c>
      <c r="D39" s="66" t="s">
        <v>94</v>
      </c>
      <c r="E39" s="66" t="s">
        <v>94</v>
      </c>
      <c r="H39" s="64"/>
      <c r="L39" s="64"/>
      <c r="M39" s="64"/>
    </row>
    <row r="40" spans="1:13" x14ac:dyDescent="0.3">
      <c r="A40" s="66" t="s">
        <v>1286</v>
      </c>
      <c r="B40" s="83" t="s">
        <v>1225</v>
      </c>
      <c r="C40" s="66" t="s">
        <v>94</v>
      </c>
      <c r="D40" s="66" t="s">
        <v>94</v>
      </c>
      <c r="E40" s="66" t="s">
        <v>94</v>
      </c>
      <c r="H40" s="64"/>
      <c r="L40" s="64"/>
      <c r="M40" s="64"/>
    </row>
    <row r="41" spans="1:13" x14ac:dyDescent="0.3">
      <c r="A41" s="66" t="s">
        <v>1287</v>
      </c>
      <c r="B41" s="83" t="s">
        <v>1226</v>
      </c>
      <c r="C41" s="66" t="s">
        <v>94</v>
      </c>
      <c r="D41" s="66" t="s">
        <v>94</v>
      </c>
      <c r="E41" s="66" t="s">
        <v>94</v>
      </c>
      <c r="H41" s="64"/>
      <c r="L41" s="64"/>
      <c r="M41" s="64"/>
    </row>
    <row r="42" spans="1:13" x14ac:dyDescent="0.3">
      <c r="A42" s="66" t="s">
        <v>1288</v>
      </c>
      <c r="B42" s="83" t="s">
        <v>1227</v>
      </c>
      <c r="C42" s="66" t="s">
        <v>94</v>
      </c>
      <c r="D42" s="66" t="s">
        <v>94</v>
      </c>
      <c r="E42" s="66" t="s">
        <v>94</v>
      </c>
      <c r="H42" s="64"/>
      <c r="L42" s="64"/>
      <c r="M42" s="64"/>
    </row>
    <row r="43" spans="1:13" x14ac:dyDescent="0.3">
      <c r="A43" s="66" t="s">
        <v>1289</v>
      </c>
      <c r="B43" s="83" t="s">
        <v>1228</v>
      </c>
      <c r="C43" s="66" t="s">
        <v>94</v>
      </c>
      <c r="D43" s="66" t="s">
        <v>94</v>
      </c>
      <c r="E43" s="66" t="s">
        <v>94</v>
      </c>
      <c r="H43" s="64"/>
      <c r="L43" s="64"/>
      <c r="M43" s="64"/>
    </row>
    <row r="44" spans="1:13" x14ac:dyDescent="0.3">
      <c r="A44" s="66" t="s">
        <v>1290</v>
      </c>
      <c r="B44" s="83" t="s">
        <v>1229</v>
      </c>
      <c r="C44" s="66" t="s">
        <v>94</v>
      </c>
      <c r="D44" s="66" t="s">
        <v>94</v>
      </c>
      <c r="E44" s="66" t="s">
        <v>94</v>
      </c>
      <c r="H44" s="64"/>
      <c r="L44" s="64"/>
      <c r="M44" s="64"/>
    </row>
    <row r="45" spans="1:13" x14ac:dyDescent="0.3">
      <c r="A45" s="66" t="s">
        <v>1291</v>
      </c>
      <c r="B45" s="83" t="s">
        <v>1230</v>
      </c>
      <c r="C45" s="66" t="s">
        <v>94</v>
      </c>
      <c r="D45" s="66" t="s">
        <v>94</v>
      </c>
      <c r="E45" s="66" t="s">
        <v>94</v>
      </c>
      <c r="H45" s="64"/>
      <c r="L45" s="64"/>
      <c r="M45" s="64"/>
    </row>
    <row r="46" spans="1:13" x14ac:dyDescent="0.3">
      <c r="A46" s="66" t="s">
        <v>1292</v>
      </c>
      <c r="B46" s="83" t="s">
        <v>1231</v>
      </c>
      <c r="C46" s="66" t="s">
        <v>94</v>
      </c>
      <c r="D46" s="66" t="s">
        <v>94</v>
      </c>
      <c r="E46" s="66" t="s">
        <v>94</v>
      </c>
      <c r="H46" s="64"/>
      <c r="L46" s="64"/>
      <c r="M46" s="64"/>
    </row>
    <row r="47" spans="1:13" x14ac:dyDescent="0.3">
      <c r="A47" s="66" t="s">
        <v>1293</v>
      </c>
      <c r="B47" s="83" t="s">
        <v>1232</v>
      </c>
      <c r="C47" s="66" t="s">
        <v>94</v>
      </c>
      <c r="D47" s="66" t="s">
        <v>94</v>
      </c>
      <c r="E47" s="66" t="s">
        <v>94</v>
      </c>
      <c r="H47" s="64"/>
      <c r="L47" s="64"/>
      <c r="M47" s="64"/>
    </row>
    <row r="48" spans="1:13" x14ac:dyDescent="0.3">
      <c r="A48" s="66" t="s">
        <v>1294</v>
      </c>
      <c r="B48" s="83" t="s">
        <v>1233</v>
      </c>
      <c r="C48" s="66" t="s">
        <v>94</v>
      </c>
      <c r="D48" s="66" t="s">
        <v>94</v>
      </c>
      <c r="E48" s="66" t="s">
        <v>94</v>
      </c>
      <c r="H48" s="64"/>
      <c r="L48" s="64"/>
      <c r="M48" s="64"/>
    </row>
    <row r="49" spans="1:13" x14ac:dyDescent="0.3">
      <c r="A49" s="66" t="s">
        <v>1295</v>
      </c>
      <c r="B49" s="83" t="s">
        <v>1234</v>
      </c>
      <c r="C49" s="66" t="s">
        <v>94</v>
      </c>
      <c r="D49" s="66" t="s">
        <v>94</v>
      </c>
      <c r="E49" s="66" t="s">
        <v>94</v>
      </c>
      <c r="H49" s="64"/>
      <c r="L49" s="64"/>
      <c r="M49" s="64"/>
    </row>
    <row r="50" spans="1:13" x14ac:dyDescent="0.3">
      <c r="A50" s="66" t="s">
        <v>1296</v>
      </c>
      <c r="B50" s="83" t="s">
        <v>1235</v>
      </c>
      <c r="C50" s="66" t="s">
        <v>94</v>
      </c>
      <c r="D50" s="66" t="s">
        <v>94</v>
      </c>
      <c r="E50" s="66" t="s">
        <v>94</v>
      </c>
      <c r="H50" s="64"/>
      <c r="L50" s="64"/>
      <c r="M50" s="64"/>
    </row>
    <row r="51" spans="1:13" x14ac:dyDescent="0.3">
      <c r="A51" s="66" t="s">
        <v>1297</v>
      </c>
      <c r="B51" s="83" t="s">
        <v>1236</v>
      </c>
      <c r="C51" s="66" t="s">
        <v>94</v>
      </c>
      <c r="D51" s="66" t="s">
        <v>94</v>
      </c>
      <c r="E51" s="66" t="s">
        <v>94</v>
      </c>
      <c r="H51" s="64"/>
      <c r="L51" s="64"/>
      <c r="M51" s="64"/>
    </row>
    <row r="52" spans="1:13" x14ac:dyDescent="0.3">
      <c r="A52" s="66" t="s">
        <v>1298</v>
      </c>
      <c r="B52" s="83" t="s">
        <v>1237</v>
      </c>
      <c r="C52" s="66" t="s">
        <v>94</v>
      </c>
      <c r="D52" s="66" t="s">
        <v>94</v>
      </c>
      <c r="E52" s="66" t="s">
        <v>94</v>
      </c>
      <c r="H52" s="64"/>
      <c r="L52" s="64"/>
      <c r="M52" s="64"/>
    </row>
    <row r="53" spans="1:13" x14ac:dyDescent="0.3">
      <c r="A53" s="66" t="s">
        <v>1299</v>
      </c>
      <c r="B53" s="83" t="s">
        <v>1238</v>
      </c>
      <c r="C53" s="66" t="s">
        <v>94</v>
      </c>
      <c r="D53" s="66" t="s">
        <v>94</v>
      </c>
      <c r="E53" s="66" t="s">
        <v>94</v>
      </c>
      <c r="H53" s="64"/>
      <c r="L53" s="64"/>
      <c r="M53" s="64"/>
    </row>
    <row r="54" spans="1:13" x14ac:dyDescent="0.3">
      <c r="A54" s="66" t="s">
        <v>1300</v>
      </c>
      <c r="B54" s="83" t="s">
        <v>1239</v>
      </c>
      <c r="C54" s="66" t="s">
        <v>94</v>
      </c>
      <c r="D54" s="66" t="s">
        <v>94</v>
      </c>
      <c r="E54" s="66" t="s">
        <v>94</v>
      </c>
      <c r="H54" s="64"/>
      <c r="L54" s="64"/>
      <c r="M54" s="64"/>
    </row>
    <row r="55" spans="1:13" x14ac:dyDescent="0.3">
      <c r="A55" s="66" t="s">
        <v>1301</v>
      </c>
      <c r="B55" s="83" t="s">
        <v>1240</v>
      </c>
      <c r="C55" s="66" t="s">
        <v>94</v>
      </c>
      <c r="D55" s="66" t="s">
        <v>94</v>
      </c>
      <c r="E55" s="66" t="s">
        <v>94</v>
      </c>
      <c r="H55" s="64"/>
      <c r="L55" s="64"/>
      <c r="M55" s="64"/>
    </row>
    <row r="56" spans="1:13" x14ac:dyDescent="0.3">
      <c r="A56" s="66" t="s">
        <v>1302</v>
      </c>
      <c r="B56" s="83" t="s">
        <v>1241</v>
      </c>
      <c r="C56" s="66" t="s">
        <v>94</v>
      </c>
      <c r="D56" s="66" t="s">
        <v>94</v>
      </c>
      <c r="E56" s="66" t="s">
        <v>94</v>
      </c>
      <c r="H56" s="64"/>
      <c r="L56" s="64"/>
      <c r="M56" s="64"/>
    </row>
    <row r="57" spans="1:13" x14ac:dyDescent="0.3">
      <c r="A57" s="66" t="s">
        <v>1303</v>
      </c>
      <c r="B57" s="83" t="s">
        <v>1242</v>
      </c>
      <c r="C57" s="66" t="s">
        <v>94</v>
      </c>
      <c r="D57" s="66" t="s">
        <v>94</v>
      </c>
      <c r="E57" s="66" t="s">
        <v>94</v>
      </c>
      <c r="H57" s="64"/>
      <c r="L57" s="64"/>
      <c r="M57" s="64"/>
    </row>
    <row r="58" spans="1:13" x14ac:dyDescent="0.3">
      <c r="A58" s="66" t="s">
        <v>1304</v>
      </c>
      <c r="B58" s="83" t="s">
        <v>1243</v>
      </c>
      <c r="C58" s="66" t="s">
        <v>94</v>
      </c>
      <c r="D58" s="66" t="s">
        <v>94</v>
      </c>
      <c r="E58" s="66" t="s">
        <v>94</v>
      </c>
      <c r="H58" s="64"/>
      <c r="L58" s="64"/>
      <c r="M58" s="64"/>
    </row>
    <row r="59" spans="1:13" x14ac:dyDescent="0.3">
      <c r="A59" s="66" t="s">
        <v>1305</v>
      </c>
      <c r="B59" s="83" t="s">
        <v>1244</v>
      </c>
      <c r="C59" s="66" t="s">
        <v>94</v>
      </c>
      <c r="D59" s="66" t="s">
        <v>94</v>
      </c>
      <c r="E59" s="66" t="s">
        <v>94</v>
      </c>
      <c r="H59" s="64"/>
      <c r="L59" s="64"/>
      <c r="M59" s="64"/>
    </row>
    <row r="60" spans="1:13" outlineLevel="1" x14ac:dyDescent="0.3">
      <c r="A60" s="66" t="s">
        <v>1266</v>
      </c>
      <c r="B60" s="83"/>
      <c r="E60" s="83"/>
      <c r="F60" s="83"/>
      <c r="G60" s="83"/>
      <c r="H60" s="64"/>
      <c r="L60" s="64"/>
      <c r="M60" s="64"/>
    </row>
    <row r="61" spans="1:13" outlineLevel="1" x14ac:dyDescent="0.3">
      <c r="A61" s="66" t="s">
        <v>1267</v>
      </c>
      <c r="B61" s="83"/>
      <c r="E61" s="83"/>
      <c r="F61" s="83"/>
      <c r="G61" s="83"/>
      <c r="H61" s="64"/>
      <c r="L61" s="64"/>
      <c r="M61" s="64"/>
    </row>
    <row r="62" spans="1:13" outlineLevel="1" x14ac:dyDescent="0.3">
      <c r="A62" s="66" t="s">
        <v>1268</v>
      </c>
      <c r="B62" s="83"/>
      <c r="E62" s="83"/>
      <c r="F62" s="83"/>
      <c r="G62" s="83"/>
      <c r="H62" s="64"/>
      <c r="L62" s="64"/>
      <c r="M62" s="64"/>
    </row>
    <row r="63" spans="1:13" outlineLevel="1" x14ac:dyDescent="0.3">
      <c r="A63" s="66" t="s">
        <v>1269</v>
      </c>
      <c r="B63" s="83"/>
      <c r="E63" s="83"/>
      <c r="F63" s="83"/>
      <c r="G63" s="83"/>
      <c r="H63" s="64"/>
      <c r="L63" s="64"/>
      <c r="M63" s="64"/>
    </row>
    <row r="64" spans="1:13" outlineLevel="1" x14ac:dyDescent="0.3">
      <c r="A64" s="66" t="s">
        <v>1270</v>
      </c>
      <c r="B64" s="83"/>
      <c r="E64" s="83"/>
      <c r="F64" s="83"/>
      <c r="G64" s="83"/>
      <c r="H64" s="64"/>
      <c r="L64" s="64"/>
      <c r="M64" s="64"/>
    </row>
    <row r="65" spans="1:14" outlineLevel="1" x14ac:dyDescent="0.3">
      <c r="A65" s="66" t="s">
        <v>1271</v>
      </c>
      <c r="B65" s="83"/>
      <c r="E65" s="83"/>
      <c r="F65" s="83"/>
      <c r="G65" s="83"/>
      <c r="H65" s="64"/>
      <c r="L65" s="64"/>
      <c r="M65" s="64"/>
    </row>
    <row r="66" spans="1:14" outlineLevel="1" x14ac:dyDescent="0.3">
      <c r="A66" s="66" t="s">
        <v>1272</v>
      </c>
      <c r="B66" s="83"/>
      <c r="E66" s="83"/>
      <c r="F66" s="83"/>
      <c r="G66" s="83"/>
      <c r="H66" s="64"/>
      <c r="L66" s="64"/>
      <c r="M66" s="64"/>
    </row>
    <row r="67" spans="1:14" outlineLevel="1" x14ac:dyDescent="0.3">
      <c r="A67" s="66" t="s">
        <v>1273</v>
      </c>
      <c r="B67" s="83"/>
      <c r="E67" s="83"/>
      <c r="F67" s="83"/>
      <c r="G67" s="83"/>
      <c r="H67" s="64"/>
      <c r="L67" s="64"/>
      <c r="M67" s="64"/>
    </row>
    <row r="68" spans="1:14" outlineLevel="1" x14ac:dyDescent="0.3">
      <c r="A68" s="66" t="s">
        <v>1274</v>
      </c>
      <c r="B68" s="83"/>
      <c r="E68" s="83"/>
      <c r="F68" s="83"/>
      <c r="G68" s="83"/>
      <c r="H68" s="64"/>
      <c r="L68" s="64"/>
      <c r="M68" s="64"/>
    </row>
    <row r="69" spans="1:14" outlineLevel="1" x14ac:dyDescent="0.3">
      <c r="A69" s="66" t="s">
        <v>1275</v>
      </c>
      <c r="B69" s="83"/>
      <c r="E69" s="83"/>
      <c r="F69" s="83"/>
      <c r="G69" s="83"/>
      <c r="H69" s="64"/>
      <c r="L69" s="64"/>
      <c r="M69" s="64"/>
    </row>
    <row r="70" spans="1:14" outlineLevel="1" x14ac:dyDescent="0.3">
      <c r="A70" s="66" t="s">
        <v>1276</v>
      </c>
      <c r="B70" s="83"/>
      <c r="E70" s="83"/>
      <c r="F70" s="83"/>
      <c r="G70" s="83"/>
      <c r="H70" s="64"/>
      <c r="L70" s="64"/>
      <c r="M70" s="64"/>
    </row>
    <row r="71" spans="1:14" outlineLevel="1" x14ac:dyDescent="0.3">
      <c r="A71" s="66" t="s">
        <v>1277</v>
      </c>
      <c r="B71" s="83"/>
      <c r="E71" s="83"/>
      <c r="F71" s="83"/>
      <c r="G71" s="83"/>
      <c r="H71" s="64"/>
      <c r="L71" s="64"/>
      <c r="M71" s="64"/>
    </row>
    <row r="72" spans="1:14" outlineLevel="1" x14ac:dyDescent="0.3">
      <c r="A72" s="66" t="s">
        <v>1278</v>
      </c>
      <c r="B72" s="83"/>
      <c r="E72" s="83"/>
      <c r="F72" s="83"/>
      <c r="G72" s="83"/>
      <c r="H72" s="64"/>
      <c r="L72" s="64"/>
      <c r="M72" s="64"/>
    </row>
    <row r="73" spans="1:14" ht="18" x14ac:dyDescent="0.3">
      <c r="A73" s="78"/>
      <c r="B73" s="77" t="s">
        <v>1280</v>
      </c>
      <c r="C73" s="78"/>
      <c r="D73" s="78"/>
      <c r="E73" s="78"/>
      <c r="F73" s="78"/>
      <c r="G73" s="78"/>
      <c r="H73" s="64"/>
    </row>
    <row r="74" spans="1:14" ht="15" customHeight="1" x14ac:dyDescent="0.3">
      <c r="A74" s="85"/>
      <c r="B74" s="86" t="s">
        <v>977</v>
      </c>
      <c r="C74" s="85" t="s">
        <v>1346</v>
      </c>
      <c r="D74" s="85"/>
      <c r="E74" s="88"/>
      <c r="F74" s="88"/>
      <c r="G74" s="88"/>
      <c r="H74" s="95"/>
      <c r="I74" s="95"/>
      <c r="J74" s="95"/>
      <c r="K74" s="95"/>
      <c r="L74" s="95"/>
      <c r="M74" s="95"/>
      <c r="N74" s="95"/>
    </row>
    <row r="75" spans="1:14" x14ac:dyDescent="0.3">
      <c r="A75" s="66" t="s">
        <v>1306</v>
      </c>
      <c r="B75" s="66" t="s">
        <v>1327</v>
      </c>
      <c r="C75" s="134">
        <v>29.1</v>
      </c>
      <c r="H75" s="64"/>
    </row>
    <row r="76" spans="1:14" x14ac:dyDescent="0.3">
      <c r="A76" s="66" t="s">
        <v>1307</v>
      </c>
      <c r="B76" s="66" t="s">
        <v>1344</v>
      </c>
      <c r="C76" s="66" t="s">
        <v>94</v>
      </c>
      <c r="H76" s="64"/>
    </row>
    <row r="77" spans="1:14" outlineLevel="1" x14ac:dyDescent="0.3">
      <c r="A77" s="66" t="s">
        <v>1308</v>
      </c>
      <c r="H77" s="64"/>
    </row>
    <row r="78" spans="1:14" outlineLevel="1" x14ac:dyDescent="0.3">
      <c r="A78" s="66" t="s">
        <v>1309</v>
      </c>
      <c r="H78" s="64"/>
    </row>
    <row r="79" spans="1:14" outlineLevel="1" x14ac:dyDescent="0.3">
      <c r="A79" s="66" t="s">
        <v>1310</v>
      </c>
      <c r="H79" s="64"/>
    </row>
    <row r="80" spans="1:14" outlineLevel="1" x14ac:dyDescent="0.3">
      <c r="A80" s="66" t="s">
        <v>1311</v>
      </c>
      <c r="H80" s="64"/>
    </row>
    <row r="81" spans="1:8" x14ac:dyDescent="0.3">
      <c r="A81" s="85"/>
      <c r="B81" s="86" t="s">
        <v>1312</v>
      </c>
      <c r="C81" s="85" t="s">
        <v>577</v>
      </c>
      <c r="D81" s="85" t="s">
        <v>578</v>
      </c>
      <c r="E81" s="88" t="s">
        <v>978</v>
      </c>
      <c r="F81" s="88" t="s">
        <v>979</v>
      </c>
      <c r="G81" s="88" t="s">
        <v>1336</v>
      </c>
      <c r="H81" s="64"/>
    </row>
    <row r="82" spans="1:8" x14ac:dyDescent="0.3">
      <c r="A82" s="66" t="s">
        <v>1313</v>
      </c>
      <c r="B82" s="66" t="s">
        <v>1330</v>
      </c>
      <c r="C82" s="136">
        <v>0.01</v>
      </c>
      <c r="D82" s="136" t="s">
        <v>1021</v>
      </c>
      <c r="E82" s="136" t="s">
        <v>1021</v>
      </c>
      <c r="F82" s="136" t="s">
        <v>1021</v>
      </c>
      <c r="G82" s="136">
        <v>0.01</v>
      </c>
      <c r="H82" s="64"/>
    </row>
    <row r="83" spans="1:8" x14ac:dyDescent="0.3">
      <c r="A83" s="66" t="s">
        <v>1314</v>
      </c>
      <c r="B83" s="66" t="s">
        <v>1333</v>
      </c>
      <c r="C83" s="66" t="s">
        <v>94</v>
      </c>
      <c r="D83" s="66" t="s">
        <v>94</v>
      </c>
      <c r="E83" s="66" t="s">
        <v>94</v>
      </c>
      <c r="F83" s="66" t="s">
        <v>94</v>
      </c>
      <c r="G83" s="66" t="s">
        <v>94</v>
      </c>
      <c r="H83" s="64"/>
    </row>
    <row r="84" spans="1:8" x14ac:dyDescent="0.3">
      <c r="A84" s="66" t="s">
        <v>1315</v>
      </c>
      <c r="B84" s="66" t="s">
        <v>1331</v>
      </c>
      <c r="C84" s="66" t="s">
        <v>94</v>
      </c>
      <c r="D84" s="66" t="s">
        <v>94</v>
      </c>
      <c r="E84" s="66" t="s">
        <v>94</v>
      </c>
      <c r="F84" s="66" t="s">
        <v>94</v>
      </c>
      <c r="G84" s="66" t="s">
        <v>94</v>
      </c>
      <c r="H84" s="64"/>
    </row>
    <row r="85" spans="1:8" x14ac:dyDescent="0.3">
      <c r="A85" s="66" t="s">
        <v>1316</v>
      </c>
      <c r="B85" s="66" t="s">
        <v>1332</v>
      </c>
      <c r="C85" s="66" t="s">
        <v>94</v>
      </c>
      <c r="D85" s="66" t="s">
        <v>94</v>
      </c>
      <c r="E85" s="66" t="s">
        <v>94</v>
      </c>
      <c r="F85" s="66" t="s">
        <v>94</v>
      </c>
      <c r="G85" s="66" t="s">
        <v>94</v>
      </c>
      <c r="H85" s="64"/>
    </row>
    <row r="86" spans="1:8" x14ac:dyDescent="0.3">
      <c r="A86" s="66" t="s">
        <v>1335</v>
      </c>
      <c r="B86" s="66" t="s">
        <v>1334</v>
      </c>
      <c r="C86" s="66" t="s">
        <v>94</v>
      </c>
      <c r="D86" s="66" t="s">
        <v>94</v>
      </c>
      <c r="E86" s="66" t="s">
        <v>94</v>
      </c>
      <c r="F86" s="66" t="s">
        <v>94</v>
      </c>
      <c r="G86" s="66" t="s">
        <v>94</v>
      </c>
      <c r="H86" s="64"/>
    </row>
    <row r="87" spans="1:8" outlineLevel="1" x14ac:dyDescent="0.3">
      <c r="A87" s="66" t="s">
        <v>1317</v>
      </c>
      <c r="H87" s="64"/>
    </row>
    <row r="88" spans="1:8" outlineLevel="1" x14ac:dyDescent="0.3">
      <c r="A88" s="66" t="s">
        <v>1318</v>
      </c>
      <c r="H88" s="64"/>
    </row>
    <row r="89" spans="1:8" outlineLevel="1" x14ac:dyDescent="0.3">
      <c r="A89" s="66" t="s">
        <v>1319</v>
      </c>
      <c r="H89" s="64"/>
    </row>
    <row r="90" spans="1:8" outlineLevel="1" x14ac:dyDescent="0.3">
      <c r="A90" s="66" t="s">
        <v>1320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1B90-1A6F-4547-932D-526A456208F3}">
  <sheetPr>
    <pageSetUpPr fitToPage="1"/>
  </sheetPr>
  <dimension ref="B1:D37"/>
  <sheetViews>
    <sheetView topLeftCell="A7" zoomScale="70" zoomScaleNormal="70" zoomScaleSheetLayoutView="90" workbookViewId="0">
      <selection activeCell="C28" sqref="C28"/>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3"/>
    <row r="2" spans="2:4" ht="12" customHeight="1" x14ac:dyDescent="0.3"/>
    <row r="3" spans="2:4" ht="12" customHeight="1" x14ac:dyDescent="0.3"/>
    <row r="4" spans="2:4" ht="15.75" customHeight="1" x14ac:dyDescent="0.3">
      <c r="B4" s="228"/>
      <c r="C4" s="229"/>
    </row>
    <row r="5" spans="2:4" ht="191.25" customHeight="1" x14ac:dyDescent="0.3">
      <c r="B5" s="230"/>
      <c r="C5" s="517"/>
      <c r="D5" s="517"/>
    </row>
    <row r="6" spans="2:4" ht="191.25" customHeight="1" x14ac:dyDescent="0.3">
      <c r="B6" s="230"/>
      <c r="C6" s="231"/>
      <c r="D6" s="231"/>
    </row>
    <row r="7" spans="2:4" ht="124.5" customHeight="1" x14ac:dyDescent="0.3">
      <c r="C7" s="232"/>
    </row>
    <row r="8" spans="2:4" ht="27.75" customHeight="1" x14ac:dyDescent="0.3">
      <c r="B8" s="233"/>
      <c r="C8" s="234"/>
    </row>
    <row r="9" spans="2:4" ht="27.75" customHeight="1" x14ac:dyDescent="0.3">
      <c r="C9" s="234"/>
    </row>
    <row r="37" ht="2.25" customHeight="1" x14ac:dyDescent="0.3"/>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5E71-503E-4D1B-868D-96EB1E5DF85A}">
  <sheetPr>
    <pageSetUpPr fitToPage="1"/>
  </sheetPr>
  <dimension ref="A1:F47"/>
  <sheetViews>
    <sheetView zoomScale="85" zoomScaleNormal="85" zoomScaleSheetLayoutView="85" workbookViewId="0">
      <selection activeCell="G7" sqref="G7"/>
    </sheetView>
  </sheetViews>
  <sheetFormatPr defaultColWidth="15.88671875" defaultRowHeight="15.6" x14ac:dyDescent="0.3"/>
  <cols>
    <col min="1" max="1" width="3.44140625" style="21" customWidth="1"/>
    <col min="2" max="2" width="33.6640625" style="239" bestFit="1" customWidth="1"/>
    <col min="3" max="3" width="1.5546875" style="240" customWidth="1"/>
    <col min="4" max="4" width="71" style="239" customWidth="1"/>
    <col min="5" max="6" width="23.5546875" style="239" customWidth="1"/>
    <col min="7" max="7" width="1.88671875" style="239" customWidth="1"/>
    <col min="8" max="8" width="15.88671875" style="239"/>
    <col min="9" max="9" width="6.109375" style="239" customWidth="1"/>
    <col min="10" max="16384" width="15.88671875" style="239"/>
  </cols>
  <sheetData>
    <row r="1" spans="2:6" s="21" customFormat="1" ht="12" customHeight="1" x14ac:dyDescent="0.3">
      <c r="C1" s="235"/>
    </row>
    <row r="2" spans="2:6" s="21" customFormat="1" ht="12" customHeight="1" x14ac:dyDescent="0.3">
      <c r="C2" s="235"/>
    </row>
    <row r="3" spans="2:6" s="21" customFormat="1" ht="12" customHeight="1" x14ac:dyDescent="0.3">
      <c r="C3" s="235"/>
    </row>
    <row r="4" spans="2:6" s="21" customFormat="1" ht="15.75" customHeight="1" x14ac:dyDescent="0.3">
      <c r="C4" s="235"/>
    </row>
    <row r="5" spans="2:6" s="21" customFormat="1" ht="24" customHeight="1" x14ac:dyDescent="0.4">
      <c r="B5" s="518" t="s">
        <v>1424</v>
      </c>
      <c r="C5" s="518"/>
      <c r="D5" s="518"/>
    </row>
    <row r="6" spans="2:6" s="21" customFormat="1" ht="6" customHeight="1" x14ac:dyDescent="0.3">
      <c r="C6" s="235"/>
    </row>
    <row r="7" spans="2:6" s="21" customFormat="1" ht="15.75" customHeight="1" x14ac:dyDescent="0.3">
      <c r="B7" s="236" t="s">
        <v>1425</v>
      </c>
      <c r="C7" s="237"/>
      <c r="D7" s="238" t="s">
        <v>1426</v>
      </c>
    </row>
    <row r="8" spans="2:6" ht="11.25" customHeight="1" x14ac:dyDescent="0.3"/>
    <row r="10" spans="2:6" x14ac:dyDescent="0.3">
      <c r="B10" s="241" t="s">
        <v>1427</v>
      </c>
      <c r="C10" s="242"/>
      <c r="D10" s="243"/>
      <c r="E10" s="243"/>
      <c r="F10" s="243"/>
    </row>
    <row r="11" spans="2:6" x14ac:dyDescent="0.3">
      <c r="B11" s="244" t="s">
        <v>1428</v>
      </c>
      <c r="C11" s="244"/>
      <c r="D11" s="244"/>
      <c r="E11" s="243"/>
      <c r="F11" s="243"/>
    </row>
    <row r="12" spans="2:6" x14ac:dyDescent="0.3">
      <c r="B12" s="245" t="s">
        <v>1429</v>
      </c>
      <c r="C12" s="242"/>
      <c r="D12" s="246" t="s">
        <v>1428</v>
      </c>
      <c r="E12" s="243"/>
      <c r="F12" s="243"/>
    </row>
    <row r="13" spans="2:6" x14ac:dyDescent="0.3">
      <c r="B13" s="245"/>
      <c r="C13" s="242"/>
      <c r="D13" s="243"/>
      <c r="E13" s="243"/>
      <c r="F13" s="243"/>
    </row>
    <row r="14" spans="2:6" x14ac:dyDescent="0.3">
      <c r="B14" s="244" t="s">
        <v>1430</v>
      </c>
      <c r="C14" s="244"/>
      <c r="D14" s="243"/>
      <c r="E14" s="243"/>
      <c r="F14" s="243"/>
    </row>
    <row r="15" spans="2:6" x14ac:dyDescent="0.3">
      <c r="B15" s="245" t="s">
        <v>1431</v>
      </c>
      <c r="C15" s="242"/>
      <c r="D15" s="246" t="s">
        <v>1432</v>
      </c>
      <c r="E15" s="243"/>
      <c r="F15" s="243"/>
    </row>
    <row r="16" spans="2:6" x14ac:dyDescent="0.3">
      <c r="B16" s="245" t="s">
        <v>1433</v>
      </c>
      <c r="C16" s="242"/>
      <c r="D16" s="246" t="s">
        <v>1434</v>
      </c>
      <c r="E16" s="243"/>
      <c r="F16" s="243"/>
    </row>
    <row r="17" spans="2:6" x14ac:dyDescent="0.3">
      <c r="B17" s="245" t="s">
        <v>1435</v>
      </c>
      <c r="C17" s="242"/>
      <c r="D17" s="246" t="s">
        <v>1436</v>
      </c>
      <c r="E17" s="243"/>
      <c r="F17" s="243"/>
    </row>
    <row r="18" spans="2:6" x14ac:dyDescent="0.3">
      <c r="B18" s="245" t="s">
        <v>1437</v>
      </c>
      <c r="C18" s="242"/>
      <c r="D18" s="246" t="s">
        <v>1438</v>
      </c>
      <c r="E18" s="243"/>
      <c r="F18" s="243"/>
    </row>
    <row r="19" spans="2:6" x14ac:dyDescent="0.3">
      <c r="B19" s="245" t="s">
        <v>1439</v>
      </c>
      <c r="C19" s="242"/>
      <c r="D19" s="246" t="s">
        <v>1440</v>
      </c>
      <c r="E19" s="243"/>
      <c r="F19" s="243"/>
    </row>
    <row r="20" spans="2:6" x14ac:dyDescent="0.3">
      <c r="B20" s="245" t="s">
        <v>1441</v>
      </c>
      <c r="C20" s="242"/>
      <c r="D20" s="246" t="s">
        <v>1442</v>
      </c>
      <c r="E20" s="243"/>
      <c r="F20" s="243"/>
    </row>
    <row r="21" spans="2:6" x14ac:dyDescent="0.3">
      <c r="B21" s="245"/>
      <c r="C21" s="242"/>
      <c r="D21" s="243"/>
      <c r="E21" s="243"/>
      <c r="F21" s="243"/>
    </row>
    <row r="22" spans="2:6" x14ac:dyDescent="0.3">
      <c r="B22" s="245" t="s">
        <v>1443</v>
      </c>
      <c r="C22" s="242"/>
      <c r="D22" s="246" t="s">
        <v>1444</v>
      </c>
      <c r="E22" s="243"/>
      <c r="F22" s="243"/>
    </row>
    <row r="23" spans="2:6" x14ac:dyDescent="0.3">
      <c r="B23" s="245" t="s">
        <v>1445</v>
      </c>
      <c r="C23" s="242"/>
      <c r="D23" s="246" t="s">
        <v>1446</v>
      </c>
      <c r="E23" s="243"/>
      <c r="F23" s="243"/>
    </row>
    <row r="24" spans="2:6" x14ac:dyDescent="0.3">
      <c r="B24" s="245" t="s">
        <v>1447</v>
      </c>
      <c r="C24" s="242"/>
      <c r="D24" s="246" t="s">
        <v>1448</v>
      </c>
      <c r="E24" s="243"/>
      <c r="F24" s="243"/>
    </row>
    <row r="25" spans="2:6" x14ac:dyDescent="0.3">
      <c r="B25" s="245" t="s">
        <v>1449</v>
      </c>
      <c r="C25" s="242"/>
      <c r="D25" s="246" t="s">
        <v>1450</v>
      </c>
      <c r="E25" s="243"/>
      <c r="F25" s="243"/>
    </row>
    <row r="26" spans="2:6" x14ac:dyDescent="0.3">
      <c r="B26" s="245" t="s">
        <v>1451</v>
      </c>
      <c r="C26" s="242"/>
      <c r="D26" s="246" t="s">
        <v>1452</v>
      </c>
      <c r="E26" s="243"/>
      <c r="F26" s="243"/>
    </row>
    <row r="27" spans="2:6" x14ac:dyDescent="0.3">
      <c r="B27" s="245" t="s">
        <v>1453</v>
      </c>
      <c r="C27" s="242"/>
      <c r="D27" s="246" t="s">
        <v>1454</v>
      </c>
      <c r="E27" s="243"/>
      <c r="F27" s="243"/>
    </row>
    <row r="28" spans="2:6" x14ac:dyDescent="0.3">
      <c r="B28" s="245" t="s">
        <v>1455</v>
      </c>
      <c r="C28" s="242"/>
      <c r="D28" s="246" t="s">
        <v>1456</v>
      </c>
      <c r="E28" s="243"/>
      <c r="F28" s="243"/>
    </row>
    <row r="29" spans="2:6" x14ac:dyDescent="0.3">
      <c r="B29" s="245" t="s">
        <v>1457</v>
      </c>
      <c r="C29" s="242"/>
      <c r="D29" s="246" t="s">
        <v>1458</v>
      </c>
      <c r="E29" s="243"/>
      <c r="F29" s="243"/>
    </row>
    <row r="30" spans="2:6" x14ac:dyDescent="0.3">
      <c r="B30" s="245" t="s">
        <v>1459</v>
      </c>
      <c r="C30" s="242"/>
      <c r="D30" s="246" t="s">
        <v>1460</v>
      </c>
      <c r="E30" s="243"/>
      <c r="F30" s="243"/>
    </row>
    <row r="31" spans="2:6" x14ac:dyDescent="0.3">
      <c r="B31" s="245" t="s">
        <v>1461</v>
      </c>
      <c r="C31" s="242"/>
      <c r="D31" s="246" t="s">
        <v>1462</v>
      </c>
      <c r="E31" s="243"/>
      <c r="F31" s="243"/>
    </row>
    <row r="32" spans="2:6" x14ac:dyDescent="0.3">
      <c r="B32" s="245" t="s">
        <v>1463</v>
      </c>
      <c r="C32" s="242"/>
      <c r="D32" s="246" t="s">
        <v>1464</v>
      </c>
      <c r="E32" s="243"/>
      <c r="F32" s="243"/>
    </row>
    <row r="33" spans="2:6" x14ac:dyDescent="0.3">
      <c r="B33" s="245" t="s">
        <v>1465</v>
      </c>
      <c r="C33" s="242"/>
      <c r="D33" s="246" t="s">
        <v>1466</v>
      </c>
      <c r="E33" s="243"/>
      <c r="F33" s="243"/>
    </row>
    <row r="34" spans="2:6" x14ac:dyDescent="0.3">
      <c r="B34" s="245" t="s">
        <v>1467</v>
      </c>
      <c r="C34" s="242"/>
      <c r="D34" s="246" t="s">
        <v>1468</v>
      </c>
      <c r="E34" s="243"/>
      <c r="F34" s="243"/>
    </row>
    <row r="35" spans="2:6" x14ac:dyDescent="0.3">
      <c r="B35" s="245" t="s">
        <v>1469</v>
      </c>
      <c r="C35" s="242"/>
      <c r="D35" s="246" t="s">
        <v>1470</v>
      </c>
      <c r="E35" s="243"/>
      <c r="F35" s="243"/>
    </row>
    <row r="36" spans="2:6" x14ac:dyDescent="0.3">
      <c r="B36" s="245" t="s">
        <v>1471</v>
      </c>
      <c r="C36" s="242"/>
      <c r="D36" s="246" t="s">
        <v>1472</v>
      </c>
      <c r="E36" s="243"/>
      <c r="F36" s="243"/>
    </row>
    <row r="37" spans="2:6" x14ac:dyDescent="0.3">
      <c r="B37" s="245" t="s">
        <v>1473</v>
      </c>
      <c r="C37" s="242"/>
      <c r="D37" s="246" t="s">
        <v>1474</v>
      </c>
      <c r="E37" s="243"/>
      <c r="F37" s="243"/>
    </row>
    <row r="38" spans="2:6" x14ac:dyDescent="0.3">
      <c r="B38" s="245" t="s">
        <v>1475</v>
      </c>
      <c r="C38" s="242"/>
      <c r="D38" s="246" t="s">
        <v>1476</v>
      </c>
      <c r="E38" s="243"/>
      <c r="F38" s="243"/>
    </row>
    <row r="39" spans="2:6" x14ac:dyDescent="0.3">
      <c r="B39" s="245" t="s">
        <v>1477</v>
      </c>
      <c r="C39" s="242"/>
      <c r="D39" s="246" t="s">
        <v>1478</v>
      </c>
      <c r="E39" s="243"/>
      <c r="F39" s="243"/>
    </row>
    <row r="40" spans="2:6" x14ac:dyDescent="0.3">
      <c r="B40" s="245"/>
      <c r="C40" s="242"/>
      <c r="D40" s="246"/>
      <c r="E40" s="243"/>
      <c r="F40" s="243"/>
    </row>
    <row r="41" spans="2:6" x14ac:dyDescent="0.3">
      <c r="B41" s="245"/>
      <c r="C41" s="242"/>
      <c r="D41" s="247"/>
      <c r="E41" s="243"/>
      <c r="F41" s="243"/>
    </row>
    <row r="42" spans="2:6" x14ac:dyDescent="0.3">
      <c r="E42" s="240"/>
    </row>
    <row r="43" spans="2:6" x14ac:dyDescent="0.3">
      <c r="B43" s="241" t="s">
        <v>1479</v>
      </c>
      <c r="C43" s="242"/>
      <c r="D43" s="243"/>
      <c r="E43" s="240"/>
    </row>
    <row r="44" spans="2:6" x14ac:dyDescent="0.3">
      <c r="B44" s="245" t="s">
        <v>1480</v>
      </c>
      <c r="C44" s="242"/>
      <c r="D44" s="246" t="s">
        <v>1481</v>
      </c>
      <c r="E44" s="240"/>
    </row>
    <row r="45" spans="2:6" x14ac:dyDescent="0.3">
      <c r="B45" s="245" t="s">
        <v>1482</v>
      </c>
      <c r="C45" s="242"/>
      <c r="D45" s="246" t="s">
        <v>1481</v>
      </c>
      <c r="E45" s="240"/>
    </row>
    <row r="46" spans="2:6" x14ac:dyDescent="0.3">
      <c r="B46" s="245" t="s">
        <v>1483</v>
      </c>
      <c r="C46" s="242"/>
      <c r="D46" s="246" t="s">
        <v>1484</v>
      </c>
    </row>
    <row r="47" spans="2:6" x14ac:dyDescent="0.3">
      <c r="B47" s="243"/>
      <c r="C47" s="242"/>
      <c r="D47" s="243"/>
    </row>
  </sheetData>
  <mergeCells count="1">
    <mergeCell ref="B5:D5"/>
  </mergeCells>
  <hyperlinks>
    <hyperlink ref="D12" location="'Tabel A - General Issuer Detail'!A1" display="General Issuer Detail" xr:uid="{F25C631B-0089-44A0-A132-FDF632EB8C04}"/>
    <hyperlink ref="D15" location="'G1-G4 - Cover pool inform.'!A1" display="General cover pool information " xr:uid="{05D055D9-3463-4AEB-80D6-820501E44688}"/>
    <hyperlink ref="D16" location="'G1-G4 - Cover pool inform.'!B25" display="Outstanding CBs" xr:uid="{B5309A0F-552D-48E3-8D5E-6318AA77C79B}"/>
    <hyperlink ref="D19" location="'G1-G4 - Cover pool inform.'!B61" display="Legal ALM (balance principle) adherence" xr:uid="{B136AC54-03A3-4F31-8D09-2C4CF5A20B42}"/>
    <hyperlink ref="D20" location="'G1-G4 - Cover pool inform.'!B70" display="Additional characteristics of ALM business model for issued CBs" xr:uid="{E9821C81-05F6-4864-81E5-4FE1D586662D}"/>
    <hyperlink ref="D22" location="'Table 1-3 - Lending'!B7" display="Number of loans by property category" xr:uid="{78254782-EE41-4140-9E5C-415117A726BA}"/>
    <hyperlink ref="D23" location="'Table 1-3 - Lending'!B16" display="Lending by property category, DKKbn" xr:uid="{AF1BCBD5-ED6D-4762-AB87-0C5B3227A58A}"/>
    <hyperlink ref="D24" location="'Table 1-3 - Lending'!B23" display="Lending, by loan size, DKKbn" xr:uid="{5368E1CC-7402-4E0F-BC46-C2B46D875B81}"/>
    <hyperlink ref="D25" location="'Table 4 - LTV'!B7" display="Lending, by-loan to-value (LTV), current property value, DKKbn" xr:uid="{4B1504B1-D1C2-4481-8CDE-CE4094E1F7FA}"/>
    <hyperlink ref="D26" location="'Table 4 - LTV'!B29" display="Lending, by-loan to-value (LTV), current property value, Per cent" xr:uid="{4F43D054-F6C8-439F-9E4E-32B6E484FBBE}"/>
    <hyperlink ref="D27" location="'Table 4 - LTV'!B51" display="Lending, by-loan to-value (LTV), current property value, DKKbn (&quot;Sidste krone&quot;)" xr:uid="{912A6C3C-5954-4D86-B283-BEB08CD3057D}"/>
    <hyperlink ref="D28" location="'Table 4 - LTV'!B73" display="Lending, by-loan to-value (LTV), current property value, Per cent (&quot;Sidste krone&quot;)" xr:uid="{FEC72AFA-DC44-4F85-8DE1-8CFF44A0655B}"/>
    <hyperlink ref="D29" location="'Table 5 - Lending by region'!B7" display="Lending by region, DKKbn" xr:uid="{0BB93EF9-F29E-4D99-9A99-73001554B612}"/>
    <hyperlink ref="D30" location="'Table 6-8 - Lending by loantype'!B6" display="Lending by loan type - IO Loans, DKKbn" xr:uid="{77E7BEDB-8F45-4A85-A68F-2AAAF61315AB}"/>
    <hyperlink ref="D31" location="'Table 6-8 - Lending by loantype'!B23" display="Lending by loan type - Repayment Loans / Amortizing Loans, DKKbn" xr:uid="{789EA3EA-6767-4713-BE14-1D53CD9D2522}"/>
    <hyperlink ref="D32" location="'Table 6-8 - Lending by loantype'!B40" display="Lending by loan type - All loans, DKKbn" xr:uid="{43E76AB4-DB30-4516-BD5A-13AE20169769}"/>
    <hyperlink ref="D34" location="'Table 9-12 - Lending'!B20" display="Lending by remaining maturity, DKKbn" xr:uid="{5D40EE79-AD96-4F3E-B90D-B8FDFD9C423F}"/>
    <hyperlink ref="D35" location="'Table 9-12 - Lending'!B35" display="90 day Non-performing loans by property type, as percentage of instalments payments, %" xr:uid="{5C32BDBC-4213-4B33-BA7F-904AB0EE2010}"/>
    <hyperlink ref="D36" location="'Table 9-12 - Lending'!B45" display="90 day Non-performing loans by property type, as percentage of lending, %" xr:uid="{99E5D2D4-5DF2-4457-92B0-B6E084029AF0}"/>
    <hyperlink ref="D37" location="'Table 9-12 - Lending'!B55" display="90 day Non-performing loans by property type, as percentage of lending, by continous LTV bracket, %" xr:uid="{F5734551-203D-46B9-9F78-4E992D23C98C}"/>
    <hyperlink ref="D38" location="'Table 9-12 - Lending'!B69" display="Realised losses (DKKm)" xr:uid="{F96990D5-2817-4FDC-B511-39C61078CE52}"/>
    <hyperlink ref="D39" location="'Table 9-12 - Lending'!B78" display="Realised losses (%)" xr:uid="{ACD255ED-B65A-40E3-98D7-C185ECC39105}"/>
    <hyperlink ref="D44" location="'X1 Key Concepts'!B8" display="Key Concepts Explanation" xr:uid="{F607C4CF-7812-49F8-8718-E2E202C0C311}"/>
    <hyperlink ref="D46" location="'X3 - General explanation'!B7" display="General explanation" xr:uid="{149E253C-D19F-4A07-A7EC-BD3408ECE605}"/>
    <hyperlink ref="D17" location="'G1-G4 - Cover pool inform.'!A1" display="Cover assets and maturity structure" xr:uid="{6A73C0E1-F557-4F1F-8804-9117EB5490D6}"/>
    <hyperlink ref="D45" location="'X2 Key Concepts'!A1" display="Key Concepts Explanation" xr:uid="{C62D1F84-8E2B-42C2-B899-5C0C919901EE}"/>
    <hyperlink ref="D18" location="'G1-G4 - Cover pool inform.'!A1" display="Interest and currency risk" xr:uid="{85EB5E0F-DB68-4986-A129-4BB3FC6E3FE8}"/>
    <hyperlink ref="D33" location="'Table 9-12 - Lending'!B6" display="Lending by Seasoning, DKKbn (Seasoning defined by duration of customer relationship)" xr:uid="{BC5FF379-BACA-4D04-ABA2-D5DFFE09CD1F}"/>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5683-84D5-4BF4-9DB1-20F969C69E37}">
  <sheetPr>
    <pageSetUpPr fitToPage="1"/>
  </sheetPr>
  <dimension ref="B1:F46"/>
  <sheetViews>
    <sheetView zoomScale="85" zoomScaleNormal="85" workbookViewId="0"/>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3"/>
    <row r="2" spans="2:6" ht="12" customHeight="1" x14ac:dyDescent="0.3"/>
    <row r="3" spans="2:6" ht="12" customHeight="1" x14ac:dyDescent="0.3"/>
    <row r="4" spans="2:6" ht="36" customHeight="1" x14ac:dyDescent="0.3">
      <c r="B4" s="248" t="s">
        <v>1485</v>
      </c>
      <c r="C4" s="519"/>
      <c r="D4" s="519"/>
    </row>
    <row r="5" spans="2:6" ht="15.6" x14ac:dyDescent="0.3">
      <c r="B5" s="249" t="s">
        <v>1486</v>
      </c>
      <c r="C5" s="250"/>
      <c r="D5" s="250"/>
      <c r="E5" s="250"/>
      <c r="F5" s="250"/>
    </row>
    <row r="6" spans="2:6" s="253" customFormat="1" ht="3.75" customHeight="1" x14ac:dyDescent="0.3">
      <c r="B6" s="251"/>
      <c r="C6" s="252"/>
      <c r="D6" s="252"/>
      <c r="E6" s="252"/>
      <c r="F6" s="252"/>
    </row>
    <row r="7" spans="2:6" s="253" customFormat="1" ht="3" customHeight="1" x14ac:dyDescent="0.3">
      <c r="B7" s="251"/>
    </row>
    <row r="8" spans="2:6" ht="3.75" customHeight="1" x14ac:dyDescent="0.3"/>
    <row r="9" spans="2:6" x14ac:dyDescent="0.3">
      <c r="B9" s="254" t="s">
        <v>1487</v>
      </c>
      <c r="C9" s="255" t="s">
        <v>1488</v>
      </c>
      <c r="D9" s="255" t="s">
        <v>1489</v>
      </c>
      <c r="E9" s="255" t="s">
        <v>1490</v>
      </c>
      <c r="F9" s="255" t="s">
        <v>1491</v>
      </c>
    </row>
    <row r="10" spans="2:6" x14ac:dyDescent="0.3">
      <c r="B10" s="256" t="s">
        <v>1492</v>
      </c>
      <c r="C10" s="257">
        <v>447.4</v>
      </c>
      <c r="D10" s="257">
        <v>438.8</v>
      </c>
      <c r="E10" s="257">
        <v>452.3</v>
      </c>
      <c r="F10" s="257">
        <v>439.2</v>
      </c>
    </row>
    <row r="11" spans="2:6" x14ac:dyDescent="0.3">
      <c r="B11" s="256" t="s">
        <v>1493</v>
      </c>
      <c r="C11" s="257">
        <v>401.14800000000002</v>
      </c>
      <c r="D11" s="257">
        <v>395.11500000000001</v>
      </c>
      <c r="E11" s="257">
        <v>394.64699999999999</v>
      </c>
      <c r="F11" s="257">
        <v>394.93299999999999</v>
      </c>
    </row>
    <row r="12" spans="2:6" x14ac:dyDescent="0.3">
      <c r="B12" s="258" t="s">
        <v>1494</v>
      </c>
      <c r="C12" s="259">
        <v>401.14800000000002</v>
      </c>
      <c r="D12" s="259">
        <v>395.11500000000001</v>
      </c>
      <c r="E12" s="259">
        <v>394.64699999999999</v>
      </c>
      <c r="F12" s="259">
        <v>394.93299999999999</v>
      </c>
    </row>
    <row r="13" spans="2:6" x14ac:dyDescent="0.3">
      <c r="B13" s="260" t="s">
        <v>1495</v>
      </c>
      <c r="C13" s="261">
        <v>0.23300000000000001</v>
      </c>
      <c r="D13" s="261">
        <v>0.23899999999999999</v>
      </c>
      <c r="E13" s="261">
        <v>0.29799999999999999</v>
      </c>
      <c r="F13" s="261">
        <v>0.29099999999999998</v>
      </c>
    </row>
    <row r="14" spans="2:6" x14ac:dyDescent="0.3">
      <c r="B14" s="256" t="s">
        <v>1496</v>
      </c>
      <c r="C14" s="262">
        <v>0.25700000000000001</v>
      </c>
      <c r="D14" s="262">
        <v>0.26500000000000001</v>
      </c>
      <c r="E14" s="262">
        <v>0.33</v>
      </c>
      <c r="F14" s="508">
        <v>0.32</v>
      </c>
    </row>
    <row r="15" spans="2:6" x14ac:dyDescent="0.3">
      <c r="B15" s="256" t="s">
        <v>1497</v>
      </c>
      <c r="C15" s="257">
        <v>419.62700000000001</v>
      </c>
      <c r="D15" s="257">
        <v>419.81200000000001</v>
      </c>
      <c r="E15" s="257">
        <v>421.49200000000002</v>
      </c>
      <c r="F15" s="257">
        <v>428.48500000000001</v>
      </c>
    </row>
    <row r="16" spans="2:6" x14ac:dyDescent="0.3">
      <c r="B16" s="256" t="s">
        <v>1498</v>
      </c>
      <c r="C16" s="257">
        <v>6.1</v>
      </c>
      <c r="D16" s="257">
        <v>5.0999999999999996</v>
      </c>
      <c r="E16" s="257">
        <v>11.3</v>
      </c>
      <c r="F16" s="257">
        <v>10.1</v>
      </c>
    </row>
    <row r="17" spans="2:6" x14ac:dyDescent="0.3">
      <c r="B17" s="263" t="s">
        <v>1499</v>
      </c>
      <c r="C17" s="257"/>
      <c r="D17" s="257"/>
      <c r="E17" s="257"/>
      <c r="F17" s="257"/>
    </row>
    <row r="18" spans="2:6" x14ac:dyDescent="0.3">
      <c r="B18" s="264" t="s">
        <v>1500</v>
      </c>
      <c r="C18" s="265">
        <v>114.66500000000001</v>
      </c>
      <c r="D18" s="265">
        <v>115.465</v>
      </c>
      <c r="E18" s="265">
        <v>114.536</v>
      </c>
      <c r="F18" s="265">
        <v>114.867</v>
      </c>
    </row>
    <row r="19" spans="2:6" x14ac:dyDescent="0.3">
      <c r="B19" s="266" t="s">
        <v>1501</v>
      </c>
      <c r="C19" s="265">
        <v>0</v>
      </c>
      <c r="D19" s="265">
        <v>0</v>
      </c>
      <c r="E19" s="265">
        <v>0</v>
      </c>
      <c r="F19" s="265">
        <v>0.1</v>
      </c>
    </row>
    <row r="20" spans="2:6" x14ac:dyDescent="0.3">
      <c r="B20" s="256" t="s">
        <v>1502</v>
      </c>
      <c r="C20" s="257">
        <v>0.1</v>
      </c>
      <c r="D20" s="257">
        <v>0.1</v>
      </c>
      <c r="E20" s="257">
        <v>0</v>
      </c>
      <c r="F20" s="257">
        <v>0</v>
      </c>
    </row>
    <row r="21" spans="2:6" s="253" customFormat="1" ht="9.75" customHeight="1" x14ac:dyDescent="0.3">
      <c r="B21" s="251"/>
      <c r="C21" s="252"/>
      <c r="D21" s="252"/>
      <c r="E21" s="252"/>
      <c r="F21" s="252"/>
    </row>
    <row r="22" spans="2:6" s="253" customFormat="1" ht="15.6" x14ac:dyDescent="0.3">
      <c r="B22" s="267"/>
      <c r="C22" s="252"/>
      <c r="D22" s="252"/>
      <c r="E22" s="252"/>
      <c r="F22" s="252"/>
    </row>
    <row r="23" spans="2:6" x14ac:dyDescent="0.3">
      <c r="B23" s="268" t="s">
        <v>1503</v>
      </c>
      <c r="C23" s="269"/>
      <c r="D23" s="269"/>
      <c r="E23" s="269"/>
      <c r="F23" s="269"/>
    </row>
    <row r="24" spans="2:6" x14ac:dyDescent="0.3">
      <c r="B24" s="270" t="s">
        <v>1504</v>
      </c>
      <c r="C24" s="271">
        <v>401.14800000000002</v>
      </c>
      <c r="D24" s="271">
        <v>395.11500000000001</v>
      </c>
      <c r="E24" s="271">
        <v>394.64699999999999</v>
      </c>
      <c r="F24" s="271">
        <v>394.93299999999999</v>
      </c>
    </row>
    <row r="25" spans="2:6" x14ac:dyDescent="0.3">
      <c r="B25" s="268" t="s">
        <v>1505</v>
      </c>
      <c r="C25" s="269"/>
      <c r="D25" s="269"/>
      <c r="E25" s="269"/>
      <c r="F25" s="269"/>
    </row>
    <row r="26" spans="2:6" ht="3" customHeight="1" x14ac:dyDescent="0.3">
      <c r="B26" s="272"/>
      <c r="C26" s="269"/>
      <c r="D26" s="269"/>
      <c r="E26" s="269"/>
      <c r="F26" s="269"/>
    </row>
    <row r="27" spans="2:6" x14ac:dyDescent="0.3">
      <c r="B27" s="258" t="s">
        <v>1506</v>
      </c>
      <c r="C27" s="263"/>
      <c r="D27" s="263"/>
      <c r="E27" s="263"/>
      <c r="F27" s="263"/>
    </row>
    <row r="28" spans="2:6" x14ac:dyDescent="0.3">
      <c r="B28" s="273" t="s">
        <v>1507</v>
      </c>
      <c r="C28" s="274">
        <v>1.3360000000000001</v>
      </c>
      <c r="D28" s="275">
        <v>0.748</v>
      </c>
      <c r="E28" s="275">
        <v>1.4730000000000001</v>
      </c>
      <c r="F28" s="274">
        <v>1.55</v>
      </c>
    </row>
    <row r="29" spans="2:6" x14ac:dyDescent="0.3">
      <c r="B29" s="273" t="s">
        <v>1508</v>
      </c>
      <c r="C29" s="274">
        <v>2.294</v>
      </c>
      <c r="D29" s="274">
        <v>3.7530000000000001</v>
      </c>
      <c r="E29" s="274">
        <v>3.9609999999999999</v>
      </c>
      <c r="F29" s="274">
        <v>4.0549999999999997</v>
      </c>
    </row>
    <row r="30" spans="2:6" x14ac:dyDescent="0.3">
      <c r="B30" s="273" t="s">
        <v>1509</v>
      </c>
      <c r="C30" s="274">
        <v>397.51799999999997</v>
      </c>
      <c r="D30" s="274">
        <v>390.61399999999998</v>
      </c>
      <c r="E30" s="274">
        <v>389.21300000000002</v>
      </c>
      <c r="F30" s="274">
        <v>389.32799999999997</v>
      </c>
    </row>
    <row r="31" spans="2:6" x14ac:dyDescent="0.3">
      <c r="B31" s="258" t="s">
        <v>1510</v>
      </c>
      <c r="C31" s="276"/>
      <c r="D31" s="276"/>
      <c r="E31" s="276"/>
      <c r="F31" s="276"/>
    </row>
    <row r="32" spans="2:6" x14ac:dyDescent="0.3">
      <c r="B32" s="273" t="s">
        <v>1511</v>
      </c>
      <c r="C32" s="274">
        <v>393.62</v>
      </c>
      <c r="D32" s="274">
        <v>387.29700000000003</v>
      </c>
      <c r="E32" s="274">
        <v>385.39699999999999</v>
      </c>
      <c r="F32" s="274">
        <v>385.19</v>
      </c>
    </row>
    <row r="33" spans="2:6" x14ac:dyDescent="0.3">
      <c r="B33" s="273" t="s">
        <v>1512</v>
      </c>
      <c r="C33" s="274">
        <v>7.5279999999999996</v>
      </c>
      <c r="D33" s="274">
        <v>7.819</v>
      </c>
      <c r="E33" s="274">
        <v>9.25</v>
      </c>
      <c r="F33" s="274">
        <v>9.7430000000000003</v>
      </c>
    </row>
    <row r="34" spans="2:6" x14ac:dyDescent="0.3">
      <c r="B34" s="273" t="s">
        <v>1513</v>
      </c>
      <c r="C34" s="277">
        <v>0</v>
      </c>
      <c r="D34" s="277">
        <v>0</v>
      </c>
      <c r="E34" s="277">
        <v>0</v>
      </c>
      <c r="F34" s="277">
        <v>0</v>
      </c>
    </row>
    <row r="35" spans="2:6" x14ac:dyDescent="0.3">
      <c r="B35" s="273" t="s">
        <v>1514</v>
      </c>
      <c r="C35" s="277">
        <v>0</v>
      </c>
      <c r="D35" s="277">
        <v>0</v>
      </c>
      <c r="E35" s="277">
        <v>0</v>
      </c>
      <c r="F35" s="277">
        <v>0</v>
      </c>
    </row>
    <row r="36" spans="2:6" x14ac:dyDescent="0.3">
      <c r="B36" s="258" t="s">
        <v>1515</v>
      </c>
      <c r="C36" s="276"/>
      <c r="D36" s="276"/>
      <c r="E36" s="276"/>
      <c r="F36" s="276"/>
    </row>
    <row r="37" spans="2:6" ht="28.8" x14ac:dyDescent="0.3">
      <c r="B37" s="273" t="s">
        <v>1516</v>
      </c>
      <c r="C37" s="274">
        <v>310.31</v>
      </c>
      <c r="D37" s="274">
        <v>305.27</v>
      </c>
      <c r="E37" s="274">
        <v>303.392</v>
      </c>
      <c r="F37" s="274">
        <v>303.64299999999997</v>
      </c>
    </row>
    <row r="38" spans="2:6" ht="28.8" x14ac:dyDescent="0.3">
      <c r="B38" s="273" t="s">
        <v>1517</v>
      </c>
      <c r="C38" s="274">
        <v>90.682000000000002</v>
      </c>
      <c r="D38" s="274">
        <v>89.688000000000002</v>
      </c>
      <c r="E38" s="274">
        <v>91.094999999999999</v>
      </c>
      <c r="F38" s="274">
        <v>91.123000000000005</v>
      </c>
    </row>
    <row r="39" spans="2:6" x14ac:dyDescent="0.3">
      <c r="B39" s="273" t="s">
        <v>1518</v>
      </c>
      <c r="C39" s="274">
        <v>0.156</v>
      </c>
      <c r="D39" s="274">
        <v>0.157</v>
      </c>
      <c r="E39" s="274">
        <v>0.159</v>
      </c>
      <c r="F39" s="274">
        <v>0.16800000000000001</v>
      </c>
    </row>
    <row r="40" spans="2:6" x14ac:dyDescent="0.3">
      <c r="B40" s="258" t="s">
        <v>1519</v>
      </c>
      <c r="C40" s="278"/>
      <c r="D40" s="278"/>
      <c r="E40" s="278"/>
      <c r="F40" s="278"/>
    </row>
    <row r="41" spans="2:6" x14ac:dyDescent="0.3">
      <c r="B41" s="256" t="s">
        <v>1520</v>
      </c>
      <c r="C41" s="279">
        <v>0.18</v>
      </c>
      <c r="D41" s="279">
        <v>0.22</v>
      </c>
      <c r="E41" s="279">
        <v>0.22</v>
      </c>
      <c r="F41" s="280">
        <v>0.27</v>
      </c>
    </row>
    <row r="42" spans="2:6" ht="28.8" x14ac:dyDescent="0.3">
      <c r="B42" s="263" t="s">
        <v>1521</v>
      </c>
      <c r="C42" s="281">
        <v>0.32</v>
      </c>
      <c r="D42" s="281">
        <v>0.33700000000000002</v>
      </c>
      <c r="E42" s="281">
        <v>0.34899999999999998</v>
      </c>
      <c r="F42" s="281">
        <v>0.45</v>
      </c>
    </row>
    <row r="46" spans="2:6" x14ac:dyDescent="0.3">
      <c r="F46" s="282" t="s">
        <v>1522</v>
      </c>
    </row>
  </sheetData>
  <mergeCells count="1">
    <mergeCell ref="C4:D4"/>
  </mergeCells>
  <hyperlinks>
    <hyperlink ref="F46" location="Contents!A1" display="To Contents" xr:uid="{8C564571-1F77-47F6-B761-D2321E0C2A77}"/>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83FD-4CD4-499D-AFA4-8099A328D9E3}">
  <sheetPr>
    <pageSetUpPr fitToPage="1"/>
  </sheetPr>
  <dimension ref="A3:K132"/>
  <sheetViews>
    <sheetView zoomScale="85" zoomScaleNormal="85" workbookViewId="0"/>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7.5546875" style="21" bestFit="1" customWidth="1"/>
    <col min="7" max="8" width="10.6640625" style="21" customWidth="1"/>
    <col min="9" max="9" width="10.88671875" style="21" customWidth="1"/>
    <col min="10" max="10" width="4.33203125" style="21" bestFit="1" customWidth="1"/>
    <col min="11" max="11" width="17.5546875" style="21" bestFit="1" customWidth="1"/>
    <col min="12" max="12" width="8.88671875" style="21" customWidth="1"/>
    <col min="13" max="16384" width="9.109375" style="21"/>
  </cols>
  <sheetData>
    <row r="3" spans="2:9" ht="12" customHeight="1" x14ac:dyDescent="0.3"/>
    <row r="4" spans="2:9" ht="17.399999999999999" x14ac:dyDescent="0.3">
      <c r="B4" s="248" t="s">
        <v>1523</v>
      </c>
      <c r="C4" s="248"/>
      <c r="D4" s="248"/>
      <c r="E4" s="248"/>
      <c r="F4" s="248"/>
      <c r="G4" s="248"/>
      <c r="H4" s="248"/>
      <c r="I4" s="248"/>
    </row>
    <row r="5" spans="2:9" ht="4.5" customHeight="1" x14ac:dyDescent="0.3">
      <c r="B5" s="525"/>
      <c r="C5" s="525"/>
      <c r="D5" s="525"/>
      <c r="E5" s="525"/>
      <c r="F5" s="525"/>
      <c r="G5" s="525"/>
      <c r="H5" s="525"/>
      <c r="I5" s="525"/>
    </row>
    <row r="6" spans="2:9" ht="5.25" customHeight="1" x14ac:dyDescent="0.3">
      <c r="B6" s="283"/>
      <c r="C6" s="283"/>
      <c r="D6" s="283"/>
      <c r="E6" s="283"/>
      <c r="F6" s="283"/>
      <c r="G6" s="283"/>
      <c r="H6" s="283"/>
      <c r="I6" s="283"/>
    </row>
    <row r="7" spans="2:9" x14ac:dyDescent="0.3">
      <c r="B7" s="284" t="s">
        <v>1524</v>
      </c>
      <c r="C7" s="285"/>
      <c r="D7" s="285"/>
      <c r="E7" s="285"/>
      <c r="F7" s="285" t="s">
        <v>1488</v>
      </c>
      <c r="G7" s="285" t="s">
        <v>1489</v>
      </c>
      <c r="H7" s="285" t="s">
        <v>1490</v>
      </c>
      <c r="I7" s="285" t="s">
        <v>1491</v>
      </c>
    </row>
    <row r="8" spans="2:9" x14ac:dyDescent="0.3">
      <c r="B8" s="286" t="s">
        <v>1525</v>
      </c>
      <c r="C8" s="253"/>
      <c r="D8" s="253"/>
      <c r="E8" s="253"/>
      <c r="F8" s="287">
        <v>444.41063459457399</v>
      </c>
      <c r="G8" s="257">
        <v>448.05212799384998</v>
      </c>
      <c r="H8" s="257">
        <v>450.64992233533303</v>
      </c>
      <c r="I8" s="287">
        <v>453.85741156181155</v>
      </c>
    </row>
    <row r="9" spans="2:9" x14ac:dyDescent="0.3">
      <c r="B9" s="286" t="s">
        <v>1526</v>
      </c>
      <c r="C9" s="253"/>
      <c r="D9" s="253"/>
      <c r="E9" s="253"/>
      <c r="F9" s="287">
        <v>18.899999999999999</v>
      </c>
      <c r="G9" s="287">
        <v>27.3</v>
      </c>
      <c r="H9" s="287">
        <v>25.8</v>
      </c>
      <c r="I9" s="287">
        <v>45.2</v>
      </c>
    </row>
    <row r="10" spans="2:9" x14ac:dyDescent="0.3">
      <c r="B10" s="286" t="s">
        <v>1527</v>
      </c>
      <c r="C10" s="253"/>
      <c r="D10" s="253"/>
      <c r="E10" s="253"/>
      <c r="F10" s="287">
        <v>40.71757325088403</v>
      </c>
      <c r="G10" s="288">
        <v>40.119778681339902</v>
      </c>
      <c r="H10" s="288">
        <v>41.737340242622984</v>
      </c>
      <c r="I10" s="289">
        <v>38.88573516130139</v>
      </c>
    </row>
    <row r="11" spans="2:9" x14ac:dyDescent="0.3">
      <c r="B11" s="286" t="s">
        <v>1528</v>
      </c>
      <c r="C11" s="286" t="s">
        <v>159</v>
      </c>
      <c r="D11" s="286"/>
      <c r="E11" s="286"/>
      <c r="F11" s="289">
        <v>10.0862702755791</v>
      </c>
      <c r="G11" s="289">
        <v>9.8349098199625278</v>
      </c>
      <c r="H11" s="289">
        <v>10.2069102469339</v>
      </c>
      <c r="I11" s="289">
        <v>9.3706962119917812</v>
      </c>
    </row>
    <row r="12" spans="2:9" x14ac:dyDescent="0.3">
      <c r="B12" s="290"/>
      <c r="C12" s="291" t="s">
        <v>1529</v>
      </c>
      <c r="D12" s="291"/>
      <c r="E12" s="291"/>
      <c r="F12" s="292">
        <v>0.08</v>
      </c>
      <c r="G12" s="293">
        <v>0.08</v>
      </c>
      <c r="H12" s="293">
        <v>0.08</v>
      </c>
      <c r="I12" s="292">
        <v>0.08</v>
      </c>
    </row>
    <row r="13" spans="2:9" x14ac:dyDescent="0.3">
      <c r="B13" s="286" t="s">
        <v>1530</v>
      </c>
      <c r="C13" s="253"/>
      <c r="D13" s="253"/>
      <c r="E13" s="253"/>
      <c r="F13" s="287">
        <v>403.69299999999998</v>
      </c>
      <c r="G13" s="287">
        <v>407.93200000000002</v>
      </c>
      <c r="H13" s="287">
        <v>408.91300000000001</v>
      </c>
      <c r="I13" s="287">
        <v>414.97199999999998</v>
      </c>
    </row>
    <row r="14" spans="2:9" x14ac:dyDescent="0.3">
      <c r="B14" s="253"/>
      <c r="C14" s="286" t="s">
        <v>1531</v>
      </c>
      <c r="D14" s="286"/>
      <c r="E14" s="286"/>
      <c r="F14" s="294">
        <v>11.952999999999999</v>
      </c>
      <c r="G14" s="287">
        <v>20.611000000000001</v>
      </c>
      <c r="H14" s="287">
        <v>18.619</v>
      </c>
      <c r="I14" s="287">
        <v>39.765999999999998</v>
      </c>
    </row>
    <row r="15" spans="2:9" x14ac:dyDescent="0.3">
      <c r="B15" s="286" t="s">
        <v>1532</v>
      </c>
      <c r="C15" s="253"/>
      <c r="D15" s="253"/>
      <c r="E15" s="253"/>
      <c r="F15" s="287"/>
      <c r="G15" s="287"/>
      <c r="H15" s="287"/>
      <c r="I15" s="287"/>
    </row>
    <row r="16" spans="2:9" x14ac:dyDescent="0.3">
      <c r="B16" s="286" t="s">
        <v>1533</v>
      </c>
      <c r="C16" s="253"/>
      <c r="D16" s="253"/>
      <c r="E16" s="253"/>
      <c r="F16" s="287">
        <v>6.1</v>
      </c>
      <c r="G16" s="287">
        <v>5.0999999999999996</v>
      </c>
      <c r="H16" s="287">
        <v>11.3</v>
      </c>
      <c r="I16" s="287">
        <v>10.1</v>
      </c>
    </row>
    <row r="17" spans="1:9" x14ac:dyDescent="0.3">
      <c r="A17" s="295"/>
      <c r="B17" s="296" t="s">
        <v>1534</v>
      </c>
      <c r="C17" s="297"/>
      <c r="D17" s="253"/>
      <c r="E17" s="253"/>
      <c r="F17" s="287">
        <v>2.2000000000000002</v>
      </c>
      <c r="G17" s="287">
        <v>2.2000000000000002</v>
      </c>
      <c r="H17" s="287">
        <v>2.2000000000000002</v>
      </c>
      <c r="I17" s="287">
        <v>2.2000000000000002</v>
      </c>
    </row>
    <row r="18" spans="1:9" x14ac:dyDescent="0.3">
      <c r="A18" s="295"/>
      <c r="B18" s="296" t="s">
        <v>1535</v>
      </c>
      <c r="C18" s="297"/>
      <c r="D18" s="298"/>
      <c r="E18" s="298"/>
      <c r="F18" s="299"/>
      <c r="G18" s="299"/>
      <c r="H18" s="299"/>
      <c r="I18" s="287"/>
    </row>
    <row r="19" spans="1:9" x14ac:dyDescent="0.3">
      <c r="A19" s="295"/>
      <c r="B19" s="296" t="s">
        <v>1536</v>
      </c>
      <c r="C19" s="297"/>
      <c r="D19" s="298"/>
      <c r="E19" s="298"/>
      <c r="F19" s="287">
        <v>18.8</v>
      </c>
      <c r="G19" s="287">
        <v>19</v>
      </c>
      <c r="H19" s="287">
        <v>19.100000000000001</v>
      </c>
      <c r="I19" s="287">
        <v>19.100000000000001</v>
      </c>
    </row>
    <row r="20" spans="1:9" x14ac:dyDescent="0.3">
      <c r="A20" s="295"/>
      <c r="B20" s="296" t="s">
        <v>1537</v>
      </c>
      <c r="C20" s="297"/>
      <c r="D20" s="298"/>
      <c r="E20" s="298"/>
      <c r="F20" s="287">
        <v>21</v>
      </c>
      <c r="G20" s="287">
        <v>21.2</v>
      </c>
      <c r="H20" s="287">
        <v>21.3</v>
      </c>
      <c r="I20" s="287">
        <v>21.3</v>
      </c>
    </row>
    <row r="21" spans="1:9" x14ac:dyDescent="0.3">
      <c r="A21" s="295"/>
      <c r="B21" s="300"/>
      <c r="C21" s="297"/>
      <c r="D21" s="298"/>
      <c r="E21" s="298"/>
      <c r="F21" s="299"/>
      <c r="G21" s="299"/>
      <c r="H21" s="299"/>
      <c r="I21" s="299"/>
    </row>
    <row r="22" spans="1:9" x14ac:dyDescent="0.3">
      <c r="A22" s="295"/>
      <c r="B22" s="301" t="s">
        <v>1538</v>
      </c>
      <c r="C22" s="302"/>
      <c r="D22" s="303"/>
      <c r="E22" s="303"/>
      <c r="F22" s="304"/>
      <c r="G22" s="304"/>
      <c r="H22" s="304"/>
      <c r="I22" s="304"/>
    </row>
    <row r="23" spans="1:9" ht="7.5" customHeight="1" x14ac:dyDescent="0.3"/>
    <row r="24" spans="1:9" ht="17.399999999999999" x14ac:dyDescent="0.3">
      <c r="B24" s="248" t="s">
        <v>1539</v>
      </c>
      <c r="C24" s="248"/>
      <c r="D24" s="248"/>
      <c r="E24" s="248"/>
      <c r="F24" s="248"/>
      <c r="G24" s="248"/>
      <c r="H24" s="248"/>
      <c r="I24" s="248"/>
    </row>
    <row r="25" spans="1:9" ht="5.25" customHeight="1" x14ac:dyDescent="0.3">
      <c r="B25" s="283"/>
      <c r="C25" s="283"/>
      <c r="D25" s="283"/>
      <c r="E25" s="283"/>
      <c r="F25" s="283"/>
      <c r="G25" s="283"/>
      <c r="H25" s="283"/>
      <c r="I25" s="283"/>
    </row>
    <row r="26" spans="1:9" x14ac:dyDescent="0.3">
      <c r="B26" s="284" t="s">
        <v>1524</v>
      </c>
      <c r="C26" s="285"/>
      <c r="D26" s="285"/>
      <c r="E26" s="285"/>
      <c r="F26" s="285" t="str">
        <f>+F7</f>
        <v>Q1 2019</v>
      </c>
      <c r="G26" s="285" t="s">
        <v>1489</v>
      </c>
      <c r="H26" s="285" t="s">
        <v>1490</v>
      </c>
      <c r="I26" s="285" t="s">
        <v>1491</v>
      </c>
    </row>
    <row r="27" spans="1:9" x14ac:dyDescent="0.3">
      <c r="B27" s="286" t="s">
        <v>1530</v>
      </c>
      <c r="C27" s="253"/>
      <c r="D27" s="253"/>
      <c r="E27" s="253"/>
      <c r="F27" s="296">
        <v>403.69299999999998</v>
      </c>
      <c r="G27" s="305">
        <v>407.93200000000002</v>
      </c>
      <c r="H27" s="305">
        <v>408.91300000000001</v>
      </c>
      <c r="I27" s="296">
        <v>414.97199999999998</v>
      </c>
    </row>
    <row r="28" spans="1:9" x14ac:dyDescent="0.3">
      <c r="B28" s="286" t="s">
        <v>1540</v>
      </c>
      <c r="C28" s="253"/>
      <c r="D28" s="253"/>
      <c r="E28" s="253"/>
      <c r="F28" s="296">
        <v>415.64100000000002</v>
      </c>
      <c r="G28" s="305">
        <v>415.57499999999999</v>
      </c>
      <c r="H28" s="305">
        <v>416.95600000000002</v>
      </c>
      <c r="I28" s="296">
        <v>423.70800000000003</v>
      </c>
    </row>
    <row r="29" spans="1:9" x14ac:dyDescent="0.3">
      <c r="B29" s="296" t="s">
        <v>1541</v>
      </c>
      <c r="C29" s="296" t="s">
        <v>1542</v>
      </c>
      <c r="D29" s="296"/>
      <c r="E29" s="296"/>
      <c r="F29" s="306">
        <v>11.952999999999999</v>
      </c>
      <c r="G29" s="306">
        <v>20.611000000000001</v>
      </c>
      <c r="H29" s="306">
        <v>18.619</v>
      </c>
      <c r="I29" s="307">
        <v>39.765999999999998</v>
      </c>
    </row>
    <row r="30" spans="1:9" x14ac:dyDescent="0.3">
      <c r="B30" s="297"/>
      <c r="C30" s="296" t="s">
        <v>1543</v>
      </c>
      <c r="D30" s="296"/>
      <c r="E30" s="296"/>
      <c r="F30" s="308">
        <v>58.671999999999997</v>
      </c>
      <c r="G30" s="308">
        <v>60.194000000000003</v>
      </c>
      <c r="H30" s="308">
        <v>65.948999999999998</v>
      </c>
      <c r="I30" s="308">
        <v>51.643999999999998</v>
      </c>
    </row>
    <row r="31" spans="1:9" x14ac:dyDescent="0.3">
      <c r="B31" s="297"/>
      <c r="C31" s="296" t="s">
        <v>1544</v>
      </c>
      <c r="D31" s="296"/>
      <c r="E31" s="296"/>
      <c r="F31" s="309">
        <v>11.247</v>
      </c>
      <c r="G31" s="309">
        <v>8.0670000000000002</v>
      </c>
      <c r="H31" s="309">
        <v>15.7</v>
      </c>
      <c r="I31" s="309">
        <v>34.082999999999998</v>
      </c>
    </row>
    <row r="32" spans="1:9" x14ac:dyDescent="0.3">
      <c r="B32" s="297"/>
      <c r="C32" s="296" t="s">
        <v>1545</v>
      </c>
      <c r="D32" s="296"/>
      <c r="E32" s="296"/>
      <c r="F32" s="309">
        <v>27.672000000000001</v>
      </c>
      <c r="G32" s="309">
        <v>27.434000000000001</v>
      </c>
      <c r="H32" s="309">
        <v>26.358000000000001</v>
      </c>
      <c r="I32" s="309">
        <v>23.725000000000001</v>
      </c>
    </row>
    <row r="33" spans="2:9" x14ac:dyDescent="0.3">
      <c r="B33" s="297"/>
      <c r="C33" s="296" t="s">
        <v>1546</v>
      </c>
      <c r="D33" s="296"/>
      <c r="E33" s="296"/>
      <c r="F33" s="309">
        <v>53.878999999999998</v>
      </c>
      <c r="G33" s="309">
        <v>53.77</v>
      </c>
      <c r="H33" s="309">
        <v>53.051000000000002</v>
      </c>
      <c r="I33" s="309">
        <v>53.115000000000002</v>
      </c>
    </row>
    <row r="34" spans="2:9" x14ac:dyDescent="0.3">
      <c r="B34" s="297"/>
      <c r="C34" s="296" t="s">
        <v>1547</v>
      </c>
      <c r="D34" s="296"/>
      <c r="E34" s="296"/>
      <c r="F34" s="309">
        <v>38.756</v>
      </c>
      <c r="G34" s="309">
        <v>36.430999999999997</v>
      </c>
      <c r="H34" s="309">
        <v>34.829000000000001</v>
      </c>
      <c r="I34" s="309">
        <v>25.995000000000001</v>
      </c>
    </row>
    <row r="35" spans="2:9" x14ac:dyDescent="0.3">
      <c r="B35" s="297"/>
      <c r="C35" s="296" t="s">
        <v>1548</v>
      </c>
      <c r="D35" s="296"/>
      <c r="E35" s="296"/>
      <c r="F35" s="309">
        <v>35.954999999999998</v>
      </c>
      <c r="G35" s="309">
        <v>37.694000000000003</v>
      </c>
      <c r="H35" s="309">
        <v>32.322000000000003</v>
      </c>
      <c r="I35" s="309">
        <v>28.31</v>
      </c>
    </row>
    <row r="36" spans="2:9" x14ac:dyDescent="0.3">
      <c r="B36" s="297"/>
      <c r="C36" s="296" t="s">
        <v>1549</v>
      </c>
      <c r="D36" s="296"/>
      <c r="E36" s="296"/>
      <c r="F36" s="308">
        <v>2.2589999999999999</v>
      </c>
      <c r="G36" s="308">
        <v>2.3290000000000002</v>
      </c>
      <c r="H36" s="308">
        <v>2.5070000000000001</v>
      </c>
      <c r="I36" s="308">
        <v>2.56</v>
      </c>
    </row>
    <row r="37" spans="2:9" x14ac:dyDescent="0.3">
      <c r="B37" s="297"/>
      <c r="C37" s="296" t="s">
        <v>1550</v>
      </c>
      <c r="D37" s="296"/>
      <c r="E37" s="296"/>
      <c r="F37" s="308">
        <v>25.885999999999999</v>
      </c>
      <c r="G37" s="308">
        <v>26.795999999999999</v>
      </c>
      <c r="H37" s="308">
        <v>27.625</v>
      </c>
      <c r="I37" s="308">
        <v>28.341999999999999</v>
      </c>
    </row>
    <row r="38" spans="2:9" x14ac:dyDescent="0.3">
      <c r="B38" s="297"/>
      <c r="C38" s="296" t="s">
        <v>1551</v>
      </c>
      <c r="D38" s="296"/>
      <c r="E38" s="296"/>
      <c r="F38" s="308">
        <v>137.41399999999999</v>
      </c>
      <c r="G38" s="308">
        <v>134.607</v>
      </c>
      <c r="H38" s="308">
        <v>131.952</v>
      </c>
      <c r="I38" s="308">
        <v>127.431</v>
      </c>
    </row>
    <row r="39" spans="2:9" x14ac:dyDescent="0.3">
      <c r="B39" s="296" t="s">
        <v>1552</v>
      </c>
      <c r="C39" s="296" t="s">
        <v>1553</v>
      </c>
      <c r="D39" s="296"/>
      <c r="E39" s="296"/>
      <c r="F39" s="310">
        <v>0.33484000000000003</v>
      </c>
      <c r="G39" s="310">
        <v>0.33749000000000001</v>
      </c>
      <c r="H39" s="310">
        <v>0.35336000000000001</v>
      </c>
      <c r="I39" s="310">
        <v>0.31358999999999998</v>
      </c>
    </row>
    <row r="40" spans="2:9" x14ac:dyDescent="0.3">
      <c r="B40" s="297"/>
      <c r="C40" s="296" t="s">
        <v>1554</v>
      </c>
      <c r="D40" s="296"/>
      <c r="E40" s="296"/>
      <c r="F40" s="310">
        <v>0.66515999999999997</v>
      </c>
      <c r="G40" s="310">
        <v>0.66251000000000004</v>
      </c>
      <c r="H40" s="310">
        <v>0.64663999999999999</v>
      </c>
      <c r="I40" s="310">
        <v>0.68640999999999996</v>
      </c>
    </row>
    <row r="41" spans="2:9" x14ac:dyDescent="0.3">
      <c r="B41" s="297"/>
      <c r="C41" s="296" t="s">
        <v>1555</v>
      </c>
      <c r="D41" s="296"/>
      <c r="E41" s="296"/>
      <c r="F41" s="311">
        <v>0</v>
      </c>
      <c r="G41" s="311">
        <v>0</v>
      </c>
      <c r="H41" s="311">
        <v>0</v>
      </c>
      <c r="I41" s="311">
        <v>0</v>
      </c>
    </row>
    <row r="42" spans="2:9" x14ac:dyDescent="0.3">
      <c r="B42" s="296" t="s">
        <v>1556</v>
      </c>
      <c r="C42" s="296" t="s">
        <v>1557</v>
      </c>
      <c r="D42" s="296"/>
      <c r="E42" s="296"/>
      <c r="F42" s="310">
        <v>0.74180999999999997</v>
      </c>
      <c r="G42" s="310">
        <v>0.73573</v>
      </c>
      <c r="H42" s="310">
        <v>0.74639</v>
      </c>
      <c r="I42" s="310">
        <v>0.69181000000000004</v>
      </c>
    </row>
    <row r="43" spans="2:9" x14ac:dyDescent="0.3">
      <c r="B43" s="297"/>
      <c r="C43" s="296" t="s">
        <v>1558</v>
      </c>
      <c r="D43" s="296"/>
      <c r="E43" s="296"/>
      <c r="F43" s="310">
        <v>0.25247000000000003</v>
      </c>
      <c r="G43" s="310">
        <v>0.25840999999999997</v>
      </c>
      <c r="H43" s="310">
        <v>0.24754000000000001</v>
      </c>
      <c r="I43" s="310">
        <v>0.30196000000000001</v>
      </c>
    </row>
    <row r="44" spans="2:9" x14ac:dyDescent="0.3">
      <c r="B44" s="297"/>
      <c r="C44" s="296" t="s">
        <v>1559</v>
      </c>
      <c r="D44" s="296"/>
      <c r="E44" s="296"/>
      <c r="F44" s="312">
        <v>5.7299999999999999E-3</v>
      </c>
      <c r="G44" s="312">
        <v>5.8599999999999998E-3</v>
      </c>
      <c r="H44" s="312">
        <v>6.0699999999999999E-3</v>
      </c>
      <c r="I44" s="312">
        <v>6.2300000000000003E-3</v>
      </c>
    </row>
    <row r="45" spans="2:9" x14ac:dyDescent="0.3">
      <c r="B45" s="296" t="s">
        <v>1560</v>
      </c>
      <c r="C45" s="296" t="s">
        <v>238</v>
      </c>
      <c r="D45" s="296"/>
      <c r="E45" s="296"/>
      <c r="F45" s="313">
        <v>395.80399999999997</v>
      </c>
      <c r="G45" s="313">
        <v>394.351</v>
      </c>
      <c r="H45" s="313">
        <v>398.44600000000003</v>
      </c>
      <c r="I45" s="313">
        <v>405.03199999999998</v>
      </c>
    </row>
    <row r="46" spans="2:9" x14ac:dyDescent="0.3">
      <c r="B46" s="297"/>
      <c r="C46" s="296" t="s">
        <v>225</v>
      </c>
      <c r="D46" s="296"/>
      <c r="E46" s="296"/>
      <c r="F46" s="313">
        <v>7.8890000000000002</v>
      </c>
      <c r="G46" s="313">
        <v>13.582000000000001</v>
      </c>
      <c r="H46" s="313">
        <v>10.467000000000001</v>
      </c>
      <c r="I46" s="313">
        <v>9.9390000000000001</v>
      </c>
    </row>
    <row r="47" spans="2:9" x14ac:dyDescent="0.3">
      <c r="B47" s="297"/>
      <c r="C47" s="296" t="s">
        <v>244</v>
      </c>
      <c r="D47" s="296"/>
      <c r="E47" s="296"/>
      <c r="F47" s="314">
        <v>0</v>
      </c>
      <c r="G47" s="314">
        <v>0</v>
      </c>
      <c r="H47" s="314">
        <v>0</v>
      </c>
      <c r="I47" s="314">
        <v>0</v>
      </c>
    </row>
    <row r="48" spans="2:9" x14ac:dyDescent="0.3">
      <c r="B48" s="297"/>
      <c r="C48" s="296" t="s">
        <v>1384</v>
      </c>
      <c r="D48" s="296"/>
      <c r="E48" s="296"/>
      <c r="F48" s="314">
        <v>0</v>
      </c>
      <c r="G48" s="314">
        <v>0</v>
      </c>
      <c r="H48" s="314">
        <v>0</v>
      </c>
      <c r="I48" s="314">
        <v>0</v>
      </c>
    </row>
    <row r="49" spans="2:11" x14ac:dyDescent="0.3">
      <c r="B49" s="297"/>
      <c r="C49" s="296" t="s">
        <v>229</v>
      </c>
      <c r="D49" s="296"/>
      <c r="E49" s="296"/>
      <c r="F49" s="314">
        <v>0</v>
      </c>
      <c r="G49" s="314">
        <v>0</v>
      </c>
      <c r="H49" s="314">
        <v>0</v>
      </c>
      <c r="I49" s="314">
        <v>0</v>
      </c>
    </row>
    <row r="50" spans="2:11" x14ac:dyDescent="0.3">
      <c r="B50" s="297"/>
      <c r="C50" s="296" t="s">
        <v>1386</v>
      </c>
      <c r="D50" s="296"/>
      <c r="E50" s="296"/>
      <c r="F50" s="314">
        <v>0</v>
      </c>
      <c r="G50" s="314">
        <v>0</v>
      </c>
      <c r="H50" s="314">
        <v>0</v>
      </c>
      <c r="I50" s="314">
        <v>0</v>
      </c>
    </row>
    <row r="51" spans="2:11" x14ac:dyDescent="0.3">
      <c r="B51" s="297"/>
      <c r="C51" s="296" t="s">
        <v>157</v>
      </c>
      <c r="D51" s="296"/>
      <c r="E51" s="296"/>
      <c r="F51" s="314">
        <v>0</v>
      </c>
      <c r="G51" s="314">
        <v>0</v>
      </c>
      <c r="H51" s="314">
        <v>0</v>
      </c>
      <c r="I51" s="314">
        <v>0</v>
      </c>
    </row>
    <row r="52" spans="2:11" x14ac:dyDescent="0.3">
      <c r="B52" s="296" t="s">
        <v>1561</v>
      </c>
      <c r="C52" s="297"/>
      <c r="D52" s="297"/>
      <c r="E52" s="297"/>
      <c r="F52" s="315" t="s">
        <v>1614</v>
      </c>
      <c r="G52" s="315" t="s">
        <v>1614</v>
      </c>
      <c r="H52" s="315" t="s">
        <v>1614</v>
      </c>
      <c r="I52" s="315" t="s">
        <v>1614</v>
      </c>
    </row>
    <row r="53" spans="2:11" x14ac:dyDescent="0.3">
      <c r="B53" s="296" t="s">
        <v>1562</v>
      </c>
      <c r="C53" s="297"/>
      <c r="D53" s="297"/>
      <c r="E53" s="297"/>
      <c r="F53" s="315" t="s">
        <v>1614</v>
      </c>
      <c r="G53" s="315" t="s">
        <v>1614</v>
      </c>
      <c r="H53" s="315" t="s">
        <v>1614</v>
      </c>
      <c r="I53" s="315" t="s">
        <v>1614</v>
      </c>
    </row>
    <row r="54" spans="2:11" x14ac:dyDescent="0.3">
      <c r="B54" s="296" t="s">
        <v>1563</v>
      </c>
      <c r="C54" s="297"/>
      <c r="D54" s="297"/>
      <c r="E54" s="297"/>
      <c r="F54" s="315" t="s">
        <v>1614</v>
      </c>
      <c r="G54" s="315" t="s">
        <v>1614</v>
      </c>
      <c r="H54" s="315" t="s">
        <v>1614</v>
      </c>
      <c r="I54" s="315" t="s">
        <v>1614</v>
      </c>
    </row>
    <row r="55" spans="2:11" x14ac:dyDescent="0.3">
      <c r="B55" s="296" t="s">
        <v>1564</v>
      </c>
      <c r="C55" s="296" t="s">
        <v>1565</v>
      </c>
      <c r="D55" s="296"/>
      <c r="E55" s="296"/>
      <c r="F55" s="316" t="s">
        <v>1843</v>
      </c>
      <c r="G55" s="316" t="s">
        <v>1843</v>
      </c>
      <c r="H55" s="316" t="s">
        <v>1843</v>
      </c>
      <c r="I55" s="316" t="s">
        <v>1843</v>
      </c>
    </row>
    <row r="56" spans="2:11" x14ac:dyDescent="0.3">
      <c r="B56" s="297"/>
      <c r="C56" s="296" t="s">
        <v>1566</v>
      </c>
      <c r="D56" s="296"/>
      <c r="E56" s="296"/>
      <c r="F56" s="316" t="s">
        <v>1571</v>
      </c>
      <c r="G56" s="316" t="s">
        <v>1571</v>
      </c>
      <c r="H56" s="316" t="s">
        <v>1571</v>
      </c>
      <c r="I56" s="316" t="s">
        <v>1571</v>
      </c>
    </row>
    <row r="57" spans="2:11" x14ac:dyDescent="0.3">
      <c r="B57" s="253"/>
      <c r="C57" s="286" t="s">
        <v>1567</v>
      </c>
      <c r="D57" s="286"/>
      <c r="E57" s="286"/>
      <c r="F57" s="316"/>
      <c r="G57" s="317"/>
      <c r="H57" s="317"/>
      <c r="I57" s="316"/>
    </row>
    <row r="58" spans="2:11" x14ac:dyDescent="0.3">
      <c r="B58" s="253"/>
      <c r="C58" s="286"/>
      <c r="D58" s="286"/>
      <c r="E58" s="286"/>
      <c r="F58" s="316"/>
      <c r="G58" s="317"/>
      <c r="H58" s="317"/>
      <c r="I58" s="316"/>
    </row>
    <row r="59" spans="2:11" ht="27" customHeight="1" x14ac:dyDescent="0.3">
      <c r="B59" s="526" t="s">
        <v>1568</v>
      </c>
      <c r="C59" s="526"/>
      <c r="D59" s="526"/>
      <c r="E59" s="286"/>
      <c r="F59" s="316"/>
      <c r="G59" s="317"/>
      <c r="H59" s="317"/>
      <c r="I59" s="316"/>
      <c r="J59" s="29"/>
    </row>
    <row r="60" spans="2:11" ht="17.25" customHeight="1" x14ac:dyDescent="0.3">
      <c r="B60" s="318"/>
      <c r="C60" s="318"/>
      <c r="D60" s="318"/>
      <c r="E60" s="318"/>
      <c r="F60" s="318"/>
      <c r="G60" s="318"/>
      <c r="H60" s="318"/>
      <c r="I60" s="318"/>
      <c r="J60" s="318"/>
      <c r="K60" s="318"/>
    </row>
    <row r="61" spans="2:11" x14ac:dyDescent="0.3">
      <c r="B61" s="235" t="s">
        <v>1569</v>
      </c>
      <c r="C61" s="319"/>
      <c r="D61" s="319"/>
      <c r="E61" s="319"/>
      <c r="F61" s="319"/>
      <c r="G61" s="319"/>
      <c r="H61" s="319"/>
      <c r="I61" s="319"/>
      <c r="J61" s="319"/>
      <c r="K61"/>
    </row>
    <row r="62" spans="2:11" x14ac:dyDescent="0.3">
      <c r="B62" s="320" t="s">
        <v>1570</v>
      </c>
      <c r="C62" s="321" t="s">
        <v>1571</v>
      </c>
      <c r="D62" s="321" t="s">
        <v>1572</v>
      </c>
      <c r="E62" s="321" t="s">
        <v>1573</v>
      </c>
      <c r="F62" s="321" t="s">
        <v>1574</v>
      </c>
      <c r="G62" s="321" t="s">
        <v>1575</v>
      </c>
      <c r="H62" s="321" t="s">
        <v>1576</v>
      </c>
      <c r="I62" s="321" t="s">
        <v>1577</v>
      </c>
      <c r="J62" s="321" t="s">
        <v>1578</v>
      </c>
      <c r="K62" s="321" t="s">
        <v>1579</v>
      </c>
    </row>
    <row r="63" spans="2:11" x14ac:dyDescent="0.3">
      <c r="B63" s="321" t="s">
        <v>1580</v>
      </c>
      <c r="C63" s="322"/>
      <c r="D63" s="322"/>
      <c r="E63" s="322"/>
      <c r="F63" s="322"/>
      <c r="G63" s="322"/>
      <c r="H63" s="322"/>
      <c r="I63" s="322"/>
      <c r="J63" s="322"/>
      <c r="K63" s="322"/>
    </row>
    <row r="64" spans="2:11" x14ac:dyDescent="0.3">
      <c r="B64" s="321" t="s">
        <v>1581</v>
      </c>
      <c r="C64" s="322">
        <v>375755263.06</v>
      </c>
      <c r="D64" s="322"/>
      <c r="E64" s="322"/>
      <c r="F64" s="322"/>
      <c r="G64" s="322"/>
      <c r="H64" s="322"/>
      <c r="I64" s="322"/>
      <c r="J64" s="322"/>
      <c r="K64" s="322">
        <v>22487003717.675999</v>
      </c>
    </row>
    <row r="65" spans="2:11" x14ac:dyDescent="0.3">
      <c r="B65" s="321" t="s">
        <v>1582</v>
      </c>
      <c r="C65" s="322">
        <v>6046342575.9899998</v>
      </c>
      <c r="D65" s="322"/>
      <c r="E65" s="322"/>
      <c r="F65" s="322"/>
      <c r="G65" s="322"/>
      <c r="H65" s="322"/>
      <c r="I65" s="322"/>
      <c r="J65" s="322"/>
      <c r="K65" s="322">
        <v>21647914842.678001</v>
      </c>
    </row>
    <row r="66" spans="2:11" x14ac:dyDescent="0.3">
      <c r="B66" s="321" t="s">
        <v>1583</v>
      </c>
      <c r="C66" s="322">
        <v>21899342.690000001</v>
      </c>
      <c r="D66" s="322"/>
      <c r="E66" s="322"/>
      <c r="F66" s="322"/>
      <c r="G66" s="322"/>
      <c r="H66" s="322"/>
      <c r="I66" s="322"/>
      <c r="J66" s="322"/>
      <c r="K66" s="322">
        <v>5715147231.7799997</v>
      </c>
    </row>
    <row r="67" spans="2:11" x14ac:dyDescent="0.3">
      <c r="B67" s="321" t="s">
        <v>159</v>
      </c>
      <c r="C67" s="322">
        <f>SUM(C64:C66)</f>
        <v>6443997181.7399998</v>
      </c>
      <c r="D67" s="322">
        <f t="shared" ref="D67:K67" si="0">SUM(D64:D66)</f>
        <v>0</v>
      </c>
      <c r="E67" s="322">
        <f t="shared" si="0"/>
        <v>0</v>
      </c>
      <c r="F67" s="322">
        <f t="shared" si="0"/>
        <v>0</v>
      </c>
      <c r="G67" s="322">
        <f t="shared" si="0"/>
        <v>0</v>
      </c>
      <c r="H67" s="322">
        <f t="shared" si="0"/>
        <v>0</v>
      </c>
      <c r="I67" s="322">
        <f t="shared" si="0"/>
        <v>0</v>
      </c>
      <c r="J67" s="322"/>
      <c r="K67" s="322">
        <f t="shared" si="0"/>
        <v>49850065792.134003</v>
      </c>
    </row>
    <row r="68" spans="2:11" x14ac:dyDescent="0.3">
      <c r="B68" s="319"/>
      <c r="C68" s="323"/>
      <c r="D68" s="319"/>
      <c r="E68" s="319"/>
      <c r="F68" s="319"/>
      <c r="G68" s="319"/>
      <c r="H68" s="319"/>
      <c r="I68" s="319"/>
      <c r="J68" s="319"/>
      <c r="K68" s="319"/>
    </row>
    <row r="69" spans="2:11" x14ac:dyDescent="0.3">
      <c r="B69" s="235" t="s">
        <v>1584</v>
      </c>
      <c r="C69" s="319"/>
      <c r="D69" s="319"/>
      <c r="E69" s="319"/>
      <c r="F69" s="319"/>
      <c r="G69" s="319"/>
      <c r="H69" s="319"/>
      <c r="I69" s="319"/>
      <c r="J69" s="319"/>
      <c r="K69" s="319"/>
    </row>
    <row r="70" spans="2:11" x14ac:dyDescent="0.3">
      <c r="B70" s="320" t="s">
        <v>1585</v>
      </c>
      <c r="C70" s="321" t="s">
        <v>1571</v>
      </c>
      <c r="D70" s="321" t="s">
        <v>1572</v>
      </c>
      <c r="E70" s="321" t="s">
        <v>1573</v>
      </c>
      <c r="F70" s="321" t="s">
        <v>1574</v>
      </c>
      <c r="G70" s="321" t="s">
        <v>1575</v>
      </c>
      <c r="H70" s="321" t="s">
        <v>1576</v>
      </c>
      <c r="I70" s="321" t="s">
        <v>1577</v>
      </c>
      <c r="J70" s="321" t="s">
        <v>1578</v>
      </c>
      <c r="K70" s="321" t="s">
        <v>1579</v>
      </c>
    </row>
    <row r="71" spans="2:11" x14ac:dyDescent="0.3">
      <c r="B71" s="321" t="s">
        <v>1586</v>
      </c>
      <c r="C71" s="322"/>
      <c r="D71" s="322"/>
      <c r="E71" s="322"/>
      <c r="F71" s="322"/>
      <c r="G71" s="322"/>
      <c r="H71" s="322"/>
      <c r="I71" s="322"/>
      <c r="J71" s="322"/>
      <c r="K71" s="322">
        <v>18828576241.880001</v>
      </c>
    </row>
    <row r="72" spans="2:11" x14ac:dyDescent="0.3">
      <c r="B72" s="321" t="s">
        <v>1587</v>
      </c>
      <c r="C72" s="322"/>
      <c r="D72" s="322"/>
      <c r="E72" s="322"/>
      <c r="F72" s="322"/>
      <c r="G72" s="322"/>
      <c r="H72" s="322"/>
      <c r="I72" s="322"/>
      <c r="J72" s="322"/>
      <c r="K72" s="322"/>
    </row>
    <row r="73" spans="2:11" x14ac:dyDescent="0.3">
      <c r="B73" s="321" t="s">
        <v>1588</v>
      </c>
      <c r="C73" s="322">
        <v>6443997181.7399988</v>
      </c>
      <c r="D73" s="322"/>
      <c r="E73" s="322"/>
      <c r="F73" s="322"/>
      <c r="G73" s="322"/>
      <c r="H73" s="322"/>
      <c r="I73" s="322"/>
      <c r="J73" s="322"/>
      <c r="K73" s="322">
        <v>19599489567.466</v>
      </c>
    </row>
    <row r="74" spans="2:11" x14ac:dyDescent="0.3">
      <c r="B74" s="324" t="s">
        <v>1589</v>
      </c>
      <c r="C74" s="322"/>
      <c r="D74" s="322"/>
      <c r="E74" s="322"/>
      <c r="F74" s="322"/>
      <c r="G74" s="322"/>
      <c r="H74" s="322"/>
      <c r="I74" s="322"/>
      <c r="J74" s="322"/>
      <c r="K74" s="322">
        <v>11421999982.788</v>
      </c>
    </row>
    <row r="75" spans="2:11" x14ac:dyDescent="0.3">
      <c r="B75" s="321" t="s">
        <v>159</v>
      </c>
      <c r="C75" s="322">
        <f>SUM(C71:C74)</f>
        <v>6443997181.7399988</v>
      </c>
      <c r="D75" s="322">
        <f t="shared" ref="D75:K75" si="1">SUM(D71:D74)</f>
        <v>0</v>
      </c>
      <c r="E75" s="322">
        <f t="shared" si="1"/>
        <v>0</v>
      </c>
      <c r="F75" s="322">
        <f t="shared" si="1"/>
        <v>0</v>
      </c>
      <c r="G75" s="322">
        <f t="shared" si="1"/>
        <v>0</v>
      </c>
      <c r="H75" s="322">
        <f t="shared" si="1"/>
        <v>0</v>
      </c>
      <c r="I75" s="322">
        <f t="shared" si="1"/>
        <v>0</v>
      </c>
      <c r="J75" s="322"/>
      <c r="K75" s="322">
        <f t="shared" si="1"/>
        <v>49850065792.134003</v>
      </c>
    </row>
    <row r="76" spans="2:11" x14ac:dyDescent="0.3">
      <c r="B76" s="325"/>
      <c r="C76" s="326"/>
      <c r="D76" s="325"/>
      <c r="E76" s="325"/>
      <c r="F76" s="325"/>
      <c r="G76" s="325"/>
      <c r="H76" s="325"/>
      <c r="I76" s="325"/>
      <c r="J76" s="325"/>
      <c r="K76" s="325"/>
    </row>
    <row r="77" spans="2:11" x14ac:dyDescent="0.3">
      <c r="B77" s="235" t="s">
        <v>1590</v>
      </c>
      <c r="C77" s="319"/>
      <c r="D77" s="319"/>
      <c r="E77" s="319"/>
      <c r="F77" s="319"/>
      <c r="G77" s="319"/>
      <c r="H77" s="319"/>
      <c r="I77" s="319"/>
      <c r="J77" s="319"/>
      <c r="K77" s="319"/>
    </row>
    <row r="78" spans="2:11" x14ac:dyDescent="0.3">
      <c r="B78" s="320" t="s">
        <v>1591</v>
      </c>
      <c r="C78" s="321" t="s">
        <v>1581</v>
      </c>
      <c r="D78" s="321" t="s">
        <v>1582</v>
      </c>
      <c r="E78" s="321" t="s">
        <v>1583</v>
      </c>
      <c r="F78" s="321" t="s">
        <v>159</v>
      </c>
      <c r="G78" s="319"/>
      <c r="H78" s="319"/>
      <c r="I78" s="319"/>
      <c r="J78" s="319"/>
      <c r="K78" s="319"/>
    </row>
    <row r="79" spans="2:11" x14ac:dyDescent="0.3">
      <c r="B79" s="321" t="s">
        <v>1586</v>
      </c>
      <c r="C79" s="322"/>
      <c r="D79" s="322">
        <v>13113429010.1</v>
      </c>
      <c r="E79" s="322">
        <v>5715147231.7799997</v>
      </c>
      <c r="F79" s="322">
        <f>SUM(C79:E79)</f>
        <v>18828576241.880001</v>
      </c>
      <c r="G79" s="319"/>
      <c r="H79" s="319"/>
      <c r="I79" s="319"/>
      <c r="J79" s="319"/>
      <c r="K79" s="319"/>
    </row>
    <row r="80" spans="2:11" x14ac:dyDescent="0.3">
      <c r="B80" s="321" t="s">
        <v>1587</v>
      </c>
      <c r="C80" s="322"/>
      <c r="D80" s="322"/>
      <c r="E80" s="322"/>
      <c r="F80" s="322">
        <f t="shared" ref="F80:F82" si="2">SUM(C80:E80)</f>
        <v>0</v>
      </c>
      <c r="G80" s="319"/>
      <c r="H80" s="319"/>
      <c r="I80" s="319"/>
      <c r="J80" s="319"/>
      <c r="K80" s="319"/>
    </row>
    <row r="81" spans="2:11" x14ac:dyDescent="0.3">
      <c r="B81" s="321" t="s">
        <v>1588</v>
      </c>
      <c r="C81" s="322">
        <v>18757822081.23</v>
      </c>
      <c r="D81" s="322">
        <v>7263765325.2859993</v>
      </c>
      <c r="E81" s="322">
        <v>21899342.690000001</v>
      </c>
      <c r="F81" s="322">
        <f t="shared" si="2"/>
        <v>26043486749.205997</v>
      </c>
      <c r="G81" s="319"/>
      <c r="H81" s="319"/>
      <c r="I81" s="319"/>
      <c r="J81" s="319"/>
      <c r="K81" s="319"/>
    </row>
    <row r="82" spans="2:11" ht="15" customHeight="1" x14ac:dyDescent="0.3">
      <c r="B82" s="324" t="s">
        <v>1589</v>
      </c>
      <c r="C82" s="322">
        <v>4104936899.506</v>
      </c>
      <c r="D82" s="322">
        <v>7317063083.2819996</v>
      </c>
      <c r="E82" s="322"/>
      <c r="F82" s="322">
        <f t="shared" si="2"/>
        <v>11421999982.788</v>
      </c>
      <c r="G82" s="319"/>
      <c r="H82" s="319"/>
      <c r="I82" s="319"/>
      <c r="J82" s="319"/>
      <c r="K82" s="319"/>
    </row>
    <row r="83" spans="2:11" x14ac:dyDescent="0.3">
      <c r="B83" s="321" t="s">
        <v>159</v>
      </c>
      <c r="C83" s="322">
        <f>SUM(C79:C82)</f>
        <v>22862758980.736</v>
      </c>
      <c r="D83" s="322">
        <f t="shared" ref="D83:F83" si="3">SUM(D79:D82)</f>
        <v>27694257418.667999</v>
      </c>
      <c r="E83" s="322">
        <f t="shared" si="3"/>
        <v>5737046574.4699993</v>
      </c>
      <c r="F83" s="322">
        <f t="shared" si="3"/>
        <v>56294062973.874001</v>
      </c>
      <c r="G83" s="319"/>
      <c r="H83" s="319"/>
      <c r="I83" s="319"/>
      <c r="J83" s="319"/>
      <c r="K83" s="319"/>
    </row>
    <row r="84" spans="2:11" x14ac:dyDescent="0.3">
      <c r="B84" s="325"/>
      <c r="C84" s="326"/>
      <c r="D84" s="325"/>
      <c r="E84" s="325"/>
      <c r="F84" s="325"/>
      <c r="G84" s="319"/>
      <c r="H84" s="319"/>
      <c r="I84" s="319"/>
      <c r="J84" s="319"/>
      <c r="K84" s="319"/>
    </row>
    <row r="85" spans="2:11" s="327" customFormat="1" x14ac:dyDescent="0.3">
      <c r="B85" s="235" t="s">
        <v>1592</v>
      </c>
      <c r="C85" s="319"/>
      <c r="D85" s="319"/>
      <c r="E85" s="319"/>
      <c r="F85" s="319"/>
      <c r="G85" s="319"/>
      <c r="H85" s="319"/>
      <c r="I85" s="319"/>
      <c r="J85" s="319"/>
      <c r="K85" s="319"/>
    </row>
    <row r="86" spans="2:11" x14ac:dyDescent="0.3">
      <c r="B86" s="527" t="s">
        <v>1593</v>
      </c>
      <c r="C86" s="528"/>
      <c r="D86" s="528"/>
      <c r="E86" s="529"/>
      <c r="F86" s="322"/>
      <c r="G86" s="319"/>
      <c r="H86" s="319"/>
      <c r="I86" s="319"/>
      <c r="J86" s="319"/>
      <c r="K86" s="319"/>
    </row>
    <row r="87" spans="2:11" x14ac:dyDescent="0.3">
      <c r="B87" s="328"/>
      <c r="C87" s="328"/>
      <c r="D87" s="328"/>
      <c r="E87" s="328"/>
      <c r="F87" s="326"/>
      <c r="G87" s="319"/>
      <c r="H87" s="319"/>
      <c r="I87" s="319"/>
      <c r="J87" s="319"/>
      <c r="K87" s="319"/>
    </row>
    <row r="88" spans="2:11" x14ac:dyDescent="0.3">
      <c r="B88" s="295"/>
      <c r="C88" s="295"/>
      <c r="D88" s="295"/>
      <c r="E88" s="319"/>
      <c r="F88" s="319"/>
      <c r="G88" s="319"/>
      <c r="H88" s="319"/>
      <c r="I88" s="319"/>
      <c r="J88" s="319"/>
      <c r="K88" s="319"/>
    </row>
    <row r="89" spans="2:11" x14ac:dyDescent="0.3">
      <c r="B89" s="329" t="s">
        <v>1594</v>
      </c>
      <c r="C89" s="330"/>
      <c r="D89" s="295"/>
      <c r="E89" s="319"/>
      <c r="F89" s="319"/>
      <c r="G89" s="319"/>
      <c r="H89" s="319"/>
      <c r="I89" s="319"/>
      <c r="J89" s="319"/>
      <c r="K89" s="319"/>
    </row>
    <row r="90" spans="2:11" x14ac:dyDescent="0.3">
      <c r="B90" s="324" t="s">
        <v>1595</v>
      </c>
      <c r="C90" s="331"/>
      <c r="D90" s="295"/>
      <c r="E90" s="319"/>
      <c r="F90" s="319"/>
      <c r="G90" s="319"/>
      <c r="H90" s="319"/>
      <c r="I90" s="319"/>
      <c r="J90" s="319"/>
      <c r="K90" s="319"/>
    </row>
    <row r="91" spans="2:11" x14ac:dyDescent="0.3">
      <c r="B91" s="324" t="s">
        <v>1596</v>
      </c>
      <c r="C91" s="331"/>
      <c r="D91" s="295"/>
      <c r="E91" s="319"/>
      <c r="F91" s="319"/>
      <c r="G91" s="319"/>
      <c r="H91" s="319"/>
      <c r="I91" s="319"/>
      <c r="J91" s="319"/>
      <c r="K91" s="319"/>
    </row>
    <row r="92" spans="2:11" x14ac:dyDescent="0.3">
      <c r="B92" s="324" t="s">
        <v>1583</v>
      </c>
      <c r="C92" s="331"/>
      <c r="D92" s="295"/>
      <c r="E92" s="319"/>
      <c r="F92" s="319"/>
      <c r="G92" s="319"/>
      <c r="H92" s="319"/>
      <c r="I92" s="319"/>
      <c r="J92" s="319"/>
      <c r="K92" s="319"/>
    </row>
    <row r="93" spans="2:11" x14ac:dyDescent="0.3">
      <c r="B93" s="324" t="s">
        <v>159</v>
      </c>
      <c r="C93" s="331"/>
      <c r="D93" s="295"/>
      <c r="E93" s="319"/>
      <c r="F93" s="319"/>
      <c r="G93" s="319"/>
      <c r="H93" s="319"/>
      <c r="I93" s="319"/>
      <c r="J93" s="319"/>
      <c r="K93" s="319"/>
    </row>
    <row r="94" spans="2:11" x14ac:dyDescent="0.3">
      <c r="B94" s="295"/>
      <c r="C94" s="295"/>
      <c r="D94" s="295"/>
      <c r="E94" s="319"/>
      <c r="F94" s="319"/>
      <c r="G94" s="319"/>
      <c r="H94" s="319"/>
      <c r="I94" s="319"/>
      <c r="J94" s="319"/>
      <c r="K94" s="319"/>
    </row>
    <row r="95" spans="2:11" x14ac:dyDescent="0.3">
      <c r="B95" s="329" t="s">
        <v>1597</v>
      </c>
      <c r="C95" s="330"/>
      <c r="D95" s="295"/>
      <c r="E95" s="319"/>
      <c r="F95" s="319"/>
      <c r="G95" s="319"/>
      <c r="H95" s="319"/>
      <c r="I95" s="319"/>
      <c r="J95" s="319"/>
      <c r="K95" s="319"/>
    </row>
    <row r="96" spans="2:11" x14ac:dyDescent="0.3">
      <c r="B96" s="324" t="s">
        <v>1595</v>
      </c>
      <c r="C96" s="331"/>
      <c r="D96" s="295"/>
      <c r="E96" s="319"/>
      <c r="F96" s="319"/>
      <c r="G96" s="319"/>
      <c r="H96" s="319"/>
      <c r="I96" s="319"/>
      <c r="J96" s="319"/>
      <c r="K96" s="319"/>
    </row>
    <row r="97" spans="2:11" x14ac:dyDescent="0.3">
      <c r="B97" s="324" t="s">
        <v>1596</v>
      </c>
      <c r="C97" s="331"/>
      <c r="D97" s="295"/>
      <c r="E97" s="319"/>
      <c r="F97" s="319"/>
      <c r="G97" s="319"/>
      <c r="H97" s="319"/>
      <c r="I97" s="319"/>
      <c r="J97" s="319"/>
      <c r="K97" s="319"/>
    </row>
    <row r="98" spans="2:11" x14ac:dyDescent="0.3">
      <c r="B98" s="324" t="s">
        <v>1583</v>
      </c>
      <c r="C98" s="331"/>
      <c r="D98" s="295"/>
      <c r="E98" s="319"/>
      <c r="F98" s="319"/>
      <c r="G98" s="319"/>
      <c r="H98" s="319"/>
      <c r="I98" s="319"/>
      <c r="J98" s="319"/>
      <c r="K98" s="319"/>
    </row>
    <row r="99" spans="2:11" x14ac:dyDescent="0.3">
      <c r="B99" s="324" t="s">
        <v>159</v>
      </c>
      <c r="C99" s="331"/>
      <c r="D99" s="295"/>
      <c r="E99" s="319"/>
      <c r="F99" s="319"/>
      <c r="G99" s="319"/>
      <c r="H99" s="319"/>
      <c r="I99" s="319"/>
      <c r="J99" s="319"/>
      <c r="K99" s="319"/>
    </row>
    <row r="100" spans="2:11" x14ac:dyDescent="0.3">
      <c r="B100" s="297"/>
      <c r="C100" s="332"/>
      <c r="D100" s="295"/>
      <c r="E100" s="319"/>
      <c r="F100" s="319"/>
      <c r="G100" s="319"/>
      <c r="H100" s="319"/>
      <c r="I100" s="319"/>
      <c r="J100" s="319"/>
      <c r="K100" s="319"/>
    </row>
    <row r="101" spans="2:11" x14ac:dyDescent="0.3">
      <c r="B101" s="297"/>
      <c r="C101" s="332"/>
      <c r="D101" s="295"/>
      <c r="E101" s="319"/>
      <c r="F101" s="319"/>
      <c r="G101" s="319"/>
      <c r="H101" s="319"/>
      <c r="I101" s="319"/>
      <c r="J101" s="319"/>
      <c r="K101" s="319"/>
    </row>
    <row r="102" spans="2:11" x14ac:dyDescent="0.3">
      <c r="B102" s="297"/>
      <c r="C102" s="332"/>
      <c r="D102" s="295"/>
      <c r="E102" s="319"/>
      <c r="F102" s="319"/>
      <c r="G102" s="319"/>
      <c r="H102" s="319"/>
      <c r="I102" s="319"/>
      <c r="J102" s="319"/>
      <c r="K102" s="319"/>
    </row>
    <row r="103" spans="2:11" ht="17.399999999999999" x14ac:dyDescent="0.3">
      <c r="B103" s="522" t="s">
        <v>1598</v>
      </c>
      <c r="C103" s="522"/>
      <c r="D103" s="522"/>
      <c r="E103" s="522"/>
      <c r="F103" s="522"/>
    </row>
    <row r="104" spans="2:11" ht="17.399999999999999" x14ac:dyDescent="0.3">
      <c r="B104" s="318"/>
      <c r="C104" s="333"/>
      <c r="D104" s="334"/>
      <c r="E104" s="334"/>
      <c r="F104" s="334"/>
    </row>
    <row r="105" spans="2:11" x14ac:dyDescent="0.3">
      <c r="B105" s="335" t="s">
        <v>1599</v>
      </c>
      <c r="C105" s="336" t="str">
        <f>TEXT(ROUND('Table 1-3 - Lending'!M18,1),"#,0")  &amp; " bn.DKK."</f>
        <v>397,4 bn.DKK.</v>
      </c>
      <c r="D105" s="253"/>
      <c r="E105" s="253"/>
    </row>
    <row r="106" spans="2:11" x14ac:dyDescent="0.3">
      <c r="B106" s="337" t="s">
        <v>1600</v>
      </c>
      <c r="C106" s="336" t="str">
        <f>"100%"</f>
        <v>100%</v>
      </c>
      <c r="D106" s="22"/>
      <c r="E106" s="253"/>
    </row>
    <row r="107" spans="2:11" x14ac:dyDescent="0.3">
      <c r="B107" s="337" t="s">
        <v>1601</v>
      </c>
      <c r="C107" s="336" t="s">
        <v>1602</v>
      </c>
      <c r="D107" s="253"/>
      <c r="E107" s="253"/>
    </row>
    <row r="108" spans="2:11" x14ac:dyDescent="0.3">
      <c r="B108" s="337" t="s">
        <v>1603</v>
      </c>
      <c r="C108" s="336" t="s">
        <v>1602</v>
      </c>
      <c r="D108" s="253"/>
      <c r="E108" s="253"/>
    </row>
    <row r="109" spans="2:11" x14ac:dyDescent="0.3">
      <c r="B109" s="337" t="s">
        <v>1604</v>
      </c>
      <c r="C109" s="336" t="s">
        <v>1602</v>
      </c>
      <c r="D109" s="253"/>
      <c r="E109" s="253"/>
    </row>
    <row r="110" spans="2:11" x14ac:dyDescent="0.3">
      <c r="B110" s="337" t="s">
        <v>1605</v>
      </c>
      <c r="C110" s="336" t="s">
        <v>1606</v>
      </c>
      <c r="D110" s="253"/>
      <c r="E110" s="253"/>
    </row>
    <row r="111" spans="2:11" x14ac:dyDescent="0.3">
      <c r="B111" s="337" t="s">
        <v>1607</v>
      </c>
      <c r="C111" s="336" t="s">
        <v>1606</v>
      </c>
      <c r="D111" s="253"/>
      <c r="E111" s="253"/>
    </row>
    <row r="112" spans="2:11" x14ac:dyDescent="0.3">
      <c r="B112" s="337" t="s">
        <v>1608</v>
      </c>
      <c r="C112" s="336" t="s">
        <v>1606</v>
      </c>
      <c r="D112" s="253"/>
      <c r="E112" s="253"/>
    </row>
    <row r="113" spans="2:6" x14ac:dyDescent="0.3">
      <c r="B113" s="338"/>
      <c r="C113" s="339"/>
      <c r="D113" s="253"/>
      <c r="E113" s="253"/>
    </row>
    <row r="114" spans="2:6" x14ac:dyDescent="0.3">
      <c r="D114" s="253"/>
      <c r="E114" s="253"/>
    </row>
    <row r="115" spans="2:6" ht="17.399999999999999" x14ac:dyDescent="0.3">
      <c r="B115" s="522" t="s">
        <v>1609</v>
      </c>
      <c r="C115" s="522"/>
      <c r="D115" s="522"/>
      <c r="E115" s="522"/>
      <c r="F115" s="522"/>
    </row>
    <row r="116" spans="2:6" ht="17.399999999999999" x14ac:dyDescent="0.3">
      <c r="B116" s="318"/>
      <c r="C116" s="523" t="s">
        <v>1610</v>
      </c>
      <c r="D116" s="523"/>
      <c r="E116" s="523"/>
      <c r="F116" s="523"/>
    </row>
    <row r="117" spans="2:6" x14ac:dyDescent="0.3">
      <c r="B117" s="340" t="s">
        <v>1611</v>
      </c>
      <c r="C117" s="520" t="s">
        <v>1612</v>
      </c>
      <c r="D117" s="520"/>
      <c r="E117" s="520"/>
      <c r="F117" s="520"/>
    </row>
    <row r="118" spans="2:6" x14ac:dyDescent="0.3">
      <c r="B118" s="340"/>
      <c r="C118" s="341"/>
      <c r="D118" s="341"/>
      <c r="E118" s="341"/>
      <c r="F118" s="341"/>
    </row>
    <row r="119" spans="2:6" x14ac:dyDescent="0.3">
      <c r="B119" s="342" t="s">
        <v>1613</v>
      </c>
      <c r="C119" s="521" t="s">
        <v>1614</v>
      </c>
      <c r="D119" s="521"/>
      <c r="E119" s="521"/>
      <c r="F119" s="521"/>
    </row>
    <row r="120" spans="2:6" x14ac:dyDescent="0.3">
      <c r="B120" s="343" t="s">
        <v>1615</v>
      </c>
      <c r="C120" s="327"/>
      <c r="D120" s="327"/>
      <c r="E120" s="327"/>
      <c r="F120" s="327"/>
    </row>
    <row r="121" spans="2:6" x14ac:dyDescent="0.3">
      <c r="B121" s="340"/>
      <c r="C121" s="253"/>
      <c r="D121" s="253"/>
      <c r="E121" s="253"/>
      <c r="F121" s="253"/>
    </row>
    <row r="122" spans="2:6" x14ac:dyDescent="0.3">
      <c r="B122" s="340"/>
      <c r="C122" s="253"/>
      <c r="D122" s="253"/>
      <c r="E122" s="253"/>
      <c r="F122" s="253"/>
    </row>
    <row r="123" spans="2:6" ht="15.6" x14ac:dyDescent="0.3">
      <c r="B123" s="344"/>
    </row>
    <row r="124" spans="2:6" ht="17.399999999999999" x14ac:dyDescent="0.3">
      <c r="B124" s="522" t="s">
        <v>1616</v>
      </c>
      <c r="C124" s="522"/>
      <c r="D124" s="522"/>
      <c r="E124" s="522"/>
      <c r="F124" s="522"/>
    </row>
    <row r="125" spans="2:6" ht="17.399999999999999" x14ac:dyDescent="0.3">
      <c r="B125" s="318"/>
      <c r="C125" s="523" t="s">
        <v>1610</v>
      </c>
      <c r="D125" s="523"/>
      <c r="E125" s="523"/>
      <c r="F125" s="523"/>
    </row>
    <row r="126" spans="2:6" x14ac:dyDescent="0.3">
      <c r="B126" s="345"/>
      <c r="C126" s="524" t="s">
        <v>1614</v>
      </c>
      <c r="D126" s="524"/>
      <c r="E126" s="524" t="s">
        <v>1612</v>
      </c>
      <c r="F126" s="524"/>
    </row>
    <row r="127" spans="2:6" ht="28.8" x14ac:dyDescent="0.3">
      <c r="B127" s="346" t="s">
        <v>1617</v>
      </c>
      <c r="C127" s="520" t="s">
        <v>1618</v>
      </c>
      <c r="D127" s="520"/>
      <c r="E127" s="520"/>
      <c r="F127" s="520"/>
    </row>
    <row r="128" spans="2:6" x14ac:dyDescent="0.3">
      <c r="B128" s="340" t="s">
        <v>1619</v>
      </c>
      <c r="C128" s="520" t="s">
        <v>1618</v>
      </c>
      <c r="D128" s="520"/>
      <c r="E128" s="520"/>
      <c r="F128" s="520"/>
    </row>
    <row r="129" spans="2:9" x14ac:dyDescent="0.3">
      <c r="B129" s="342" t="s">
        <v>1620</v>
      </c>
      <c r="C129" s="521"/>
      <c r="D129" s="521"/>
      <c r="E129" s="521" t="s">
        <v>1618</v>
      </c>
      <c r="F129" s="521"/>
    </row>
    <row r="130" spans="2:9" x14ac:dyDescent="0.3">
      <c r="B130" s="347" t="s">
        <v>1621</v>
      </c>
      <c r="C130" s="253"/>
      <c r="D130" s="253"/>
      <c r="E130" s="253"/>
      <c r="F130" s="253"/>
    </row>
    <row r="131" spans="2:9" x14ac:dyDescent="0.3">
      <c r="B131" s="253"/>
      <c r="C131" s="253"/>
      <c r="D131" s="253"/>
      <c r="E131" s="253"/>
      <c r="F131" s="253"/>
      <c r="I131" s="282" t="s">
        <v>1522</v>
      </c>
    </row>
    <row r="132" spans="2:9" x14ac:dyDescent="0.3">
      <c r="B132" s="253"/>
      <c r="C132" s="253"/>
      <c r="D132" s="253"/>
      <c r="E132" s="253"/>
      <c r="F132" s="253"/>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277479A4-95C9-4AF5-BDBF-F85B6EC7B917}"/>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8C7E7-2F39-4E7A-8948-A3281E5893BE}">
  <sheetPr>
    <pageSetUpPr fitToPage="1"/>
  </sheetPr>
  <dimension ref="A4:N30"/>
  <sheetViews>
    <sheetView zoomScale="85" zoomScaleNormal="85" workbookViewId="0"/>
  </sheetViews>
  <sheetFormatPr defaultColWidth="9.109375" defaultRowHeight="14.4" x14ac:dyDescent="0.3"/>
  <cols>
    <col min="1" max="1" width="4.6640625" style="319" customWidth="1"/>
    <col min="2" max="2" width="7.6640625" style="319" customWidth="1"/>
    <col min="3" max="13" width="15.6640625" style="319" customWidth="1"/>
    <col min="14" max="16384" width="9.109375" style="319"/>
  </cols>
  <sheetData>
    <row r="4" spans="1:13" ht="17.399999999999999" x14ac:dyDescent="0.3">
      <c r="B4" s="228"/>
      <c r="K4" s="348"/>
      <c r="L4" s="349"/>
    </row>
    <row r="5" spans="1:13" x14ac:dyDescent="0.3">
      <c r="B5" s="350" t="s">
        <v>1622</v>
      </c>
    </row>
    <row r="7" spans="1:13" ht="15.6" x14ac:dyDescent="0.3">
      <c r="B7" s="351" t="s">
        <v>1623</v>
      </c>
      <c r="C7" s="325"/>
      <c r="D7" s="325"/>
      <c r="E7" s="325"/>
      <c r="F7" s="325"/>
      <c r="G7" s="325"/>
      <c r="H7" s="325"/>
      <c r="I7" s="325"/>
      <c r="J7" s="325"/>
      <c r="K7" s="325"/>
      <c r="L7" s="325"/>
      <c r="M7" s="325"/>
    </row>
    <row r="8" spans="1:13" ht="3.75" customHeight="1" x14ac:dyDescent="0.3">
      <c r="B8" s="351"/>
      <c r="C8" s="325"/>
      <c r="D8" s="325"/>
      <c r="E8" s="325"/>
      <c r="F8" s="325"/>
      <c r="G8" s="325"/>
      <c r="H8" s="325"/>
      <c r="I8" s="325"/>
      <c r="J8" s="325"/>
      <c r="K8" s="325"/>
      <c r="L8" s="325"/>
      <c r="M8" s="325"/>
    </row>
    <row r="9" spans="1:13" x14ac:dyDescent="0.3">
      <c r="B9" s="352" t="s">
        <v>1444</v>
      </c>
      <c r="C9" s="353"/>
      <c r="D9" s="353"/>
      <c r="E9" s="353"/>
      <c r="F9" s="353"/>
      <c r="G9" s="353"/>
      <c r="H9" s="353"/>
      <c r="I9" s="353"/>
      <c r="J9" s="353"/>
      <c r="K9" s="353"/>
      <c r="L9" s="353"/>
      <c r="M9" s="353"/>
    </row>
    <row r="10" spans="1:13" ht="43.2" x14ac:dyDescent="0.3">
      <c r="A10" s="295"/>
      <c r="B10" s="302"/>
      <c r="C10" s="354" t="s">
        <v>1624</v>
      </c>
      <c r="D10" s="355" t="s">
        <v>1625</v>
      </c>
      <c r="E10" s="355" t="s">
        <v>1626</v>
      </c>
      <c r="F10" s="355" t="s">
        <v>1627</v>
      </c>
      <c r="G10" s="355" t="s">
        <v>1628</v>
      </c>
      <c r="H10" s="355" t="s">
        <v>1629</v>
      </c>
      <c r="I10" s="355" t="s">
        <v>1630</v>
      </c>
      <c r="J10" s="355" t="s">
        <v>951</v>
      </c>
      <c r="K10" s="355" t="s">
        <v>1631</v>
      </c>
      <c r="L10" s="355" t="s">
        <v>157</v>
      </c>
      <c r="M10" s="356" t="s">
        <v>159</v>
      </c>
    </row>
    <row r="11" spans="1:13" x14ac:dyDescent="0.3">
      <c r="A11" s="295"/>
      <c r="B11" s="357" t="s">
        <v>159</v>
      </c>
      <c r="C11" s="358">
        <v>195245</v>
      </c>
      <c r="D11" s="359">
        <v>17950</v>
      </c>
      <c r="E11" s="359">
        <v>99</v>
      </c>
      <c r="F11" s="359">
        <v>2332</v>
      </c>
      <c r="G11" s="359">
        <v>6476</v>
      </c>
      <c r="H11" s="359">
        <v>393</v>
      </c>
      <c r="I11" s="359">
        <v>4340</v>
      </c>
      <c r="J11" s="359">
        <v>13906</v>
      </c>
      <c r="K11" s="359">
        <v>231</v>
      </c>
      <c r="L11" s="359">
        <v>272</v>
      </c>
      <c r="M11" s="360">
        <f>SUM(C11:L11)</f>
        <v>241244</v>
      </c>
    </row>
    <row r="12" spans="1:13" x14ac:dyDescent="0.3">
      <c r="A12" s="295"/>
      <c r="B12" s="361" t="s">
        <v>1632</v>
      </c>
      <c r="C12" s="362">
        <f>C11/$M$11</f>
        <v>0.80932582779260831</v>
      </c>
      <c r="D12" s="362">
        <f t="shared" ref="D12:M12" si="0">D11/$M$11</f>
        <v>7.440599558952761E-2</v>
      </c>
      <c r="E12" s="362">
        <f t="shared" si="0"/>
        <v>4.1037290046591835E-4</v>
      </c>
      <c r="F12" s="362">
        <f t="shared" si="0"/>
        <v>9.6665616554194086E-3</v>
      </c>
      <c r="G12" s="362">
        <f t="shared" si="0"/>
        <v>2.6844190943608959E-2</v>
      </c>
      <c r="H12" s="362">
        <f t="shared" si="0"/>
        <v>1.6290560594253121E-3</v>
      </c>
      <c r="I12" s="362">
        <f t="shared" si="0"/>
        <v>1.7990084727495814E-2</v>
      </c>
      <c r="J12" s="362">
        <f t="shared" si="0"/>
        <v>5.764288438261677E-2</v>
      </c>
      <c r="K12" s="362">
        <f t="shared" si="0"/>
        <v>9.5753676775380946E-4</v>
      </c>
      <c r="L12" s="362">
        <f t="shared" si="0"/>
        <v>1.1274891810780787E-3</v>
      </c>
      <c r="M12" s="362">
        <f t="shared" si="0"/>
        <v>1</v>
      </c>
    </row>
    <row r="13" spans="1:13" x14ac:dyDescent="0.3">
      <c r="A13" s="295"/>
      <c r="B13" s="297"/>
      <c r="C13" s="297"/>
      <c r="D13" s="325"/>
      <c r="E13" s="325"/>
      <c r="F13" s="325"/>
      <c r="G13" s="325"/>
      <c r="H13" s="325"/>
      <c r="I13" s="325"/>
      <c r="J13" s="325"/>
      <c r="K13" s="325"/>
      <c r="L13" s="325"/>
      <c r="M13" s="325"/>
    </row>
    <row r="14" spans="1:13" ht="15.6" x14ac:dyDescent="0.3">
      <c r="A14" s="295"/>
      <c r="B14" s="363" t="s">
        <v>1633</v>
      </c>
      <c r="C14" s="297"/>
      <c r="D14" s="325"/>
      <c r="E14" s="325"/>
      <c r="F14" s="325"/>
      <c r="G14" s="325"/>
      <c r="H14" s="325"/>
      <c r="I14" s="325"/>
      <c r="J14" s="325"/>
      <c r="K14" s="325"/>
      <c r="L14" s="325"/>
      <c r="M14" s="325"/>
    </row>
    <row r="15" spans="1:13" ht="3.75" customHeight="1" x14ac:dyDescent="0.3">
      <c r="A15" s="295"/>
      <c r="B15" s="363"/>
      <c r="C15" s="297"/>
      <c r="D15" s="325"/>
      <c r="E15" s="325"/>
      <c r="F15" s="325"/>
      <c r="G15" s="325"/>
      <c r="H15" s="325"/>
      <c r="I15" s="325"/>
      <c r="J15" s="325"/>
      <c r="K15" s="325"/>
      <c r="L15" s="325"/>
      <c r="M15" s="325"/>
    </row>
    <row r="16" spans="1:13" x14ac:dyDescent="0.3">
      <c r="A16" s="295"/>
      <c r="B16" s="364" t="s">
        <v>1446</v>
      </c>
      <c r="C16" s="365"/>
      <c r="D16" s="353"/>
      <c r="E16" s="353"/>
      <c r="F16" s="353"/>
      <c r="G16" s="353"/>
      <c r="H16" s="353"/>
      <c r="I16" s="353"/>
      <c r="J16" s="353"/>
      <c r="K16" s="353"/>
      <c r="L16" s="353"/>
      <c r="M16" s="353"/>
    </row>
    <row r="17" spans="1:14" ht="43.2" x14ac:dyDescent="0.3">
      <c r="A17" s="295"/>
      <c r="B17" s="302"/>
      <c r="C17" s="354" t="s">
        <v>1624</v>
      </c>
      <c r="D17" s="355" t="s">
        <v>1625</v>
      </c>
      <c r="E17" s="355" t="s">
        <v>1626</v>
      </c>
      <c r="F17" s="355" t="s">
        <v>1627</v>
      </c>
      <c r="G17" s="355" t="s">
        <v>1628</v>
      </c>
      <c r="H17" s="355" t="s">
        <v>1629</v>
      </c>
      <c r="I17" s="355" t="s">
        <v>1630</v>
      </c>
      <c r="J17" s="355" t="s">
        <v>951</v>
      </c>
      <c r="K17" s="355" t="s">
        <v>1631</v>
      </c>
      <c r="L17" s="355" t="s">
        <v>157</v>
      </c>
      <c r="M17" s="356" t="s">
        <v>159</v>
      </c>
    </row>
    <row r="18" spans="1:14" x14ac:dyDescent="0.3">
      <c r="A18" s="295"/>
      <c r="B18" s="357" t="s">
        <v>159</v>
      </c>
      <c r="C18" s="366">
        <v>254.75200000000001</v>
      </c>
      <c r="D18" s="367">
        <v>13.670999999999999</v>
      </c>
      <c r="E18" s="367">
        <v>0.151</v>
      </c>
      <c r="F18" s="367">
        <v>17.48</v>
      </c>
      <c r="G18" s="367">
        <v>20.96</v>
      </c>
      <c r="H18" s="367">
        <v>2.4340000000000002</v>
      </c>
      <c r="I18" s="367">
        <v>33.822000000000003</v>
      </c>
      <c r="J18" s="367">
        <v>44.853000000000002</v>
      </c>
      <c r="K18" s="367">
        <v>1.7070000000000001</v>
      </c>
      <c r="L18" s="367">
        <v>7.593</v>
      </c>
      <c r="M18" s="368">
        <f>SUM(C18:L18)</f>
        <v>397.42300000000006</v>
      </c>
    </row>
    <row r="19" spans="1:14" x14ac:dyDescent="0.3">
      <c r="A19" s="295"/>
      <c r="B19" s="361" t="s">
        <v>1632</v>
      </c>
      <c r="C19" s="362">
        <f>C18/$M$18</f>
        <v>0.64100970502462107</v>
      </c>
      <c r="D19" s="362">
        <f t="shared" ref="D19:M19" si="1">D18/$M$18</f>
        <v>3.4399116306806594E-2</v>
      </c>
      <c r="E19" s="362">
        <f t="shared" si="1"/>
        <v>3.7994781379034425E-4</v>
      </c>
      <c r="F19" s="362">
        <f t="shared" si="1"/>
        <v>4.3983362814935215E-2</v>
      </c>
      <c r="G19" s="362">
        <f t="shared" si="1"/>
        <v>5.2739776006924609E-2</v>
      </c>
      <c r="H19" s="362">
        <f t="shared" si="1"/>
        <v>6.1244568130178669E-3</v>
      </c>
      <c r="I19" s="362">
        <f t="shared" si="1"/>
        <v>8.5103277867662405E-2</v>
      </c>
      <c r="J19" s="362">
        <f t="shared" si="1"/>
        <v>0.11285959795985637</v>
      </c>
      <c r="K19" s="362">
        <f t="shared" si="1"/>
        <v>4.2951716433120377E-3</v>
      </c>
      <c r="L19" s="362">
        <f t="shared" si="1"/>
        <v>1.9105587749073401E-2</v>
      </c>
      <c r="M19" s="362">
        <f t="shared" si="1"/>
        <v>1</v>
      </c>
    </row>
    <row r="20" spans="1:14" x14ac:dyDescent="0.3">
      <c r="A20" s="295"/>
      <c r="B20" s="297"/>
      <c r="C20" s="297"/>
      <c r="D20" s="325"/>
      <c r="E20" s="325"/>
      <c r="F20" s="325"/>
      <c r="G20" s="325"/>
      <c r="H20" s="325"/>
      <c r="I20" s="325"/>
      <c r="J20" s="325"/>
      <c r="K20" s="325"/>
      <c r="L20" s="325"/>
      <c r="M20" s="325"/>
    </row>
    <row r="21" spans="1:14" ht="15.6" x14ac:dyDescent="0.3">
      <c r="A21" s="295"/>
      <c r="B21" s="363" t="s">
        <v>1634</v>
      </c>
      <c r="C21" s="297"/>
      <c r="D21" s="325"/>
      <c r="E21" s="325"/>
      <c r="F21" s="325"/>
      <c r="G21" s="325"/>
      <c r="H21" s="325"/>
      <c r="I21" s="325"/>
      <c r="J21" s="325"/>
      <c r="K21" s="325"/>
      <c r="L21" s="325"/>
      <c r="M21" s="325"/>
    </row>
    <row r="22" spans="1:14" ht="3.75" customHeight="1" x14ac:dyDescent="0.3">
      <c r="A22" s="295"/>
      <c r="B22" s="363"/>
      <c r="C22" s="297"/>
      <c r="D22" s="325"/>
      <c r="E22" s="325"/>
      <c r="F22" s="325"/>
      <c r="G22" s="325"/>
      <c r="H22" s="325"/>
      <c r="I22" s="325"/>
      <c r="J22" s="325"/>
      <c r="K22" s="325"/>
      <c r="L22" s="325"/>
      <c r="M22" s="325"/>
    </row>
    <row r="23" spans="1:14" x14ac:dyDescent="0.3">
      <c r="A23" s="295"/>
      <c r="B23" s="364" t="s">
        <v>1448</v>
      </c>
      <c r="C23" s="365"/>
      <c r="D23" s="353"/>
      <c r="E23" s="353"/>
      <c r="F23" s="353"/>
      <c r="G23" s="353"/>
      <c r="H23" s="353"/>
      <c r="I23" s="353"/>
      <c r="J23" s="353"/>
      <c r="K23" s="353"/>
      <c r="L23" s="353"/>
      <c r="M23" s="353"/>
    </row>
    <row r="24" spans="1:14" x14ac:dyDescent="0.3">
      <c r="A24" s="295"/>
      <c r="B24" s="297"/>
      <c r="C24" s="369"/>
      <c r="D24" s="325"/>
      <c r="E24" s="325"/>
      <c r="F24" s="325"/>
      <c r="G24" s="325"/>
      <c r="H24" s="325"/>
      <c r="I24" s="325"/>
      <c r="J24" s="325"/>
      <c r="K24" s="325"/>
      <c r="L24" s="325"/>
      <c r="M24" s="325"/>
    </row>
    <row r="25" spans="1:14" x14ac:dyDescent="0.3">
      <c r="A25" s="295"/>
      <c r="B25" s="302"/>
      <c r="C25" s="354" t="s">
        <v>1635</v>
      </c>
      <c r="D25" s="355" t="s">
        <v>1636</v>
      </c>
      <c r="E25" s="355" t="s">
        <v>1637</v>
      </c>
      <c r="F25" s="355" t="s">
        <v>1638</v>
      </c>
      <c r="G25" s="355" t="s">
        <v>1639</v>
      </c>
      <c r="H25" s="355" t="s">
        <v>1640</v>
      </c>
      <c r="I25" s="356" t="s">
        <v>159</v>
      </c>
    </row>
    <row r="26" spans="1:14" x14ac:dyDescent="0.3">
      <c r="A26" s="295"/>
      <c r="B26" s="357" t="s">
        <v>159</v>
      </c>
      <c r="C26" s="366">
        <v>186.00899999999999</v>
      </c>
      <c r="D26" s="367">
        <v>112.973</v>
      </c>
      <c r="E26" s="367">
        <v>50.597000000000001</v>
      </c>
      <c r="F26" s="367">
        <v>16.783000000000001</v>
      </c>
      <c r="G26" s="367">
        <v>9.0359999999999996</v>
      </c>
      <c r="H26" s="367">
        <v>22.023</v>
      </c>
      <c r="I26" s="368">
        <f>SUM(C26:H26)</f>
        <v>397.42099999999999</v>
      </c>
    </row>
    <row r="27" spans="1:14" x14ac:dyDescent="0.3">
      <c r="A27" s="295"/>
      <c r="B27" s="361" t="s">
        <v>1632</v>
      </c>
      <c r="C27" s="362">
        <f>C26/$I$26</f>
        <v>0.46804018911934697</v>
      </c>
      <c r="D27" s="362">
        <f t="shared" ref="D27:I27" si="2">D26/$I$26</f>
        <v>0.28426530052513582</v>
      </c>
      <c r="E27" s="362">
        <f t="shared" si="2"/>
        <v>0.12731335284245171</v>
      </c>
      <c r="F27" s="362">
        <f t="shared" si="2"/>
        <v>4.2229776483879822E-2</v>
      </c>
      <c r="G27" s="362">
        <f t="shared" si="2"/>
        <v>2.2736594191046774E-2</v>
      </c>
      <c r="H27" s="362">
        <f t="shared" si="2"/>
        <v>5.5414786838138899E-2</v>
      </c>
      <c r="I27" s="362">
        <f t="shared" si="2"/>
        <v>1</v>
      </c>
    </row>
    <row r="28" spans="1:14" x14ac:dyDescent="0.3">
      <c r="A28" s="295"/>
      <c r="B28" s="370"/>
      <c r="C28" s="371"/>
      <c r="D28" s="372"/>
      <c r="E28" s="372"/>
      <c r="F28" s="372"/>
      <c r="G28" s="372"/>
      <c r="H28" s="372"/>
      <c r="I28" s="373"/>
    </row>
    <row r="29" spans="1:14" x14ac:dyDescent="0.3">
      <c r="A29" s="295"/>
      <c r="B29" s="295"/>
      <c r="C29" s="295"/>
    </row>
    <row r="30" spans="1:14" x14ac:dyDescent="0.3">
      <c r="N30" s="282" t="s">
        <v>1522</v>
      </c>
    </row>
  </sheetData>
  <hyperlinks>
    <hyperlink ref="N30" location="Contents!A1" display="To Frontpage" xr:uid="{65A8DB4D-73BE-40F3-B64B-36F79D359A09}"/>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67EC-354D-4A24-AC85-4271DC03504E}">
  <sheetPr>
    <pageSetUpPr fitToPage="1"/>
  </sheetPr>
  <dimension ref="B4:O92"/>
  <sheetViews>
    <sheetView zoomScale="85" zoomScaleNormal="85" workbookViewId="0"/>
  </sheetViews>
  <sheetFormatPr defaultColWidth="9.109375" defaultRowHeight="14.4" x14ac:dyDescent="0.3"/>
  <cols>
    <col min="1" max="1" width="4.6640625" style="319" customWidth="1"/>
    <col min="2" max="2" width="31" style="319" customWidth="1"/>
    <col min="3" max="12" width="15.6640625" style="319" customWidth="1"/>
    <col min="13" max="13" width="3.44140625" style="319" customWidth="1"/>
    <col min="14" max="16384" width="9.109375" style="319"/>
  </cols>
  <sheetData>
    <row r="4" spans="2:14" x14ac:dyDescent="0.3">
      <c r="B4" s="325"/>
      <c r="C4" s="325"/>
      <c r="D4" s="325"/>
      <c r="E4" s="325"/>
      <c r="F4" s="325"/>
      <c r="G4" s="325"/>
      <c r="H4" s="325"/>
      <c r="I4" s="325"/>
      <c r="J4" s="325"/>
      <c r="K4" s="325"/>
      <c r="L4" s="325"/>
    </row>
    <row r="5" spans="2:14" ht="15.6" x14ac:dyDescent="0.3">
      <c r="B5" s="351" t="s">
        <v>1641</v>
      </c>
      <c r="C5" s="325"/>
      <c r="D5" s="325"/>
      <c r="E5" s="325"/>
      <c r="F5" s="325"/>
      <c r="G5" s="325"/>
      <c r="H5" s="325"/>
      <c r="I5" s="325"/>
      <c r="J5" s="325"/>
      <c r="K5" s="325"/>
      <c r="L5" s="325"/>
    </row>
    <row r="6" spans="2:14" ht="3.75" customHeight="1" x14ac:dyDescent="0.3">
      <c r="B6" s="351"/>
      <c r="C6" s="325"/>
      <c r="D6" s="325"/>
      <c r="E6" s="325"/>
      <c r="F6" s="325"/>
      <c r="G6" s="325"/>
      <c r="H6" s="325"/>
      <c r="I6" s="325"/>
      <c r="J6" s="325"/>
      <c r="K6" s="325"/>
      <c r="L6" s="325"/>
    </row>
    <row r="7" spans="2:14" x14ac:dyDescent="0.3">
      <c r="B7" s="374" t="s">
        <v>1450</v>
      </c>
      <c r="C7" s="374"/>
      <c r="D7" s="375"/>
      <c r="E7" s="376"/>
      <c r="F7" s="376"/>
      <c r="G7" s="376"/>
      <c r="H7" s="376"/>
      <c r="I7" s="376"/>
      <c r="J7" s="376"/>
      <c r="K7" s="377"/>
      <c r="L7" s="377"/>
      <c r="M7" s="297"/>
      <c r="N7" s="378"/>
    </row>
    <row r="8" spans="2:14" x14ac:dyDescent="0.3">
      <c r="B8" s="379"/>
      <c r="C8" s="530" t="s">
        <v>1642</v>
      </c>
      <c r="D8" s="530"/>
      <c r="E8" s="530"/>
      <c r="F8" s="530"/>
      <c r="G8" s="530"/>
      <c r="H8" s="530"/>
      <c r="I8" s="530"/>
      <c r="J8" s="530"/>
      <c r="K8" s="530"/>
      <c r="L8" s="530"/>
      <c r="M8" s="295"/>
      <c r="N8" s="297"/>
    </row>
    <row r="9" spans="2:14" x14ac:dyDescent="0.3">
      <c r="B9" s="379"/>
      <c r="C9" s="380" t="s">
        <v>1643</v>
      </c>
      <c r="D9" s="380" t="s">
        <v>1644</v>
      </c>
      <c r="E9" s="380" t="s">
        <v>1645</v>
      </c>
      <c r="F9" s="380" t="s">
        <v>1646</v>
      </c>
      <c r="G9" s="380" t="s">
        <v>1647</v>
      </c>
      <c r="H9" s="380" t="s">
        <v>1648</v>
      </c>
      <c r="I9" s="380" t="s">
        <v>1649</v>
      </c>
      <c r="J9" s="380" t="s">
        <v>1650</v>
      </c>
      <c r="K9" s="380" t="s">
        <v>1651</v>
      </c>
      <c r="L9" s="380" t="s">
        <v>1652</v>
      </c>
      <c r="M9" s="295"/>
      <c r="N9" s="381"/>
    </row>
    <row r="10" spans="2:14" x14ac:dyDescent="0.3">
      <c r="C10" s="382"/>
      <c r="D10" s="382"/>
      <c r="E10" s="382"/>
      <c r="F10" s="382"/>
      <c r="G10" s="382"/>
      <c r="H10" s="382"/>
      <c r="I10" s="382"/>
      <c r="J10" s="382"/>
      <c r="K10" s="382"/>
      <c r="L10" s="382"/>
      <c r="M10" s="295"/>
      <c r="N10" s="297"/>
    </row>
    <row r="11" spans="2:14" x14ac:dyDescent="0.3">
      <c r="B11" s="383" t="s">
        <v>1624</v>
      </c>
      <c r="C11" s="384">
        <v>78.507999999999996</v>
      </c>
      <c r="D11" s="384">
        <v>79.281999999999996</v>
      </c>
      <c r="E11" s="384">
        <v>60.624000000000002</v>
      </c>
      <c r="F11" s="384">
        <v>19.445</v>
      </c>
      <c r="G11" s="384">
        <v>11.561</v>
      </c>
      <c r="H11" s="384">
        <v>2.298</v>
      </c>
      <c r="I11" s="384">
        <v>1.0529999999999999</v>
      </c>
      <c r="J11" s="384">
        <v>0.63</v>
      </c>
      <c r="K11" s="384">
        <v>0.42</v>
      </c>
      <c r="L11" s="384">
        <v>0.92900000000000005</v>
      </c>
      <c r="M11" s="295"/>
      <c r="N11" s="385"/>
    </row>
    <row r="12" spans="2:14" x14ac:dyDescent="0.3">
      <c r="B12" s="383" t="s">
        <v>1625</v>
      </c>
      <c r="C12" s="384">
        <v>4.806</v>
      </c>
      <c r="D12" s="384">
        <v>4.5149999999999997</v>
      </c>
      <c r="E12" s="384">
        <v>3.1869999999999998</v>
      </c>
      <c r="F12" s="384">
        <v>0.72099999999999997</v>
      </c>
      <c r="G12" s="384">
        <v>0.315</v>
      </c>
      <c r="H12" s="384">
        <v>4.4999999999999998E-2</v>
      </c>
      <c r="I12" s="384">
        <v>2.5000000000000001E-2</v>
      </c>
      <c r="J12" s="384">
        <v>1.6E-2</v>
      </c>
      <c r="K12" s="384">
        <v>1.0999999999999999E-2</v>
      </c>
      <c r="L12" s="384">
        <v>2.9000000000000001E-2</v>
      </c>
      <c r="M12" s="295"/>
      <c r="N12" s="385"/>
    </row>
    <row r="13" spans="2:14" x14ac:dyDescent="0.3">
      <c r="B13" s="383" t="s">
        <v>1626</v>
      </c>
      <c r="C13" s="384">
        <v>4.8000000000000001E-2</v>
      </c>
      <c r="D13" s="384">
        <v>0.06</v>
      </c>
      <c r="E13" s="384">
        <v>3.4000000000000002E-2</v>
      </c>
      <c r="F13" s="384">
        <v>8.0000000000000002E-3</v>
      </c>
      <c r="G13" s="384">
        <v>2E-3</v>
      </c>
      <c r="H13" s="384">
        <v>0</v>
      </c>
      <c r="I13" s="384">
        <v>0</v>
      </c>
      <c r="J13" s="384">
        <v>0</v>
      </c>
      <c r="K13" s="384">
        <v>0</v>
      </c>
      <c r="L13" s="384">
        <v>0</v>
      </c>
      <c r="M13" s="295"/>
      <c r="N13" s="385"/>
    </row>
    <row r="14" spans="2:14" x14ac:dyDescent="0.3">
      <c r="B14" s="383" t="s">
        <v>1627</v>
      </c>
      <c r="C14" s="384">
        <v>8.0609999999999999</v>
      </c>
      <c r="D14" s="384">
        <v>4.6890000000000001</v>
      </c>
      <c r="E14" s="384">
        <v>2.8180000000000001</v>
      </c>
      <c r="F14" s="384">
        <v>1.0029999999999999</v>
      </c>
      <c r="G14" s="384">
        <v>0.622</v>
      </c>
      <c r="H14" s="384">
        <v>0.129</v>
      </c>
      <c r="I14" s="384">
        <v>6.8000000000000005E-2</v>
      </c>
      <c r="J14" s="384">
        <v>4.2000000000000003E-2</v>
      </c>
      <c r="K14" s="384">
        <v>2.1000000000000001E-2</v>
      </c>
      <c r="L14" s="384">
        <v>2.7E-2</v>
      </c>
      <c r="M14" s="295"/>
      <c r="N14" s="385"/>
    </row>
    <row r="15" spans="2:14" x14ac:dyDescent="0.3">
      <c r="B15" s="383" t="s">
        <v>1628</v>
      </c>
      <c r="C15" s="384">
        <v>7.0540000000000003</v>
      </c>
      <c r="D15" s="384">
        <v>6.4969999999999999</v>
      </c>
      <c r="E15" s="384">
        <v>4.9470000000000001</v>
      </c>
      <c r="F15" s="384">
        <v>1.538</v>
      </c>
      <c r="G15" s="384">
        <v>0.622</v>
      </c>
      <c r="H15" s="384">
        <v>9.0999999999999998E-2</v>
      </c>
      <c r="I15" s="384">
        <v>6.0999999999999999E-2</v>
      </c>
      <c r="J15" s="384">
        <v>2.1999999999999999E-2</v>
      </c>
      <c r="K15" s="384">
        <v>1.2E-2</v>
      </c>
      <c r="L15" s="384">
        <v>0.115</v>
      </c>
      <c r="M15" s="295"/>
      <c r="N15" s="385"/>
    </row>
    <row r="16" spans="2:14" ht="28.8" x14ac:dyDescent="0.3">
      <c r="B16" s="383" t="s">
        <v>1629</v>
      </c>
      <c r="C16" s="384">
        <v>1.028</v>
      </c>
      <c r="D16" s="384">
        <v>0.89900000000000002</v>
      </c>
      <c r="E16" s="384">
        <v>0.441</v>
      </c>
      <c r="F16" s="384">
        <v>0.05</v>
      </c>
      <c r="G16" s="384">
        <v>5.0000000000000001E-3</v>
      </c>
      <c r="H16" s="384">
        <v>2E-3</v>
      </c>
      <c r="I16" s="384">
        <v>2E-3</v>
      </c>
      <c r="J16" s="384">
        <v>1E-3</v>
      </c>
      <c r="K16" s="384">
        <v>1E-3</v>
      </c>
      <c r="L16" s="384">
        <v>6.0000000000000001E-3</v>
      </c>
      <c r="M16" s="295"/>
      <c r="N16" s="385"/>
    </row>
    <row r="17" spans="2:14" x14ac:dyDescent="0.3">
      <c r="B17" s="383" t="s">
        <v>1630</v>
      </c>
      <c r="C17" s="384">
        <v>13.544</v>
      </c>
      <c r="D17" s="384">
        <v>12.066000000000001</v>
      </c>
      <c r="E17" s="384">
        <v>7.1749999999999998</v>
      </c>
      <c r="F17" s="384">
        <v>0.71199999999999997</v>
      </c>
      <c r="G17" s="384">
        <v>0.13600000000000001</v>
      </c>
      <c r="H17" s="384">
        <v>3.4000000000000002E-2</v>
      </c>
      <c r="I17" s="384">
        <v>2.5000000000000001E-2</v>
      </c>
      <c r="J17" s="384">
        <v>2.1000000000000001E-2</v>
      </c>
      <c r="K17" s="384">
        <v>1.7999999999999999E-2</v>
      </c>
      <c r="L17" s="384">
        <v>9.0999999999999998E-2</v>
      </c>
      <c r="M17" s="295"/>
      <c r="N17" s="385"/>
    </row>
    <row r="18" spans="2:14" x14ac:dyDescent="0.3">
      <c r="B18" s="383" t="s">
        <v>1653</v>
      </c>
      <c r="C18" s="384">
        <v>15.266</v>
      </c>
      <c r="D18" s="384">
        <v>14.904999999999999</v>
      </c>
      <c r="E18" s="384">
        <v>11.281000000000001</v>
      </c>
      <c r="F18" s="384">
        <v>1.996</v>
      </c>
      <c r="G18" s="384">
        <v>0.85399999999999998</v>
      </c>
      <c r="H18" s="384">
        <v>0.21199999999999999</v>
      </c>
      <c r="I18" s="384">
        <v>0.13800000000000001</v>
      </c>
      <c r="J18" s="384">
        <v>7.8E-2</v>
      </c>
      <c r="K18" s="384">
        <v>4.3999999999999997E-2</v>
      </c>
      <c r="L18" s="384">
        <v>7.9000000000000001E-2</v>
      </c>
      <c r="M18" s="295"/>
      <c r="N18" s="385"/>
    </row>
    <row r="19" spans="2:14" ht="28.8" x14ac:dyDescent="0.3">
      <c r="B19" s="383" t="s">
        <v>1654</v>
      </c>
      <c r="C19" s="384">
        <v>0.76100000000000001</v>
      </c>
      <c r="D19" s="384">
        <v>0.61399999999999999</v>
      </c>
      <c r="E19" s="384">
        <v>0.29799999999999999</v>
      </c>
      <c r="F19" s="384">
        <v>2.5999999999999999E-2</v>
      </c>
      <c r="G19" s="384">
        <v>6.0000000000000001E-3</v>
      </c>
      <c r="H19" s="384">
        <v>0</v>
      </c>
      <c r="I19" s="384">
        <v>0</v>
      </c>
      <c r="J19" s="384">
        <v>0</v>
      </c>
      <c r="K19" s="384">
        <v>0</v>
      </c>
      <c r="L19" s="384">
        <v>1E-3</v>
      </c>
      <c r="M19" s="295"/>
      <c r="N19" s="385"/>
    </row>
    <row r="20" spans="2:14" x14ac:dyDescent="0.3">
      <c r="B20" s="383" t="s">
        <v>157</v>
      </c>
      <c r="C20" s="384">
        <v>3.93</v>
      </c>
      <c r="D20" s="384">
        <v>2.5950000000000002</v>
      </c>
      <c r="E20" s="384">
        <v>0.89200000000000002</v>
      </c>
      <c r="F20" s="384">
        <v>0.02</v>
      </c>
      <c r="G20" s="384">
        <v>5.0000000000000001E-3</v>
      </c>
      <c r="H20" s="384">
        <v>2E-3</v>
      </c>
      <c r="I20" s="384">
        <v>0</v>
      </c>
      <c r="J20" s="384">
        <v>1.0999999999999999E-2</v>
      </c>
      <c r="K20" s="384">
        <v>1.6E-2</v>
      </c>
      <c r="L20" s="384">
        <v>0.122</v>
      </c>
      <c r="M20" s="295"/>
      <c r="N20" s="385"/>
    </row>
    <row r="21" spans="2:14" x14ac:dyDescent="0.3">
      <c r="C21" s="384"/>
      <c r="D21" s="384"/>
      <c r="E21" s="384"/>
      <c r="F21" s="384"/>
      <c r="G21" s="384"/>
      <c r="H21" s="384"/>
      <c r="I21" s="384"/>
      <c r="J21" s="384"/>
      <c r="K21" s="384"/>
      <c r="L21" s="384"/>
      <c r="M21" s="295"/>
      <c r="N21" s="297"/>
    </row>
    <row r="22" spans="2:14" x14ac:dyDescent="0.3">
      <c r="B22" s="386" t="s">
        <v>159</v>
      </c>
      <c r="C22" s="387">
        <v>133.006</v>
      </c>
      <c r="D22" s="387">
        <v>126.121</v>
      </c>
      <c r="E22" s="387">
        <v>91.697000000000003</v>
      </c>
      <c r="F22" s="387">
        <v>25.521000000000001</v>
      </c>
      <c r="G22" s="387">
        <v>14.127000000000001</v>
      </c>
      <c r="H22" s="387">
        <v>2.8140000000000001</v>
      </c>
      <c r="I22" s="387">
        <v>1.371</v>
      </c>
      <c r="J22" s="387">
        <v>0.82099999999999995</v>
      </c>
      <c r="K22" s="387">
        <v>0.54400000000000004</v>
      </c>
      <c r="L22" s="387">
        <v>1.4</v>
      </c>
      <c r="M22" s="295"/>
      <c r="N22" s="388"/>
    </row>
    <row r="23" spans="2:14" x14ac:dyDescent="0.3">
      <c r="M23" s="295"/>
      <c r="N23" s="297"/>
    </row>
    <row r="24" spans="2:14" x14ac:dyDescent="0.3">
      <c r="M24" s="295"/>
      <c r="N24" s="297"/>
    </row>
    <row r="25" spans="2:14" x14ac:dyDescent="0.3">
      <c r="M25" s="295"/>
      <c r="N25" s="297"/>
    </row>
    <row r="26" spans="2:14" x14ac:dyDescent="0.3">
      <c r="M26" s="295"/>
      <c r="N26" s="297"/>
    </row>
    <row r="27" spans="2:14" ht="15.6" x14ac:dyDescent="0.3">
      <c r="B27" s="351" t="s">
        <v>1655</v>
      </c>
      <c r="C27" s="325"/>
      <c r="D27" s="325"/>
      <c r="E27" s="325"/>
      <c r="F27" s="325"/>
      <c r="G27" s="325"/>
      <c r="H27" s="325"/>
      <c r="I27" s="325"/>
      <c r="J27" s="325"/>
      <c r="K27" s="325"/>
      <c r="L27" s="325"/>
      <c r="M27" s="295"/>
      <c r="N27" s="297"/>
    </row>
    <row r="28" spans="2:14" ht="3.75" customHeight="1" x14ac:dyDescent="0.3">
      <c r="B28" s="351"/>
      <c r="C28" s="325"/>
      <c r="D28" s="325"/>
      <c r="E28" s="325"/>
      <c r="F28" s="325"/>
      <c r="G28" s="325"/>
      <c r="H28" s="325"/>
      <c r="I28" s="325"/>
      <c r="J28" s="325"/>
      <c r="K28" s="325"/>
      <c r="L28" s="325"/>
      <c r="M28" s="295"/>
      <c r="N28" s="297"/>
    </row>
    <row r="29" spans="2:14" x14ac:dyDescent="0.3">
      <c r="B29" s="389" t="s">
        <v>1656</v>
      </c>
      <c r="C29" s="375"/>
      <c r="D29" s="377"/>
      <c r="E29" s="377"/>
      <c r="F29" s="377"/>
      <c r="G29" s="377"/>
      <c r="H29" s="377"/>
      <c r="I29" s="377"/>
      <c r="J29" s="377"/>
      <c r="K29" s="377"/>
      <c r="L29" s="377"/>
      <c r="M29" s="295"/>
      <c r="N29" s="297"/>
    </row>
    <row r="30" spans="2:14" x14ac:dyDescent="0.3">
      <c r="B30" s="379"/>
      <c r="C30" s="530" t="s">
        <v>1642</v>
      </c>
      <c r="D30" s="530"/>
      <c r="E30" s="530"/>
      <c r="F30" s="530"/>
      <c r="G30" s="530"/>
      <c r="H30" s="530"/>
      <c r="I30" s="530"/>
      <c r="J30" s="530"/>
      <c r="K30" s="530"/>
      <c r="L30" s="530"/>
      <c r="M30" s="295"/>
      <c r="N30" s="297"/>
    </row>
    <row r="31" spans="2:14" x14ac:dyDescent="0.3">
      <c r="B31" s="379"/>
      <c r="C31" s="380" t="s">
        <v>1643</v>
      </c>
      <c r="D31" s="380" t="s">
        <v>1644</v>
      </c>
      <c r="E31" s="380" t="s">
        <v>1645</v>
      </c>
      <c r="F31" s="380" t="s">
        <v>1646</v>
      </c>
      <c r="G31" s="380" t="s">
        <v>1647</v>
      </c>
      <c r="H31" s="380" t="s">
        <v>1648</v>
      </c>
      <c r="I31" s="380" t="s">
        <v>1649</v>
      </c>
      <c r="J31" s="380" t="s">
        <v>1650</v>
      </c>
      <c r="K31" s="380" t="s">
        <v>1651</v>
      </c>
      <c r="L31" s="380" t="s">
        <v>1652</v>
      </c>
      <c r="M31" s="295"/>
      <c r="N31" s="381"/>
    </row>
    <row r="32" spans="2:14" x14ac:dyDescent="0.3">
      <c r="C32" s="382"/>
      <c r="D32" s="382"/>
      <c r="E32" s="382"/>
      <c r="F32" s="382"/>
      <c r="G32" s="382"/>
      <c r="H32" s="382"/>
      <c r="I32" s="382"/>
      <c r="J32" s="382"/>
      <c r="K32" s="382"/>
      <c r="L32" s="382"/>
      <c r="M32" s="295"/>
      <c r="N32" s="297"/>
    </row>
    <row r="33" spans="2:14" x14ac:dyDescent="0.3">
      <c r="B33" s="383" t="s">
        <v>1624</v>
      </c>
      <c r="C33" s="390">
        <v>0.30817</v>
      </c>
      <c r="D33" s="390">
        <v>0.31120999999999999</v>
      </c>
      <c r="E33" s="390">
        <v>0.23796999999999999</v>
      </c>
      <c r="F33" s="390">
        <v>7.6329999999999995E-2</v>
      </c>
      <c r="G33" s="390">
        <v>4.5379999999999997E-2</v>
      </c>
      <c r="H33" s="390">
        <v>9.0200000000000002E-3</v>
      </c>
      <c r="I33" s="390">
        <v>4.13E-3</v>
      </c>
      <c r="J33" s="390">
        <v>2.47E-3</v>
      </c>
      <c r="K33" s="390">
        <v>1.65E-3</v>
      </c>
      <c r="L33" s="390">
        <v>3.65E-3</v>
      </c>
      <c r="M33" s="295"/>
      <c r="N33" s="385"/>
    </row>
    <row r="34" spans="2:14" x14ac:dyDescent="0.3">
      <c r="B34" s="383" t="s">
        <v>1625</v>
      </c>
      <c r="C34" s="390">
        <v>0.35155999999999998</v>
      </c>
      <c r="D34" s="390">
        <v>0.33028999999999997</v>
      </c>
      <c r="E34" s="390">
        <v>0.23315</v>
      </c>
      <c r="F34" s="390">
        <v>5.2769999999999997E-2</v>
      </c>
      <c r="G34" s="390">
        <v>2.3019999999999999E-2</v>
      </c>
      <c r="H34" s="390">
        <v>3.29E-3</v>
      </c>
      <c r="I34" s="390">
        <v>1.82E-3</v>
      </c>
      <c r="J34" s="390">
        <v>1.15E-3</v>
      </c>
      <c r="K34" s="390">
        <v>7.9000000000000001E-4</v>
      </c>
      <c r="L34" s="390">
        <v>2.15E-3</v>
      </c>
      <c r="M34" s="295"/>
      <c r="N34" s="385"/>
    </row>
    <row r="35" spans="2:14" x14ac:dyDescent="0.3">
      <c r="B35" s="383" t="s">
        <v>1626</v>
      </c>
      <c r="C35" s="390">
        <v>0.31498999999999999</v>
      </c>
      <c r="D35" s="390">
        <v>0.39455000000000001</v>
      </c>
      <c r="E35" s="390">
        <v>0.22581999999999999</v>
      </c>
      <c r="F35" s="390">
        <v>5.389E-2</v>
      </c>
      <c r="G35" s="390">
        <v>1.04E-2</v>
      </c>
      <c r="H35" s="390">
        <v>3.6000000000000002E-4</v>
      </c>
      <c r="I35" s="390">
        <v>0</v>
      </c>
      <c r="J35" s="390">
        <v>0</v>
      </c>
      <c r="K35" s="390">
        <v>0</v>
      </c>
      <c r="L35" s="390">
        <v>0</v>
      </c>
      <c r="M35" s="295"/>
      <c r="N35" s="385"/>
    </row>
    <row r="36" spans="2:14" x14ac:dyDescent="0.3">
      <c r="B36" s="383" t="s">
        <v>1627</v>
      </c>
      <c r="C36" s="390">
        <v>0.46113999999999999</v>
      </c>
      <c r="D36" s="390">
        <v>0.26822000000000001</v>
      </c>
      <c r="E36" s="390">
        <v>0.16120999999999999</v>
      </c>
      <c r="F36" s="390">
        <v>5.74E-2</v>
      </c>
      <c r="G36" s="390">
        <v>3.56E-2</v>
      </c>
      <c r="H36" s="390">
        <v>7.3899999999999999E-3</v>
      </c>
      <c r="I36" s="390">
        <v>3.9100000000000003E-3</v>
      </c>
      <c r="J36" s="390">
        <v>2.3800000000000002E-3</v>
      </c>
      <c r="K36" s="390">
        <v>1.23E-3</v>
      </c>
      <c r="L36" s="390">
        <v>1.5200000000000001E-3</v>
      </c>
      <c r="M36" s="295"/>
      <c r="N36" s="385"/>
    </row>
    <row r="37" spans="2:14" x14ac:dyDescent="0.3">
      <c r="B37" s="383" t="s">
        <v>1628</v>
      </c>
      <c r="C37" s="390">
        <v>0.33656000000000003</v>
      </c>
      <c r="D37" s="390">
        <v>0.30998999999999999</v>
      </c>
      <c r="E37" s="390">
        <v>0.23601</v>
      </c>
      <c r="F37" s="390">
        <v>7.3400000000000007E-2</v>
      </c>
      <c r="G37" s="390">
        <v>2.9680000000000002E-2</v>
      </c>
      <c r="H37" s="390">
        <v>4.3400000000000001E-3</v>
      </c>
      <c r="I37" s="390">
        <v>2.8900000000000002E-3</v>
      </c>
      <c r="J37" s="390">
        <v>1.06E-3</v>
      </c>
      <c r="K37" s="390">
        <v>5.9000000000000003E-4</v>
      </c>
      <c r="L37" s="390">
        <v>5.4900000000000001E-3</v>
      </c>
      <c r="M37" s="295"/>
      <c r="N37" s="385"/>
    </row>
    <row r="38" spans="2:14" ht="28.8" x14ac:dyDescent="0.3">
      <c r="B38" s="383" t="s">
        <v>1629</v>
      </c>
      <c r="C38" s="390">
        <v>0.42244999999999999</v>
      </c>
      <c r="D38" s="390">
        <v>0.36936999999999998</v>
      </c>
      <c r="E38" s="390">
        <v>0.1812</v>
      </c>
      <c r="F38" s="390">
        <v>2.069E-2</v>
      </c>
      <c r="G38" s="390">
        <v>1.8699999999999999E-3</v>
      </c>
      <c r="H38" s="390">
        <v>6.8999999999999997E-4</v>
      </c>
      <c r="I38" s="390">
        <v>6.6E-4</v>
      </c>
      <c r="J38" s="390">
        <v>5.1999999999999995E-4</v>
      </c>
      <c r="K38" s="390">
        <v>2.7E-4</v>
      </c>
      <c r="L38" s="390">
        <v>2.2799999999999999E-3</v>
      </c>
      <c r="M38" s="295"/>
      <c r="N38" s="385"/>
    </row>
    <row r="39" spans="2:14" x14ac:dyDescent="0.3">
      <c r="B39" s="383" t="s">
        <v>1630</v>
      </c>
      <c r="C39" s="390">
        <v>0.40045999999999998</v>
      </c>
      <c r="D39" s="390">
        <v>0.35675000000000001</v>
      </c>
      <c r="E39" s="390">
        <v>0.21215000000000001</v>
      </c>
      <c r="F39" s="390">
        <v>2.1059999999999999E-2</v>
      </c>
      <c r="G39" s="390">
        <v>4.0099999999999997E-3</v>
      </c>
      <c r="H39" s="390">
        <v>1.01E-3</v>
      </c>
      <c r="I39" s="390">
        <v>7.2999999999999996E-4</v>
      </c>
      <c r="J39" s="390">
        <v>6.2E-4</v>
      </c>
      <c r="K39" s="390">
        <v>5.4000000000000001E-4</v>
      </c>
      <c r="L39" s="390">
        <v>2.6800000000000001E-3</v>
      </c>
      <c r="M39" s="295"/>
      <c r="N39" s="385"/>
    </row>
    <row r="40" spans="2:14" x14ac:dyDescent="0.3">
      <c r="B40" s="383" t="s">
        <v>1653</v>
      </c>
      <c r="C40" s="390">
        <v>0.34036</v>
      </c>
      <c r="D40" s="390">
        <v>0.33229999999999998</v>
      </c>
      <c r="E40" s="390">
        <v>0.2515</v>
      </c>
      <c r="F40" s="390">
        <v>4.4499999999999998E-2</v>
      </c>
      <c r="G40" s="390">
        <v>1.9040000000000001E-2</v>
      </c>
      <c r="H40" s="390">
        <v>4.7299999999999998E-3</v>
      </c>
      <c r="I40" s="390">
        <v>3.0699999999999998E-3</v>
      </c>
      <c r="J40" s="390">
        <v>1.75E-3</v>
      </c>
      <c r="K40" s="390">
        <v>9.7999999999999997E-4</v>
      </c>
      <c r="L40" s="390">
        <v>1.7700000000000001E-3</v>
      </c>
      <c r="M40" s="295"/>
      <c r="N40" s="385"/>
    </row>
    <row r="41" spans="2:14" ht="28.8" x14ac:dyDescent="0.3">
      <c r="B41" s="383" t="s">
        <v>1654</v>
      </c>
      <c r="C41" s="390">
        <v>0.44600000000000001</v>
      </c>
      <c r="D41" s="390">
        <v>0.35948000000000002</v>
      </c>
      <c r="E41" s="390">
        <v>0.17483000000000001</v>
      </c>
      <c r="F41" s="390">
        <v>1.541E-2</v>
      </c>
      <c r="G41" s="390">
        <v>3.2599999999999999E-3</v>
      </c>
      <c r="H41" s="390">
        <v>4.0000000000000003E-5</v>
      </c>
      <c r="I41" s="390">
        <v>4.0000000000000003E-5</v>
      </c>
      <c r="J41" s="390">
        <v>4.0000000000000003E-5</v>
      </c>
      <c r="K41" s="390">
        <v>2.0000000000000002E-5</v>
      </c>
      <c r="L41" s="390">
        <v>8.7000000000000001E-4</v>
      </c>
      <c r="M41" s="295"/>
      <c r="N41" s="385"/>
    </row>
    <row r="42" spans="2:14" x14ac:dyDescent="0.3">
      <c r="B42" s="383" t="s">
        <v>157</v>
      </c>
      <c r="C42" s="390">
        <v>0.51751999999999998</v>
      </c>
      <c r="D42" s="390">
        <v>0.34176000000000001</v>
      </c>
      <c r="E42" s="390">
        <v>0.11747</v>
      </c>
      <c r="F42" s="390">
        <v>2.5999999999999999E-3</v>
      </c>
      <c r="G42" s="390">
        <v>6.4000000000000005E-4</v>
      </c>
      <c r="H42" s="390">
        <v>3.1E-4</v>
      </c>
      <c r="I42" s="390">
        <v>2.0000000000000002E-5</v>
      </c>
      <c r="J42" s="390">
        <v>1.4499999999999999E-3</v>
      </c>
      <c r="K42" s="390">
        <v>2.1299999999999999E-3</v>
      </c>
      <c r="L42" s="390">
        <v>1.61E-2</v>
      </c>
      <c r="M42" s="295"/>
      <c r="N42" s="385"/>
    </row>
    <row r="43" spans="2:14" x14ac:dyDescent="0.3">
      <c r="C43" s="391"/>
      <c r="D43" s="391"/>
      <c r="E43" s="391"/>
      <c r="F43" s="391"/>
      <c r="G43" s="391"/>
      <c r="H43" s="391"/>
      <c r="I43" s="391"/>
      <c r="J43" s="391"/>
      <c r="K43" s="391"/>
      <c r="L43" s="391"/>
      <c r="M43" s="295"/>
      <c r="N43" s="297"/>
    </row>
    <row r="44" spans="2:14" x14ac:dyDescent="0.3">
      <c r="B44" s="386" t="s">
        <v>159</v>
      </c>
      <c r="C44" s="392">
        <v>0.33467000000000002</v>
      </c>
      <c r="D44" s="392">
        <v>0.31735000000000002</v>
      </c>
      <c r="E44" s="392">
        <v>0.23072999999999999</v>
      </c>
      <c r="F44" s="392">
        <v>6.4219999999999999E-2</v>
      </c>
      <c r="G44" s="392">
        <v>3.5549999999999998E-2</v>
      </c>
      <c r="H44" s="392">
        <v>7.0800000000000004E-3</v>
      </c>
      <c r="I44" s="392">
        <v>3.4499999999999999E-3</v>
      </c>
      <c r="J44" s="392">
        <v>2.0699999999999998E-3</v>
      </c>
      <c r="K44" s="392">
        <v>1.3699999999999999E-3</v>
      </c>
      <c r="L44" s="392">
        <v>3.5200000000000001E-3</v>
      </c>
      <c r="M44" s="295"/>
      <c r="N44" s="388"/>
    </row>
    <row r="45" spans="2:14" x14ac:dyDescent="0.3">
      <c r="M45" s="295"/>
      <c r="N45" s="297"/>
    </row>
    <row r="46" spans="2:14" x14ac:dyDescent="0.3">
      <c r="M46" s="295"/>
      <c r="N46" s="295"/>
    </row>
    <row r="47" spans="2:14" x14ac:dyDescent="0.3">
      <c r="M47" s="295"/>
      <c r="N47" s="295"/>
    </row>
    <row r="49" spans="2:15" ht="15.6" x14ac:dyDescent="0.3">
      <c r="B49" s="351" t="s">
        <v>1657</v>
      </c>
      <c r="C49" s="325"/>
      <c r="D49" s="325"/>
      <c r="E49" s="325"/>
      <c r="F49" s="325"/>
      <c r="G49" s="325"/>
      <c r="H49" s="325"/>
      <c r="I49" s="325"/>
      <c r="J49" s="325"/>
      <c r="K49" s="325"/>
      <c r="L49" s="325"/>
    </row>
    <row r="50" spans="2:15" ht="3.75" customHeight="1" x14ac:dyDescent="0.3">
      <c r="B50" s="351"/>
      <c r="C50" s="325"/>
      <c r="D50" s="325"/>
      <c r="E50" s="325"/>
      <c r="F50" s="325"/>
      <c r="G50" s="325"/>
      <c r="H50" s="325"/>
      <c r="I50" s="325"/>
      <c r="J50" s="325"/>
      <c r="K50" s="325"/>
      <c r="L50" s="325"/>
    </row>
    <row r="51" spans="2:15" x14ac:dyDescent="0.3">
      <c r="B51" s="389" t="s">
        <v>1454</v>
      </c>
      <c r="C51" s="375"/>
      <c r="D51" s="375"/>
      <c r="E51" s="377"/>
      <c r="F51" s="377"/>
      <c r="G51" s="377"/>
      <c r="H51" s="377"/>
      <c r="I51" s="377"/>
      <c r="J51" s="377"/>
      <c r="K51" s="377"/>
      <c r="L51" s="377"/>
      <c r="M51" s="377"/>
      <c r="N51" s="377"/>
    </row>
    <row r="52" spans="2:15" x14ac:dyDescent="0.3">
      <c r="B52" s="379"/>
      <c r="C52" s="530" t="s">
        <v>1642</v>
      </c>
      <c r="D52" s="530"/>
      <c r="E52" s="530"/>
      <c r="F52" s="530"/>
      <c r="G52" s="530"/>
      <c r="H52" s="530"/>
      <c r="I52" s="530"/>
      <c r="J52" s="530"/>
      <c r="K52" s="530"/>
      <c r="L52" s="530"/>
      <c r="N52" s="379"/>
    </row>
    <row r="53" spans="2:15" x14ac:dyDescent="0.3">
      <c r="B53" s="379"/>
      <c r="C53" s="380" t="s">
        <v>1643</v>
      </c>
      <c r="D53" s="380" t="s">
        <v>1644</v>
      </c>
      <c r="E53" s="380" t="s">
        <v>1645</v>
      </c>
      <c r="F53" s="380" t="s">
        <v>1646</v>
      </c>
      <c r="G53" s="380" t="s">
        <v>1647</v>
      </c>
      <c r="H53" s="380" t="s">
        <v>1648</v>
      </c>
      <c r="I53" s="380" t="s">
        <v>1649</v>
      </c>
      <c r="J53" s="380" t="s">
        <v>1650</v>
      </c>
      <c r="K53" s="380" t="s">
        <v>1651</v>
      </c>
      <c r="L53" s="380" t="s">
        <v>1652</v>
      </c>
      <c r="N53" s="380" t="s">
        <v>1658</v>
      </c>
    </row>
    <row r="54" spans="2:15" x14ac:dyDescent="0.3">
      <c r="C54" s="393"/>
      <c r="D54" s="393"/>
      <c r="E54" s="393"/>
      <c r="F54" s="393"/>
      <c r="G54" s="393"/>
      <c r="H54" s="393"/>
      <c r="I54" s="393"/>
      <c r="J54" s="393"/>
      <c r="K54" s="393"/>
      <c r="L54" s="393"/>
      <c r="M54" s="295"/>
      <c r="N54" s="295"/>
      <c r="O54" s="295"/>
    </row>
    <row r="55" spans="2:15" x14ac:dyDescent="0.3">
      <c r="B55" s="383" t="s">
        <v>1624</v>
      </c>
      <c r="C55" s="384">
        <v>4.3979999999999997</v>
      </c>
      <c r="D55" s="384">
        <v>26.050999999999998</v>
      </c>
      <c r="E55" s="384">
        <v>65.655000000000001</v>
      </c>
      <c r="F55" s="384">
        <v>46.707999999999998</v>
      </c>
      <c r="G55" s="384">
        <v>57.500999999999998</v>
      </c>
      <c r="H55" s="384">
        <v>29.003</v>
      </c>
      <c r="I55" s="384">
        <v>10.42</v>
      </c>
      <c r="J55" s="384">
        <v>4.8129999999999997</v>
      </c>
      <c r="K55" s="384">
        <v>2.9460000000000002</v>
      </c>
      <c r="L55" s="384">
        <v>7.2549999999999999</v>
      </c>
      <c r="M55" s="295"/>
      <c r="N55" s="394">
        <v>0.65100000000000002</v>
      </c>
      <c r="O55" s="295"/>
    </row>
    <row r="56" spans="2:15" x14ac:dyDescent="0.3">
      <c r="B56" s="383" t="s">
        <v>1625</v>
      </c>
      <c r="C56" s="384">
        <v>0.193</v>
      </c>
      <c r="D56" s="384">
        <v>1.591</v>
      </c>
      <c r="E56" s="384">
        <v>5.19</v>
      </c>
      <c r="F56" s="384">
        <v>3.41</v>
      </c>
      <c r="G56" s="384">
        <v>2.2679999999999998</v>
      </c>
      <c r="H56" s="384">
        <v>0.46</v>
      </c>
      <c r="I56" s="384">
        <v>0.20399999999999999</v>
      </c>
      <c r="J56" s="384">
        <v>8.5000000000000006E-2</v>
      </c>
      <c r="K56" s="384">
        <v>8.6999999999999994E-2</v>
      </c>
      <c r="L56" s="384">
        <v>0.183</v>
      </c>
      <c r="M56" s="295"/>
      <c r="N56" s="394">
        <v>0.59</v>
      </c>
      <c r="O56" s="295"/>
    </row>
    <row r="57" spans="2:15" x14ac:dyDescent="0.3">
      <c r="B57" s="383" t="s">
        <v>1626</v>
      </c>
      <c r="C57" s="384">
        <v>3.4000000000000002E-2</v>
      </c>
      <c r="D57" s="384">
        <v>4.2000000000000003E-2</v>
      </c>
      <c r="E57" s="384">
        <v>5.0999999999999997E-2</v>
      </c>
      <c r="F57" s="384">
        <v>2.1999999999999999E-2</v>
      </c>
      <c r="G57" s="384">
        <v>1E-3</v>
      </c>
      <c r="H57" s="384">
        <v>0</v>
      </c>
      <c r="I57" s="384">
        <v>0</v>
      </c>
      <c r="J57" s="384">
        <v>0</v>
      </c>
      <c r="K57" s="384">
        <v>0</v>
      </c>
      <c r="L57" s="384">
        <v>0</v>
      </c>
      <c r="M57" s="295"/>
      <c r="N57" s="394">
        <v>0.38200000000000001</v>
      </c>
      <c r="O57" s="295"/>
    </row>
    <row r="58" spans="2:15" x14ac:dyDescent="0.3">
      <c r="B58" s="383" t="s">
        <v>1627</v>
      </c>
      <c r="C58" s="384">
        <v>3.2629999999999999</v>
      </c>
      <c r="D58" s="384">
        <v>4.8239999999999998</v>
      </c>
      <c r="E58" s="384">
        <v>3.7480000000000002</v>
      </c>
      <c r="F58" s="384">
        <v>2.5019999999999998</v>
      </c>
      <c r="G58" s="384">
        <v>1.56</v>
      </c>
      <c r="H58" s="384">
        <v>0.66400000000000003</v>
      </c>
      <c r="I58" s="384">
        <v>0.28199999999999997</v>
      </c>
      <c r="J58" s="384">
        <v>0.19500000000000001</v>
      </c>
      <c r="K58" s="384">
        <v>0.193</v>
      </c>
      <c r="L58" s="384">
        <v>0.249</v>
      </c>
      <c r="M58" s="295"/>
      <c r="N58" s="394">
        <v>0.45700000000000002</v>
      </c>
      <c r="O58" s="295"/>
    </row>
    <row r="59" spans="2:15" x14ac:dyDescent="0.3">
      <c r="B59" s="383" t="s">
        <v>1628</v>
      </c>
      <c r="C59" s="384">
        <v>0.82</v>
      </c>
      <c r="D59" s="384">
        <v>2.9489999999999998</v>
      </c>
      <c r="E59" s="384">
        <v>6.6989999999999998</v>
      </c>
      <c r="F59" s="384">
        <v>3.484</v>
      </c>
      <c r="G59" s="384">
        <v>4.7830000000000004</v>
      </c>
      <c r="H59" s="384">
        <v>0.86499999999999999</v>
      </c>
      <c r="I59" s="384">
        <v>0.56699999999999995</v>
      </c>
      <c r="J59" s="384">
        <v>0.45600000000000002</v>
      </c>
      <c r="K59" s="384">
        <v>5.8000000000000003E-2</v>
      </c>
      <c r="L59" s="384">
        <v>0.27900000000000003</v>
      </c>
      <c r="M59" s="295"/>
      <c r="N59" s="394">
        <v>0.58699999999999997</v>
      </c>
      <c r="O59" s="295"/>
    </row>
    <row r="60" spans="2:15" ht="28.8" x14ac:dyDescent="0.3">
      <c r="B60" s="383" t="s">
        <v>1629</v>
      </c>
      <c r="C60" s="384">
        <v>0.11600000000000001</v>
      </c>
      <c r="D60" s="384">
        <v>0.76300000000000001</v>
      </c>
      <c r="E60" s="384">
        <v>1.1930000000000001</v>
      </c>
      <c r="F60" s="384">
        <v>0.3</v>
      </c>
      <c r="G60" s="384">
        <v>2.5000000000000001E-2</v>
      </c>
      <c r="H60" s="384">
        <v>0</v>
      </c>
      <c r="I60" s="384">
        <v>4.0000000000000001E-3</v>
      </c>
      <c r="J60" s="384">
        <v>1.4999999999999999E-2</v>
      </c>
      <c r="K60" s="384">
        <v>2E-3</v>
      </c>
      <c r="L60" s="384">
        <v>1.7000000000000001E-2</v>
      </c>
      <c r="M60" s="295"/>
      <c r="N60" s="394">
        <v>0.46100000000000002</v>
      </c>
      <c r="O60" s="295"/>
    </row>
    <row r="61" spans="2:15" x14ac:dyDescent="0.3">
      <c r="B61" s="383" t="s">
        <v>1630</v>
      </c>
      <c r="C61" s="384">
        <v>2.1230000000000002</v>
      </c>
      <c r="D61" s="384">
        <v>8.6880000000000006</v>
      </c>
      <c r="E61" s="384">
        <v>17.234999999999999</v>
      </c>
      <c r="F61" s="384">
        <v>4.2549999999999999</v>
      </c>
      <c r="G61" s="384">
        <v>0.85</v>
      </c>
      <c r="H61" s="384">
        <v>0.13</v>
      </c>
      <c r="I61" s="384">
        <v>0.13900000000000001</v>
      </c>
      <c r="J61" s="384">
        <v>3.5999999999999997E-2</v>
      </c>
      <c r="K61" s="384">
        <v>7.2999999999999995E-2</v>
      </c>
      <c r="L61" s="384">
        <v>0.29299999999999998</v>
      </c>
      <c r="M61" s="295"/>
      <c r="N61" s="394">
        <v>0.47099999999999997</v>
      </c>
      <c r="O61" s="295"/>
    </row>
    <row r="62" spans="2:15" x14ac:dyDescent="0.3">
      <c r="B62" s="383" t="s">
        <v>1653</v>
      </c>
      <c r="C62" s="384">
        <v>3.6139999999999999</v>
      </c>
      <c r="D62" s="384">
        <v>11.595000000000001</v>
      </c>
      <c r="E62" s="384">
        <v>17.916</v>
      </c>
      <c r="F62" s="384">
        <v>6.6379999999999999</v>
      </c>
      <c r="G62" s="384">
        <v>2.7709999999999999</v>
      </c>
      <c r="H62" s="384">
        <v>0.74399999999999999</v>
      </c>
      <c r="I62" s="384">
        <v>0.50600000000000001</v>
      </c>
      <c r="J62" s="384">
        <v>0.44</v>
      </c>
      <c r="K62" s="384">
        <v>0.23499999999999999</v>
      </c>
      <c r="L62" s="384">
        <v>0.39500000000000002</v>
      </c>
      <c r="M62" s="295"/>
      <c r="N62" s="394">
        <v>0.48299999999999998</v>
      </c>
      <c r="O62" s="295"/>
    </row>
    <row r="63" spans="2:15" ht="28.8" x14ac:dyDescent="0.3">
      <c r="B63" s="383" t="s">
        <v>1654</v>
      </c>
      <c r="C63" s="384">
        <v>0.22800000000000001</v>
      </c>
      <c r="D63" s="384">
        <v>0.54400000000000004</v>
      </c>
      <c r="E63" s="384">
        <v>0.79500000000000004</v>
      </c>
      <c r="F63" s="384">
        <v>5.6000000000000001E-2</v>
      </c>
      <c r="G63" s="384">
        <v>0.08</v>
      </c>
      <c r="H63" s="384">
        <v>0</v>
      </c>
      <c r="I63" s="384">
        <v>0</v>
      </c>
      <c r="J63" s="384">
        <v>0</v>
      </c>
      <c r="K63" s="384">
        <v>1E-3</v>
      </c>
      <c r="L63" s="384">
        <v>1E-3</v>
      </c>
      <c r="M63" s="295"/>
      <c r="N63" s="394">
        <v>0.40400000000000003</v>
      </c>
      <c r="O63" s="295"/>
    </row>
    <row r="64" spans="2:15" x14ac:dyDescent="0.3">
      <c r="B64" s="383" t="s">
        <v>157</v>
      </c>
      <c r="C64" s="384">
        <v>1.9790000000000001</v>
      </c>
      <c r="D64" s="384">
        <v>2.7130000000000001</v>
      </c>
      <c r="E64" s="384">
        <v>2.5539999999999998</v>
      </c>
      <c r="F64" s="384">
        <v>0.156</v>
      </c>
      <c r="G64" s="384">
        <v>0</v>
      </c>
      <c r="H64" s="384">
        <v>0.02</v>
      </c>
      <c r="I64" s="384">
        <v>1.9E-2</v>
      </c>
      <c r="J64" s="384">
        <v>1E-3</v>
      </c>
      <c r="K64" s="384">
        <v>0</v>
      </c>
      <c r="L64" s="384">
        <v>0.151</v>
      </c>
      <c r="M64" s="295"/>
      <c r="N64" s="394">
        <v>0.36299999999999999</v>
      </c>
      <c r="O64" s="295"/>
    </row>
    <row r="65" spans="2:15" x14ac:dyDescent="0.3">
      <c r="C65" s="384"/>
      <c r="D65" s="384"/>
      <c r="E65" s="384"/>
      <c r="F65" s="384"/>
      <c r="G65" s="384"/>
      <c r="H65" s="384"/>
      <c r="I65" s="384"/>
      <c r="J65" s="384"/>
      <c r="K65" s="384"/>
      <c r="L65" s="384"/>
      <c r="M65" s="295"/>
      <c r="N65" s="295"/>
      <c r="O65" s="295"/>
    </row>
    <row r="66" spans="2:15" x14ac:dyDescent="0.3">
      <c r="B66" s="386" t="s">
        <v>159</v>
      </c>
      <c r="C66" s="387">
        <v>16.768999999999998</v>
      </c>
      <c r="D66" s="387">
        <v>59.761000000000003</v>
      </c>
      <c r="E66" s="387">
        <v>121.038</v>
      </c>
      <c r="F66" s="387">
        <v>67.53</v>
      </c>
      <c r="G66" s="387">
        <v>69.838999999999999</v>
      </c>
      <c r="H66" s="387">
        <v>31.885999999999999</v>
      </c>
      <c r="I66" s="387">
        <v>12.141999999999999</v>
      </c>
      <c r="J66" s="387">
        <v>6.04</v>
      </c>
      <c r="K66" s="387">
        <v>3.5950000000000002</v>
      </c>
      <c r="L66" s="387">
        <v>8.8230000000000004</v>
      </c>
      <c r="M66" s="295"/>
      <c r="N66" s="395">
        <v>0.59499999999999997</v>
      </c>
      <c r="O66" s="295"/>
    </row>
    <row r="67" spans="2:15" x14ac:dyDescent="0.3">
      <c r="C67" s="295"/>
      <c r="D67" s="295"/>
      <c r="E67" s="295"/>
      <c r="F67" s="295"/>
      <c r="G67" s="295"/>
      <c r="H67" s="295"/>
      <c r="I67" s="295"/>
      <c r="J67" s="295"/>
      <c r="K67" s="295"/>
      <c r="L67" s="295"/>
      <c r="M67" s="295"/>
      <c r="N67" s="295"/>
      <c r="O67" s="295"/>
    </row>
    <row r="71" spans="2:15" ht="15.6" x14ac:dyDescent="0.3">
      <c r="B71" s="351" t="s">
        <v>1659</v>
      </c>
      <c r="C71" s="325"/>
      <c r="D71" s="325"/>
      <c r="E71" s="325"/>
      <c r="F71" s="325"/>
      <c r="G71" s="325"/>
      <c r="H71" s="325"/>
      <c r="I71" s="325"/>
      <c r="J71" s="325"/>
      <c r="K71" s="325"/>
      <c r="L71" s="325"/>
    </row>
    <row r="72" spans="2:15" ht="3.75" customHeight="1" x14ac:dyDescent="0.3">
      <c r="B72" s="351"/>
      <c r="C72" s="325"/>
      <c r="D72" s="325"/>
      <c r="E72" s="325"/>
      <c r="F72" s="325"/>
      <c r="G72" s="325"/>
      <c r="H72" s="325"/>
      <c r="I72" s="325"/>
      <c r="J72" s="325"/>
      <c r="K72" s="325"/>
      <c r="L72" s="325"/>
    </row>
    <row r="73" spans="2:15" x14ac:dyDescent="0.3">
      <c r="B73" s="389" t="s">
        <v>1660</v>
      </c>
      <c r="C73" s="396"/>
      <c r="D73" s="396"/>
      <c r="E73" s="397"/>
      <c r="F73" s="397"/>
      <c r="G73" s="397"/>
      <c r="H73" s="397"/>
      <c r="I73" s="397"/>
      <c r="J73" s="397"/>
      <c r="K73" s="397"/>
      <c r="L73" s="397"/>
      <c r="M73" s="295"/>
      <c r="N73" s="397"/>
    </row>
    <row r="74" spans="2:15" x14ac:dyDescent="0.3">
      <c r="B74" s="302"/>
      <c r="C74" s="531" t="s">
        <v>1642</v>
      </c>
      <c r="D74" s="531"/>
      <c r="E74" s="531"/>
      <c r="F74" s="531"/>
      <c r="G74" s="531"/>
      <c r="H74" s="531"/>
      <c r="I74" s="531"/>
      <c r="J74" s="531"/>
      <c r="K74" s="531"/>
      <c r="L74" s="531"/>
      <c r="M74" s="295"/>
      <c r="N74" s="302"/>
    </row>
    <row r="75" spans="2:15" x14ac:dyDescent="0.3">
      <c r="B75" s="302"/>
      <c r="C75" s="398" t="s">
        <v>1643</v>
      </c>
      <c r="D75" s="398" t="s">
        <v>1644</v>
      </c>
      <c r="E75" s="398" t="s">
        <v>1645</v>
      </c>
      <c r="F75" s="398" t="s">
        <v>1646</v>
      </c>
      <c r="G75" s="398" t="s">
        <v>1647</v>
      </c>
      <c r="H75" s="398" t="s">
        <v>1648</v>
      </c>
      <c r="I75" s="398" t="s">
        <v>1649</v>
      </c>
      <c r="J75" s="398" t="s">
        <v>1650</v>
      </c>
      <c r="K75" s="398" t="s">
        <v>1651</v>
      </c>
      <c r="L75" s="398" t="s">
        <v>1652</v>
      </c>
      <c r="M75" s="295"/>
      <c r="N75" s="398" t="s">
        <v>1658</v>
      </c>
    </row>
    <row r="76" spans="2:15" x14ac:dyDescent="0.3">
      <c r="B76" s="295"/>
      <c r="C76" s="393"/>
      <c r="D76" s="393"/>
      <c r="E76" s="393"/>
      <c r="F76" s="393"/>
      <c r="G76" s="393"/>
      <c r="H76" s="393"/>
      <c r="I76" s="393"/>
      <c r="J76" s="393"/>
      <c r="K76" s="393"/>
      <c r="L76" s="393"/>
      <c r="M76" s="295"/>
      <c r="N76" s="295"/>
    </row>
    <row r="77" spans="2:15" x14ac:dyDescent="0.3">
      <c r="B77" s="399" t="s">
        <v>1624</v>
      </c>
      <c r="C77" s="390">
        <v>1.7260000000000001E-2</v>
      </c>
      <c r="D77" s="390">
        <v>0.10226</v>
      </c>
      <c r="E77" s="390">
        <v>0.25772</v>
      </c>
      <c r="F77" s="390">
        <v>0.18335000000000001</v>
      </c>
      <c r="G77" s="390">
        <v>0.22570999999999999</v>
      </c>
      <c r="H77" s="390">
        <v>0.11385000000000001</v>
      </c>
      <c r="I77" s="390">
        <v>4.0899999999999999E-2</v>
      </c>
      <c r="J77" s="390">
        <v>1.8890000000000001E-2</v>
      </c>
      <c r="K77" s="390">
        <v>1.1560000000000001E-2</v>
      </c>
      <c r="L77" s="390">
        <v>2.8479999999999998E-2</v>
      </c>
      <c r="M77" s="295"/>
      <c r="N77" s="394">
        <v>0.65100000000000002</v>
      </c>
    </row>
    <row r="78" spans="2:15" x14ac:dyDescent="0.3">
      <c r="B78" s="399" t="s">
        <v>1625</v>
      </c>
      <c r="C78" s="390">
        <v>1.41E-2</v>
      </c>
      <c r="D78" s="390">
        <v>0.11637</v>
      </c>
      <c r="E78" s="390">
        <v>0.37966</v>
      </c>
      <c r="F78" s="390">
        <v>0.24947</v>
      </c>
      <c r="G78" s="390">
        <v>0.16586999999999999</v>
      </c>
      <c r="H78" s="390">
        <v>3.3680000000000002E-2</v>
      </c>
      <c r="I78" s="390">
        <v>1.49E-2</v>
      </c>
      <c r="J78" s="390">
        <v>6.1900000000000002E-3</v>
      </c>
      <c r="K78" s="390">
        <v>6.3600000000000002E-3</v>
      </c>
      <c r="L78" s="390">
        <v>1.34E-2</v>
      </c>
      <c r="M78" s="295"/>
      <c r="N78" s="394">
        <v>0.59</v>
      </c>
    </row>
    <row r="79" spans="2:15" x14ac:dyDescent="0.3">
      <c r="B79" s="399" t="s">
        <v>1626</v>
      </c>
      <c r="C79" s="390">
        <v>0.22347</v>
      </c>
      <c r="D79" s="390">
        <v>0.27886</v>
      </c>
      <c r="E79" s="390">
        <v>0.34083000000000002</v>
      </c>
      <c r="F79" s="390">
        <v>0.14515</v>
      </c>
      <c r="G79" s="390">
        <v>9.6299999999999997E-3</v>
      </c>
      <c r="H79" s="390">
        <v>2.0500000000000002E-3</v>
      </c>
      <c r="I79" s="390">
        <v>0</v>
      </c>
      <c r="J79" s="390">
        <v>0</v>
      </c>
      <c r="K79" s="390">
        <v>0</v>
      </c>
      <c r="L79" s="390">
        <v>0</v>
      </c>
      <c r="M79" s="295"/>
      <c r="N79" s="394">
        <v>0.38200000000000001</v>
      </c>
    </row>
    <row r="80" spans="2:15" x14ac:dyDescent="0.3">
      <c r="B80" s="399" t="s">
        <v>1627</v>
      </c>
      <c r="C80" s="390">
        <v>0.18665999999999999</v>
      </c>
      <c r="D80" s="390">
        <v>0.27599000000000001</v>
      </c>
      <c r="E80" s="390">
        <v>0.21442</v>
      </c>
      <c r="F80" s="390">
        <v>0.14310999999999999</v>
      </c>
      <c r="G80" s="390">
        <v>8.9249999999999996E-2</v>
      </c>
      <c r="H80" s="390">
        <v>3.7960000000000001E-2</v>
      </c>
      <c r="I80" s="390">
        <v>1.6150000000000001E-2</v>
      </c>
      <c r="J80" s="390">
        <v>1.1140000000000001E-2</v>
      </c>
      <c r="K80" s="390">
        <v>1.106E-2</v>
      </c>
      <c r="L80" s="390">
        <v>1.4250000000000001E-2</v>
      </c>
      <c r="M80" s="295"/>
      <c r="N80" s="394">
        <v>0.45700000000000002</v>
      </c>
    </row>
    <row r="81" spans="2:14" x14ac:dyDescent="0.3">
      <c r="B81" s="399" t="s">
        <v>1628</v>
      </c>
      <c r="C81" s="390">
        <v>3.9140000000000001E-2</v>
      </c>
      <c r="D81" s="390">
        <v>0.14068</v>
      </c>
      <c r="E81" s="390">
        <v>0.31962000000000002</v>
      </c>
      <c r="F81" s="390">
        <v>0.16621</v>
      </c>
      <c r="G81" s="390">
        <v>0.22819</v>
      </c>
      <c r="H81" s="390">
        <v>4.129E-2</v>
      </c>
      <c r="I81" s="390">
        <v>2.7050000000000001E-2</v>
      </c>
      <c r="J81" s="390">
        <v>2.1770000000000001E-2</v>
      </c>
      <c r="K81" s="390">
        <v>2.7499999999999998E-3</v>
      </c>
      <c r="L81" s="390">
        <v>1.329E-2</v>
      </c>
      <c r="M81" s="295"/>
      <c r="N81" s="394">
        <v>0.58699999999999997</v>
      </c>
    </row>
    <row r="82" spans="2:14" ht="28.8" x14ac:dyDescent="0.3">
      <c r="B82" s="399" t="s">
        <v>1629</v>
      </c>
      <c r="C82" s="390">
        <v>4.7480000000000001E-2</v>
      </c>
      <c r="D82" s="390">
        <v>0.31361</v>
      </c>
      <c r="E82" s="390">
        <v>0.49016999999999999</v>
      </c>
      <c r="F82" s="390">
        <v>0.12322</v>
      </c>
      <c r="G82" s="390">
        <v>1.008E-2</v>
      </c>
      <c r="H82" s="390">
        <v>0</v>
      </c>
      <c r="I82" s="390">
        <v>1.73E-3</v>
      </c>
      <c r="J82" s="390">
        <v>5.9899999999999997E-3</v>
      </c>
      <c r="K82" s="390">
        <v>6.7000000000000002E-4</v>
      </c>
      <c r="L82" s="390">
        <v>7.0499999999999998E-3</v>
      </c>
      <c r="M82" s="295"/>
      <c r="N82" s="394">
        <v>0.46100000000000002</v>
      </c>
    </row>
    <row r="83" spans="2:14" x14ac:dyDescent="0.3">
      <c r="B83" s="399" t="s">
        <v>1630</v>
      </c>
      <c r="C83" s="390">
        <v>6.2780000000000002E-2</v>
      </c>
      <c r="D83" s="390">
        <v>0.25686999999999999</v>
      </c>
      <c r="E83" s="390">
        <v>0.50958999999999999</v>
      </c>
      <c r="F83" s="390">
        <v>0.1258</v>
      </c>
      <c r="G83" s="390">
        <v>2.5139999999999999E-2</v>
      </c>
      <c r="H83" s="390">
        <v>3.8400000000000001E-3</v>
      </c>
      <c r="I83" s="390">
        <v>4.1099999999999999E-3</v>
      </c>
      <c r="J83" s="390">
        <v>1.06E-3</v>
      </c>
      <c r="K83" s="390">
        <v>2.16E-3</v>
      </c>
      <c r="L83" s="390">
        <v>8.6499999999999997E-3</v>
      </c>
      <c r="M83" s="295"/>
      <c r="N83" s="394">
        <v>0.47099999999999997</v>
      </c>
    </row>
    <row r="84" spans="2:14" x14ac:dyDescent="0.3">
      <c r="B84" s="399" t="s">
        <v>1653</v>
      </c>
      <c r="C84" s="390">
        <v>8.0579999999999999E-2</v>
      </c>
      <c r="D84" s="390">
        <v>0.25852000000000003</v>
      </c>
      <c r="E84" s="390">
        <v>0.39943000000000001</v>
      </c>
      <c r="F84" s="390">
        <v>0.14799000000000001</v>
      </c>
      <c r="G84" s="390">
        <v>6.1769999999999999E-2</v>
      </c>
      <c r="H84" s="390">
        <v>1.6580000000000001E-2</v>
      </c>
      <c r="I84" s="390">
        <v>1.129E-2</v>
      </c>
      <c r="J84" s="390">
        <v>9.8099999999999993E-3</v>
      </c>
      <c r="K84" s="390">
        <v>5.2300000000000003E-3</v>
      </c>
      <c r="L84" s="390">
        <v>8.8000000000000005E-3</v>
      </c>
      <c r="M84" s="295"/>
      <c r="N84" s="394">
        <v>0.48299999999999998</v>
      </c>
    </row>
    <row r="85" spans="2:14" ht="28.8" x14ac:dyDescent="0.3">
      <c r="B85" s="399" t="s">
        <v>1654</v>
      </c>
      <c r="C85" s="390">
        <v>0.13372000000000001</v>
      </c>
      <c r="D85" s="390">
        <v>0.31895000000000001</v>
      </c>
      <c r="E85" s="390">
        <v>0.46599000000000002</v>
      </c>
      <c r="F85" s="390">
        <v>3.2730000000000002E-2</v>
      </c>
      <c r="G85" s="390">
        <v>4.6879999999999998E-2</v>
      </c>
      <c r="H85" s="390">
        <v>0</v>
      </c>
      <c r="I85" s="390">
        <v>0</v>
      </c>
      <c r="J85" s="390">
        <v>0</v>
      </c>
      <c r="K85" s="390">
        <v>8.5999999999999998E-4</v>
      </c>
      <c r="L85" s="390">
        <v>8.7000000000000001E-4</v>
      </c>
      <c r="M85" s="295"/>
      <c r="N85" s="394">
        <v>0.40400000000000003</v>
      </c>
    </row>
    <row r="86" spans="2:14" x14ac:dyDescent="0.3">
      <c r="B86" s="399" t="s">
        <v>157</v>
      </c>
      <c r="C86" s="390">
        <v>0.26064999999999999</v>
      </c>
      <c r="D86" s="390">
        <v>0.35735</v>
      </c>
      <c r="E86" s="390">
        <v>0.33638000000000001</v>
      </c>
      <c r="F86" s="390">
        <v>2.051E-2</v>
      </c>
      <c r="G86" s="390">
        <v>0</v>
      </c>
      <c r="H86" s="390">
        <v>2.6700000000000001E-3</v>
      </c>
      <c r="I86" s="390">
        <v>2.5100000000000001E-3</v>
      </c>
      <c r="J86" s="390">
        <v>9.0000000000000006E-5</v>
      </c>
      <c r="K86" s="390">
        <v>0</v>
      </c>
      <c r="L86" s="390">
        <v>1.984E-2</v>
      </c>
      <c r="M86" s="295"/>
      <c r="N86" s="394">
        <v>0.36299999999999999</v>
      </c>
    </row>
    <row r="87" spans="2:14" x14ac:dyDescent="0.3">
      <c r="B87" s="295"/>
      <c r="C87" s="391"/>
      <c r="D87" s="391"/>
      <c r="E87" s="391"/>
      <c r="F87" s="391"/>
      <c r="G87" s="391"/>
      <c r="H87" s="391"/>
      <c r="I87" s="391"/>
      <c r="J87" s="391"/>
      <c r="K87" s="391"/>
      <c r="L87" s="391"/>
      <c r="M87" s="295"/>
      <c r="N87" s="295"/>
    </row>
    <row r="88" spans="2:14" x14ac:dyDescent="0.3">
      <c r="B88" s="357" t="s">
        <v>159</v>
      </c>
      <c r="C88" s="392">
        <v>4.2189999999999998E-2</v>
      </c>
      <c r="D88" s="392">
        <v>0.15037</v>
      </c>
      <c r="E88" s="392">
        <v>0.30456</v>
      </c>
      <c r="F88" s="392">
        <v>0.16991999999999999</v>
      </c>
      <c r="G88" s="392">
        <v>0.17573</v>
      </c>
      <c r="H88" s="392">
        <v>8.0229999999999996E-2</v>
      </c>
      <c r="I88" s="392">
        <v>3.0550000000000001E-2</v>
      </c>
      <c r="J88" s="392">
        <v>1.52E-2</v>
      </c>
      <c r="K88" s="392">
        <v>9.0399999999999994E-3</v>
      </c>
      <c r="L88" s="392">
        <v>2.2200000000000001E-2</v>
      </c>
      <c r="M88" s="295"/>
      <c r="N88" s="395">
        <v>0.59499999999999997</v>
      </c>
    </row>
    <row r="92" spans="2:14" x14ac:dyDescent="0.3">
      <c r="N92" s="282" t="s">
        <v>1522</v>
      </c>
    </row>
  </sheetData>
  <mergeCells count="4">
    <mergeCell ref="C8:L8"/>
    <mergeCell ref="C30:L30"/>
    <mergeCell ref="C52:L52"/>
    <mergeCell ref="C74:L74"/>
  </mergeCells>
  <hyperlinks>
    <hyperlink ref="N92" location="Contents!A1" display="To Frontpage" xr:uid="{FBD52446-85AF-4596-8D21-5B27BDCCDE33}"/>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9A81-30E3-4792-A802-379C65AD0F47}">
  <sheetPr>
    <pageSetUpPr fitToPage="1"/>
  </sheetPr>
  <dimension ref="B4:J26"/>
  <sheetViews>
    <sheetView zoomScale="85" zoomScaleNormal="85" workbookViewId="0"/>
  </sheetViews>
  <sheetFormatPr defaultColWidth="9.109375" defaultRowHeight="14.4" x14ac:dyDescent="0.3"/>
  <cols>
    <col min="1" max="1" width="4.6640625" style="319" customWidth="1"/>
    <col min="2" max="2" width="30.33203125" style="319" customWidth="1"/>
    <col min="3" max="8" width="27.44140625" style="319" customWidth="1"/>
    <col min="9" max="9" width="25.6640625" style="319" customWidth="1"/>
    <col min="10" max="16384" width="9.109375" style="319"/>
  </cols>
  <sheetData>
    <row r="4" spans="2:10" x14ac:dyDescent="0.3">
      <c r="B4" s="325"/>
      <c r="C4" s="325"/>
      <c r="D4" s="325"/>
      <c r="E4" s="325"/>
      <c r="F4" s="325"/>
      <c r="G4" s="325"/>
      <c r="H4" s="325"/>
      <c r="I4" s="325"/>
      <c r="J4" s="325"/>
    </row>
    <row r="5" spans="2:10" ht="15.6" x14ac:dyDescent="0.3">
      <c r="B5" s="400" t="s">
        <v>1661</v>
      </c>
      <c r="C5" s="325"/>
      <c r="D5" s="325"/>
      <c r="E5" s="325"/>
      <c r="F5" s="325"/>
      <c r="G5" s="325"/>
      <c r="H5" s="325"/>
      <c r="I5" s="325"/>
      <c r="J5" s="325"/>
    </row>
    <row r="6" spans="2:10" ht="3.75" customHeight="1" x14ac:dyDescent="0.3">
      <c r="B6" s="351"/>
      <c r="C6" s="325"/>
      <c r="D6" s="325"/>
      <c r="E6" s="325"/>
      <c r="F6" s="325"/>
      <c r="G6" s="325"/>
      <c r="H6" s="325"/>
      <c r="I6" s="325"/>
    </row>
    <row r="7" spans="2:10" x14ac:dyDescent="0.3">
      <c r="B7" s="401" t="s">
        <v>1458</v>
      </c>
      <c r="C7" s="401"/>
      <c r="D7" s="402"/>
      <c r="E7" s="402"/>
      <c r="F7" s="402"/>
      <c r="G7" s="402"/>
      <c r="H7" s="402"/>
      <c r="I7" s="402"/>
    </row>
    <row r="8" spans="2:10" x14ac:dyDescent="0.3">
      <c r="B8" s="379"/>
      <c r="C8" s="379"/>
      <c r="D8" s="379"/>
      <c r="E8" s="379"/>
      <c r="F8" s="379"/>
      <c r="G8" s="379"/>
      <c r="H8" s="379"/>
      <c r="I8" s="379"/>
    </row>
    <row r="9" spans="2:10" ht="43.2" x14ac:dyDescent="0.3">
      <c r="B9" s="379"/>
      <c r="C9" s="380" t="s">
        <v>1844</v>
      </c>
      <c r="D9" s="380" t="s">
        <v>1410</v>
      </c>
      <c r="E9" s="380" t="s">
        <v>1411</v>
      </c>
      <c r="F9" s="380" t="s">
        <v>1412</v>
      </c>
      <c r="G9" s="380" t="s">
        <v>1413</v>
      </c>
      <c r="H9" s="380" t="s">
        <v>1662</v>
      </c>
      <c r="I9" s="380" t="s">
        <v>159</v>
      </c>
    </row>
    <row r="11" spans="2:10" x14ac:dyDescent="0.3">
      <c r="B11" s="383" t="s">
        <v>1624</v>
      </c>
      <c r="C11" s="403">
        <v>112.34699999999999</v>
      </c>
      <c r="D11" s="403">
        <v>46.777000000000001</v>
      </c>
      <c r="E11" s="403">
        <v>8.6280000000000001</v>
      </c>
      <c r="F11" s="403">
        <v>53.515999999999998</v>
      </c>
      <c r="G11" s="403">
        <v>33.484000000000002</v>
      </c>
      <c r="H11" s="403">
        <v>0</v>
      </c>
      <c r="I11" s="403">
        <f>SUM(C11:H11)</f>
        <v>254.75200000000001</v>
      </c>
    </row>
    <row r="12" spans="2:10" x14ac:dyDescent="0.3">
      <c r="B12" s="383" t="s">
        <v>1625</v>
      </c>
      <c r="C12" s="403">
        <v>4.0890000000000004</v>
      </c>
      <c r="D12" s="403">
        <v>3.5209999999999999</v>
      </c>
      <c r="E12" s="403">
        <v>1.4019999999999999</v>
      </c>
      <c r="F12" s="403">
        <v>2.7050000000000001</v>
      </c>
      <c r="G12" s="403">
        <v>1.954</v>
      </c>
      <c r="H12" s="403">
        <v>0</v>
      </c>
      <c r="I12" s="403">
        <f t="shared" ref="I12:I20" si="0">SUM(C12:H12)</f>
        <v>13.671000000000001</v>
      </c>
    </row>
    <row r="13" spans="2:10" x14ac:dyDescent="0.3">
      <c r="B13" s="383" t="s">
        <v>1626</v>
      </c>
      <c r="C13" s="403">
        <v>9.7000000000000003E-2</v>
      </c>
      <c r="D13" s="403">
        <v>3.0000000000000001E-3</v>
      </c>
      <c r="E13" s="403">
        <v>4.0000000000000001E-3</v>
      </c>
      <c r="F13" s="403">
        <v>1.6E-2</v>
      </c>
      <c r="G13" s="403">
        <v>3.2000000000000001E-2</v>
      </c>
      <c r="H13" s="403">
        <v>0</v>
      </c>
      <c r="I13" s="403">
        <f t="shared" si="0"/>
        <v>0.15200000000000002</v>
      </c>
    </row>
    <row r="14" spans="2:10" x14ac:dyDescent="0.3">
      <c r="B14" s="383" t="s">
        <v>1627</v>
      </c>
      <c r="C14" s="403">
        <v>9.8979999999999997</v>
      </c>
      <c r="D14" s="403">
        <v>1.8360000000000001</v>
      </c>
      <c r="E14" s="403">
        <v>0.42799999999999999</v>
      </c>
      <c r="F14" s="403">
        <v>3.694</v>
      </c>
      <c r="G14" s="403">
        <v>1.6240000000000001</v>
      </c>
      <c r="H14" s="403">
        <v>0</v>
      </c>
      <c r="I14" s="403">
        <f t="shared" si="0"/>
        <v>17.48</v>
      </c>
    </row>
    <row r="15" spans="2:10" x14ac:dyDescent="0.3">
      <c r="B15" s="383" t="s">
        <v>1628</v>
      </c>
      <c r="C15" s="403">
        <v>11.723000000000001</v>
      </c>
      <c r="D15" s="403">
        <v>1.7829999999999999</v>
      </c>
      <c r="E15" s="403">
        <v>0.62</v>
      </c>
      <c r="F15" s="403">
        <v>4.1399999999999997</v>
      </c>
      <c r="G15" s="403">
        <v>2.694</v>
      </c>
      <c r="H15" s="403">
        <v>0</v>
      </c>
      <c r="I15" s="403">
        <f t="shared" si="0"/>
        <v>20.959999999999997</v>
      </c>
    </row>
    <row r="16" spans="2:10" ht="28.8" x14ac:dyDescent="0.3">
      <c r="B16" s="383" t="s">
        <v>1629</v>
      </c>
      <c r="C16" s="403">
        <v>0.38100000000000001</v>
      </c>
      <c r="D16" s="403">
        <v>0.19900000000000001</v>
      </c>
      <c r="E16" s="403">
        <v>0.27300000000000002</v>
      </c>
      <c r="F16" s="403">
        <v>0.73299999999999998</v>
      </c>
      <c r="G16" s="403">
        <v>0.84699999999999998</v>
      </c>
      <c r="H16" s="403">
        <v>0</v>
      </c>
      <c r="I16" s="403">
        <f t="shared" si="0"/>
        <v>2.4329999999999998</v>
      </c>
    </row>
    <row r="17" spans="2:9" x14ac:dyDescent="0.3">
      <c r="B17" s="383" t="s">
        <v>1630</v>
      </c>
      <c r="C17" s="403">
        <v>19.754000000000001</v>
      </c>
      <c r="D17" s="403">
        <v>2.4460000000000002</v>
      </c>
      <c r="E17" s="403">
        <v>1.667</v>
      </c>
      <c r="F17" s="403">
        <v>5.39</v>
      </c>
      <c r="G17" s="403">
        <v>4.5650000000000004</v>
      </c>
      <c r="H17" s="403">
        <v>0</v>
      </c>
      <c r="I17" s="403">
        <f t="shared" si="0"/>
        <v>33.822000000000003</v>
      </c>
    </row>
    <row r="18" spans="2:9" x14ac:dyDescent="0.3">
      <c r="B18" s="383" t="s">
        <v>1653</v>
      </c>
      <c r="C18" s="403">
        <v>2.964</v>
      </c>
      <c r="D18" s="403">
        <v>12.106</v>
      </c>
      <c r="E18" s="403">
        <v>2.9870000000000001</v>
      </c>
      <c r="F18" s="403">
        <v>14.45</v>
      </c>
      <c r="G18" s="403">
        <v>12.345000000000001</v>
      </c>
      <c r="H18" s="403">
        <v>0</v>
      </c>
      <c r="I18" s="403">
        <f t="shared" si="0"/>
        <v>44.852000000000004</v>
      </c>
    </row>
    <row r="19" spans="2:9" ht="28.8" x14ac:dyDescent="0.3">
      <c r="B19" s="383" t="s">
        <v>1654</v>
      </c>
      <c r="C19" s="403">
        <v>0.67200000000000004</v>
      </c>
      <c r="D19" s="403">
        <v>0.189</v>
      </c>
      <c r="E19" s="403">
        <v>0.193</v>
      </c>
      <c r="F19" s="403">
        <v>0.44400000000000001</v>
      </c>
      <c r="G19" s="403">
        <v>0.20899999999999999</v>
      </c>
      <c r="H19" s="403">
        <v>0</v>
      </c>
      <c r="I19" s="403">
        <f t="shared" si="0"/>
        <v>1.7070000000000001</v>
      </c>
    </row>
    <row r="20" spans="2:9" x14ac:dyDescent="0.3">
      <c r="B20" s="383" t="s">
        <v>157</v>
      </c>
      <c r="C20" s="403">
        <v>0.46700000000000003</v>
      </c>
      <c r="D20" s="403">
        <v>2.7789999999999999</v>
      </c>
      <c r="E20" s="403">
        <v>0.17599999999999999</v>
      </c>
      <c r="F20" s="403">
        <v>1.6319999999999999</v>
      </c>
      <c r="G20" s="403">
        <v>2.5390000000000001</v>
      </c>
      <c r="H20" s="403">
        <v>0</v>
      </c>
      <c r="I20" s="403">
        <f t="shared" si="0"/>
        <v>7.593</v>
      </c>
    </row>
    <row r="21" spans="2:9" x14ac:dyDescent="0.3">
      <c r="C21" s="403"/>
      <c r="D21" s="403"/>
      <c r="E21" s="403"/>
      <c r="F21" s="403"/>
      <c r="G21" s="403"/>
      <c r="H21" s="403"/>
      <c r="I21" s="403"/>
    </row>
    <row r="22" spans="2:9" x14ac:dyDescent="0.3">
      <c r="B22" s="404" t="s">
        <v>159</v>
      </c>
      <c r="C22" s="368">
        <f>SUM(C11:C20)</f>
        <v>162.392</v>
      </c>
      <c r="D22" s="368">
        <f t="shared" ref="D22:I22" si="1">SUM(D11:D20)</f>
        <v>71.638999999999982</v>
      </c>
      <c r="E22" s="368">
        <f t="shared" si="1"/>
        <v>16.378</v>
      </c>
      <c r="F22" s="368">
        <f t="shared" si="1"/>
        <v>86.720000000000013</v>
      </c>
      <c r="G22" s="368">
        <f t="shared" si="1"/>
        <v>60.293000000000006</v>
      </c>
      <c r="H22" s="368">
        <f t="shared" si="1"/>
        <v>0</v>
      </c>
      <c r="I22" s="368">
        <f t="shared" si="1"/>
        <v>397.42199999999997</v>
      </c>
    </row>
    <row r="26" spans="2:9" x14ac:dyDescent="0.3">
      <c r="I26" s="282" t="s">
        <v>1522</v>
      </c>
    </row>
  </sheetData>
  <hyperlinks>
    <hyperlink ref="I26" location="Contents!A1" display="To Frontpage" xr:uid="{D3CA775D-6B60-4438-9510-CFCBA95592F2}"/>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4031-4379-4053-A330-0DDAEC52041F}">
  <sheetPr>
    <pageSetUpPr fitToPage="1"/>
  </sheetPr>
  <dimension ref="B4:N77"/>
  <sheetViews>
    <sheetView zoomScale="85" zoomScaleNormal="85" workbookViewId="0"/>
  </sheetViews>
  <sheetFormatPr defaultColWidth="9.109375" defaultRowHeight="14.4" x14ac:dyDescent="0.3"/>
  <cols>
    <col min="1" max="1" width="4.6640625" style="319" customWidth="1"/>
    <col min="2" max="2" width="26.33203125" style="319" customWidth="1"/>
    <col min="3" max="12" width="17.6640625" style="319" customWidth="1"/>
    <col min="13" max="13" width="18" style="319" customWidth="1"/>
    <col min="14" max="16384" width="9.109375" style="319"/>
  </cols>
  <sheetData>
    <row r="4" spans="2:13" x14ac:dyDescent="0.3">
      <c r="B4" s="325"/>
      <c r="C4" s="325"/>
      <c r="D4" s="325"/>
      <c r="E4" s="325"/>
      <c r="F4" s="325"/>
      <c r="G4" s="325"/>
      <c r="H4" s="325"/>
      <c r="I4" s="325"/>
      <c r="J4" s="325"/>
      <c r="K4" s="325"/>
      <c r="L4" s="325"/>
      <c r="M4" s="325"/>
    </row>
    <row r="5" spans="2:13" ht="15.6" x14ac:dyDescent="0.3">
      <c r="B5" s="351" t="s">
        <v>1663</v>
      </c>
      <c r="C5" s="325"/>
      <c r="D5" s="325"/>
      <c r="E5" s="325"/>
      <c r="F5" s="325"/>
      <c r="G5" s="325"/>
      <c r="H5" s="325"/>
      <c r="I5" s="325"/>
      <c r="J5" s="325"/>
      <c r="K5" s="325"/>
      <c r="L5" s="325"/>
      <c r="M5" s="325"/>
    </row>
    <row r="6" spans="2:13" x14ac:dyDescent="0.3">
      <c r="B6" s="401" t="s">
        <v>1460</v>
      </c>
      <c r="C6" s="402"/>
      <c r="D6" s="402"/>
      <c r="E6" s="402"/>
      <c r="F6" s="402"/>
      <c r="G6" s="402"/>
      <c r="H6" s="402"/>
      <c r="I6" s="402"/>
      <c r="J6" s="402"/>
      <c r="K6" s="402"/>
      <c r="L6" s="402"/>
      <c r="M6" s="402"/>
    </row>
    <row r="7" spans="2:13" x14ac:dyDescent="0.3">
      <c r="B7" s="379"/>
      <c r="C7" s="379"/>
      <c r="D7" s="379"/>
      <c r="E7" s="379"/>
      <c r="F7" s="379"/>
      <c r="G7" s="379"/>
      <c r="H7" s="379"/>
      <c r="I7" s="379"/>
      <c r="J7" s="379"/>
      <c r="K7" s="379"/>
      <c r="L7" s="379"/>
      <c r="M7" s="379"/>
    </row>
    <row r="8" spans="2:13" ht="28.8" x14ac:dyDescent="0.3">
      <c r="B8" s="379"/>
      <c r="C8" s="355" t="s">
        <v>1624</v>
      </c>
      <c r="D8" s="355" t="s">
        <v>1625</v>
      </c>
      <c r="E8" s="355" t="s">
        <v>1626</v>
      </c>
      <c r="F8" s="355" t="s">
        <v>1627</v>
      </c>
      <c r="G8" s="355" t="s">
        <v>1628</v>
      </c>
      <c r="H8" s="355" t="s">
        <v>1629</v>
      </c>
      <c r="I8" s="355" t="s">
        <v>1630</v>
      </c>
      <c r="J8" s="355" t="s">
        <v>951</v>
      </c>
      <c r="K8" s="355" t="s">
        <v>1631</v>
      </c>
      <c r="L8" s="355" t="s">
        <v>157</v>
      </c>
      <c r="M8" s="356" t="s">
        <v>159</v>
      </c>
    </row>
    <row r="9" spans="2:13" x14ac:dyDescent="0.3">
      <c r="B9" s="295" t="s">
        <v>1664</v>
      </c>
      <c r="C9" s="403">
        <v>0</v>
      </c>
      <c r="D9" s="403">
        <v>0</v>
      </c>
      <c r="E9" s="403">
        <v>0</v>
      </c>
      <c r="F9" s="403">
        <v>0</v>
      </c>
      <c r="G9" s="403">
        <v>0</v>
      </c>
      <c r="H9" s="403">
        <v>0</v>
      </c>
      <c r="I9" s="403">
        <v>0</v>
      </c>
      <c r="J9" s="403">
        <v>0</v>
      </c>
      <c r="K9" s="403">
        <v>0</v>
      </c>
      <c r="L9" s="403">
        <v>0</v>
      </c>
      <c r="M9" s="403">
        <f>SUM(C9:L9)</f>
        <v>0</v>
      </c>
    </row>
    <row r="10" spans="2:13" x14ac:dyDescent="0.3">
      <c r="B10" s="295" t="s">
        <v>1665</v>
      </c>
      <c r="C10" s="403">
        <v>39.03</v>
      </c>
      <c r="D10" s="403">
        <v>1.3240000000000001</v>
      </c>
      <c r="E10" s="403">
        <v>0</v>
      </c>
      <c r="F10" s="403">
        <v>3.597</v>
      </c>
      <c r="G10" s="403">
        <v>1.4159999999999999</v>
      </c>
      <c r="H10" s="403">
        <v>0</v>
      </c>
      <c r="I10" s="403">
        <v>0.34599999999999997</v>
      </c>
      <c r="J10" s="403">
        <v>2.919</v>
      </c>
      <c r="K10" s="403">
        <v>3.4000000000000002E-2</v>
      </c>
      <c r="L10" s="403">
        <v>4.1000000000000002E-2</v>
      </c>
      <c r="M10" s="403">
        <f t="shared" ref="M10:M19" si="0">SUM(C10:L10)</f>
        <v>48.706999999999987</v>
      </c>
    </row>
    <row r="11" spans="2:13" ht="30" customHeight="1" x14ac:dyDescent="0.3">
      <c r="B11" s="399" t="s">
        <v>1666</v>
      </c>
      <c r="C11" s="403">
        <f>SUM(C12:C15)</f>
        <v>54.846999999999994</v>
      </c>
      <c r="D11" s="403">
        <f t="shared" ref="D11:L11" si="1">SUM(D12:D15)</f>
        <v>3.2629999999999999</v>
      </c>
      <c r="E11" s="403">
        <f t="shared" si="1"/>
        <v>0</v>
      </c>
      <c r="F11" s="403">
        <f t="shared" si="1"/>
        <v>1.2290000000000001</v>
      </c>
      <c r="G11" s="403">
        <f t="shared" si="1"/>
        <v>4.6989999999999998</v>
      </c>
      <c r="H11" s="403">
        <f t="shared" si="1"/>
        <v>1.2E-2</v>
      </c>
      <c r="I11" s="403">
        <f t="shared" si="1"/>
        <v>2.456</v>
      </c>
      <c r="J11" s="403">
        <f t="shared" si="1"/>
        <v>6.8090000000000002</v>
      </c>
      <c r="K11" s="403">
        <f t="shared" si="1"/>
        <v>1.2999999999999999E-2</v>
      </c>
      <c r="L11" s="403">
        <f t="shared" si="1"/>
        <v>0.183</v>
      </c>
      <c r="M11" s="403">
        <f t="shared" si="0"/>
        <v>73.51100000000001</v>
      </c>
    </row>
    <row r="12" spans="2:13" x14ac:dyDescent="0.3">
      <c r="B12" s="405" t="s">
        <v>1667</v>
      </c>
      <c r="C12" s="403">
        <v>4.7750000000000004</v>
      </c>
      <c r="D12" s="403">
        <v>0.39</v>
      </c>
      <c r="E12" s="403">
        <v>0</v>
      </c>
      <c r="F12" s="403">
        <v>8.1000000000000003E-2</v>
      </c>
      <c r="G12" s="403">
        <v>0.14099999999999999</v>
      </c>
      <c r="H12" s="403">
        <v>0</v>
      </c>
      <c r="I12" s="403">
        <v>0.1</v>
      </c>
      <c r="J12" s="403">
        <v>1.881</v>
      </c>
      <c r="K12" s="403">
        <v>0</v>
      </c>
      <c r="L12" s="403">
        <v>6.0000000000000001E-3</v>
      </c>
      <c r="M12" s="403">
        <f t="shared" si="0"/>
        <v>7.3740000000000006</v>
      </c>
    </row>
    <row r="13" spans="2:13" x14ac:dyDescent="0.3">
      <c r="B13" s="405" t="s">
        <v>1668</v>
      </c>
      <c r="C13" s="403">
        <v>17.295999999999999</v>
      </c>
      <c r="D13" s="403">
        <v>1.014</v>
      </c>
      <c r="E13" s="403">
        <v>0</v>
      </c>
      <c r="F13" s="403">
        <v>0.1</v>
      </c>
      <c r="G13" s="403">
        <v>2.1709999999999998</v>
      </c>
      <c r="H13" s="403">
        <v>1.2E-2</v>
      </c>
      <c r="I13" s="403">
        <v>1.2949999999999999</v>
      </c>
      <c r="J13" s="403">
        <v>1.724</v>
      </c>
      <c r="K13" s="403">
        <v>0</v>
      </c>
      <c r="L13" s="403">
        <v>0.159</v>
      </c>
      <c r="M13" s="403">
        <f t="shared" si="0"/>
        <v>23.770999999999997</v>
      </c>
    </row>
    <row r="14" spans="2:13" x14ac:dyDescent="0.3">
      <c r="B14" s="406" t="s">
        <v>1669</v>
      </c>
      <c r="C14" s="403">
        <v>32.771999999999998</v>
      </c>
      <c r="D14" s="403">
        <v>1.859</v>
      </c>
      <c r="E14" s="403">
        <v>0</v>
      </c>
      <c r="F14" s="403">
        <v>1.008</v>
      </c>
      <c r="G14" s="403">
        <v>2.383</v>
      </c>
      <c r="H14" s="403">
        <v>0</v>
      </c>
      <c r="I14" s="403">
        <v>1.0609999999999999</v>
      </c>
      <c r="J14" s="403">
        <v>3.1989999999999998</v>
      </c>
      <c r="K14" s="403">
        <v>1.2999999999999999E-2</v>
      </c>
      <c r="L14" s="403">
        <v>1.7999999999999999E-2</v>
      </c>
      <c r="M14" s="403">
        <f t="shared" si="0"/>
        <v>42.313000000000002</v>
      </c>
    </row>
    <row r="15" spans="2:13" x14ac:dyDescent="0.3">
      <c r="B15" s="406" t="s">
        <v>1670</v>
      </c>
      <c r="C15" s="403">
        <v>4.0000000000000001E-3</v>
      </c>
      <c r="D15" s="403">
        <v>0</v>
      </c>
      <c r="E15" s="403">
        <v>0</v>
      </c>
      <c r="F15" s="403">
        <v>0.04</v>
      </c>
      <c r="G15" s="403">
        <v>4.0000000000000001E-3</v>
      </c>
      <c r="H15" s="403">
        <v>0</v>
      </c>
      <c r="I15" s="403">
        <v>0</v>
      </c>
      <c r="J15" s="403">
        <v>5.0000000000000001E-3</v>
      </c>
      <c r="K15" s="403">
        <v>0</v>
      </c>
      <c r="L15" s="403">
        <v>0</v>
      </c>
      <c r="M15" s="403">
        <f t="shared" si="0"/>
        <v>5.2999999999999999E-2</v>
      </c>
    </row>
    <row r="16" spans="2:13" x14ac:dyDescent="0.3">
      <c r="B16" s="295" t="s">
        <v>1671</v>
      </c>
      <c r="C16" s="403">
        <f>SUM(C17:C18)</f>
        <v>22.838999999999999</v>
      </c>
      <c r="D16" s="403">
        <f t="shared" ref="D16:L16" si="2">SUM(D17:D18)</f>
        <v>1.41</v>
      </c>
      <c r="E16" s="403">
        <f t="shared" si="2"/>
        <v>0</v>
      </c>
      <c r="F16" s="403">
        <f t="shared" si="2"/>
        <v>3.7819999999999996</v>
      </c>
      <c r="G16" s="403">
        <f t="shared" si="2"/>
        <v>4.7530000000000001</v>
      </c>
      <c r="H16" s="403">
        <f t="shared" si="2"/>
        <v>5.0999999999999997E-2</v>
      </c>
      <c r="I16" s="403">
        <f t="shared" si="2"/>
        <v>8.2249999999999996</v>
      </c>
      <c r="J16" s="403">
        <f t="shared" si="2"/>
        <v>15.53</v>
      </c>
      <c r="K16" s="403">
        <f t="shared" si="2"/>
        <v>0.12</v>
      </c>
      <c r="L16" s="403">
        <f t="shared" si="2"/>
        <v>0.121</v>
      </c>
      <c r="M16" s="403">
        <f t="shared" si="0"/>
        <v>56.831000000000003</v>
      </c>
    </row>
    <row r="17" spans="2:13" x14ac:dyDescent="0.3">
      <c r="B17" s="295" t="s">
        <v>1672</v>
      </c>
      <c r="C17" s="403">
        <v>21.798999999999999</v>
      </c>
      <c r="D17" s="403">
        <v>1.377</v>
      </c>
      <c r="E17" s="403">
        <v>0</v>
      </c>
      <c r="F17" s="403">
        <v>3.7679999999999998</v>
      </c>
      <c r="G17" s="403">
        <v>4.7469999999999999</v>
      </c>
      <c r="H17" s="403">
        <v>5.0999999999999997E-2</v>
      </c>
      <c r="I17" s="403">
        <v>8.2210000000000001</v>
      </c>
      <c r="J17" s="403">
        <v>15.506</v>
      </c>
      <c r="K17" s="403">
        <v>0.12</v>
      </c>
      <c r="L17" s="403">
        <v>0.121</v>
      </c>
      <c r="M17" s="403">
        <f t="shared" si="0"/>
        <v>55.709999999999994</v>
      </c>
    </row>
    <row r="18" spans="2:13" x14ac:dyDescent="0.3">
      <c r="B18" s="319" t="s">
        <v>1673</v>
      </c>
      <c r="C18" s="403">
        <v>1.04</v>
      </c>
      <c r="D18" s="403">
        <v>3.3000000000000002E-2</v>
      </c>
      <c r="E18" s="403">
        <v>0</v>
      </c>
      <c r="F18" s="403">
        <v>1.4E-2</v>
      </c>
      <c r="G18" s="403">
        <v>6.0000000000000001E-3</v>
      </c>
      <c r="H18" s="403">
        <v>0</v>
      </c>
      <c r="I18" s="403">
        <v>4.0000000000000001E-3</v>
      </c>
      <c r="J18" s="403">
        <v>2.4E-2</v>
      </c>
      <c r="K18" s="403">
        <v>0</v>
      </c>
      <c r="L18" s="403">
        <v>0</v>
      </c>
      <c r="M18" s="403">
        <f t="shared" si="0"/>
        <v>1.121</v>
      </c>
    </row>
    <row r="19" spans="2:13" x14ac:dyDescent="0.3">
      <c r="B19" s="319" t="s">
        <v>157</v>
      </c>
      <c r="C19" s="403">
        <v>0</v>
      </c>
      <c r="D19" s="403">
        <v>0</v>
      </c>
      <c r="E19" s="403">
        <v>0</v>
      </c>
      <c r="F19" s="403">
        <v>0</v>
      </c>
      <c r="G19" s="403">
        <v>0</v>
      </c>
      <c r="H19" s="403">
        <v>0</v>
      </c>
      <c r="I19" s="403">
        <v>0</v>
      </c>
      <c r="J19" s="403">
        <v>0</v>
      </c>
      <c r="K19" s="403">
        <v>0</v>
      </c>
      <c r="L19" s="403">
        <v>0</v>
      </c>
      <c r="M19" s="403">
        <f t="shared" si="0"/>
        <v>0</v>
      </c>
    </row>
    <row r="20" spans="2:13" x14ac:dyDescent="0.3">
      <c r="B20" s="404" t="s">
        <v>159</v>
      </c>
      <c r="C20" s="368">
        <f>SUM(C9:C19)-C11-C16</f>
        <v>116.71600000000001</v>
      </c>
      <c r="D20" s="368">
        <f t="shared" ref="D20:M20" si="3">SUM(D9:D19)-D11-D16</f>
        <v>5.9969999999999999</v>
      </c>
      <c r="E20" s="368">
        <f t="shared" si="3"/>
        <v>0</v>
      </c>
      <c r="F20" s="368">
        <f t="shared" si="3"/>
        <v>8.6080000000000005</v>
      </c>
      <c r="G20" s="368">
        <f t="shared" si="3"/>
        <v>10.868</v>
      </c>
      <c r="H20" s="368">
        <f t="shared" si="3"/>
        <v>6.3E-2</v>
      </c>
      <c r="I20" s="368">
        <f t="shared" si="3"/>
        <v>11.027000000000003</v>
      </c>
      <c r="J20" s="368">
        <f t="shared" si="3"/>
        <v>25.258000000000003</v>
      </c>
      <c r="K20" s="368">
        <f t="shared" si="3"/>
        <v>0.16699999999999998</v>
      </c>
      <c r="L20" s="368">
        <f t="shared" si="3"/>
        <v>0.34500000000000003</v>
      </c>
      <c r="M20" s="368">
        <f t="shared" si="3"/>
        <v>179.04899999999992</v>
      </c>
    </row>
    <row r="21" spans="2:13" x14ac:dyDescent="0.3">
      <c r="B21" s="407" t="s">
        <v>1674</v>
      </c>
    </row>
    <row r="25" spans="2:13" ht="15.6" x14ac:dyDescent="0.3">
      <c r="B25" s="351" t="s">
        <v>1675</v>
      </c>
      <c r="C25" s="325"/>
      <c r="D25" s="325"/>
      <c r="E25" s="325"/>
      <c r="F25" s="325"/>
      <c r="G25" s="325"/>
      <c r="H25" s="325"/>
      <c r="I25" s="325"/>
      <c r="J25" s="325"/>
      <c r="K25" s="325"/>
      <c r="L25" s="325"/>
      <c r="M25" s="325"/>
    </row>
    <row r="26" spans="2:13" x14ac:dyDescent="0.3">
      <c r="B26" s="401" t="s">
        <v>1462</v>
      </c>
      <c r="C26" s="402"/>
      <c r="D26" s="402"/>
      <c r="E26" s="402"/>
      <c r="F26" s="402"/>
      <c r="G26" s="402"/>
      <c r="H26" s="402"/>
      <c r="I26" s="402"/>
      <c r="J26" s="402"/>
      <c r="K26" s="402"/>
      <c r="L26" s="402"/>
      <c r="M26" s="402"/>
    </row>
    <row r="27" spans="2:13" x14ac:dyDescent="0.3">
      <c r="B27" s="379"/>
      <c r="C27" s="379"/>
      <c r="D27" s="379"/>
      <c r="E27" s="379"/>
      <c r="F27" s="379"/>
      <c r="G27" s="379"/>
      <c r="H27" s="379"/>
      <c r="I27" s="379"/>
      <c r="J27" s="379"/>
      <c r="K27" s="379"/>
      <c r="L27" s="379"/>
      <c r="M27" s="379"/>
    </row>
    <row r="28" spans="2:13" ht="28.8" x14ac:dyDescent="0.3">
      <c r="B28" s="379"/>
      <c r="C28" s="355" t="s">
        <v>1624</v>
      </c>
      <c r="D28" s="355" t="s">
        <v>1625</v>
      </c>
      <c r="E28" s="355" t="s">
        <v>1626</v>
      </c>
      <c r="F28" s="355" t="s">
        <v>1627</v>
      </c>
      <c r="G28" s="355" t="s">
        <v>1628</v>
      </c>
      <c r="H28" s="355" t="s">
        <v>1629</v>
      </c>
      <c r="I28" s="355" t="s">
        <v>1630</v>
      </c>
      <c r="J28" s="355" t="s">
        <v>951</v>
      </c>
      <c r="K28" s="355" t="s">
        <v>1631</v>
      </c>
      <c r="L28" s="355" t="s">
        <v>157</v>
      </c>
      <c r="M28" s="356" t="s">
        <v>159</v>
      </c>
    </row>
    <row r="29" spans="2:13" x14ac:dyDescent="0.3">
      <c r="B29" s="295" t="s">
        <v>1664</v>
      </c>
      <c r="C29" s="403">
        <v>0</v>
      </c>
      <c r="D29" s="403">
        <v>0</v>
      </c>
      <c r="E29" s="403">
        <v>0</v>
      </c>
      <c r="F29" s="403">
        <v>0</v>
      </c>
      <c r="G29" s="403">
        <v>0</v>
      </c>
      <c r="H29" s="403">
        <v>0</v>
      </c>
      <c r="I29" s="403">
        <v>0</v>
      </c>
      <c r="J29" s="403">
        <v>0</v>
      </c>
      <c r="K29" s="403">
        <v>0</v>
      </c>
      <c r="L29" s="403">
        <v>0</v>
      </c>
      <c r="M29" s="403">
        <f>SUM(C29:L29)</f>
        <v>0</v>
      </c>
    </row>
    <row r="30" spans="2:13" x14ac:dyDescent="0.3">
      <c r="B30" s="295" t="s">
        <v>1665</v>
      </c>
      <c r="C30" s="403">
        <v>88.775000000000006</v>
      </c>
      <c r="D30" s="403">
        <v>4.4169999999999998</v>
      </c>
      <c r="E30" s="403">
        <v>0.113</v>
      </c>
      <c r="F30" s="403">
        <v>7.6760000000000002</v>
      </c>
      <c r="G30" s="403">
        <v>3.786</v>
      </c>
      <c r="H30" s="403">
        <v>0.35199999999999998</v>
      </c>
      <c r="I30" s="403">
        <v>7.2809999999999997</v>
      </c>
      <c r="J30" s="403">
        <v>5.3520000000000003</v>
      </c>
      <c r="K30" s="403">
        <v>0.71799999999999997</v>
      </c>
      <c r="L30" s="403">
        <v>0.109</v>
      </c>
      <c r="M30" s="403">
        <f t="shared" ref="M30:M39" si="4">SUM(C30:L30)</f>
        <v>118.57900000000002</v>
      </c>
    </row>
    <row r="31" spans="2:13" ht="28.8" x14ac:dyDescent="0.3">
      <c r="B31" s="399" t="s">
        <v>1666</v>
      </c>
      <c r="C31" s="403">
        <f>SUM(C32:C35)</f>
        <v>34.081000000000003</v>
      </c>
      <c r="D31" s="403">
        <f t="shared" ref="D31:L31" si="5">SUM(D32:D35)</f>
        <v>2.3239999999999998</v>
      </c>
      <c r="E31" s="403">
        <f t="shared" si="5"/>
        <v>7.0000000000000001E-3</v>
      </c>
      <c r="F31" s="403">
        <f t="shared" si="5"/>
        <v>0.89400000000000002</v>
      </c>
      <c r="G31" s="403">
        <f t="shared" si="5"/>
        <v>3.3489999999999998</v>
      </c>
      <c r="H31" s="403">
        <f t="shared" si="5"/>
        <v>0.50900000000000001</v>
      </c>
      <c r="I31" s="403">
        <f t="shared" si="5"/>
        <v>5.8599999999999994</v>
      </c>
      <c r="J31" s="403">
        <f t="shared" si="5"/>
        <v>5.5940000000000003</v>
      </c>
      <c r="K31" s="403">
        <f t="shared" si="5"/>
        <v>0.16200000000000001</v>
      </c>
      <c r="L31" s="403">
        <f t="shared" si="5"/>
        <v>8.2000000000000003E-2</v>
      </c>
      <c r="M31" s="403">
        <f t="shared" si="4"/>
        <v>52.861999999999995</v>
      </c>
    </row>
    <row r="32" spans="2:13" x14ac:dyDescent="0.3">
      <c r="B32" s="405" t="s">
        <v>1667</v>
      </c>
      <c r="C32" s="403">
        <v>6.1310000000000002</v>
      </c>
      <c r="D32" s="403">
        <v>0.58899999999999997</v>
      </c>
      <c r="E32" s="403">
        <v>1E-3</v>
      </c>
      <c r="F32" s="403">
        <v>3.5000000000000003E-2</v>
      </c>
      <c r="G32" s="403">
        <v>0.501</v>
      </c>
      <c r="H32" s="403">
        <v>0.121</v>
      </c>
      <c r="I32" s="403">
        <v>0.49099999999999999</v>
      </c>
      <c r="J32" s="403">
        <v>2.2519999999999998</v>
      </c>
      <c r="K32" s="403">
        <v>6.6000000000000003E-2</v>
      </c>
      <c r="L32" s="403">
        <v>0.01</v>
      </c>
      <c r="M32" s="403">
        <f t="shared" si="4"/>
        <v>10.197000000000003</v>
      </c>
    </row>
    <row r="33" spans="2:13" x14ac:dyDescent="0.3">
      <c r="B33" s="405" t="s">
        <v>1668</v>
      </c>
      <c r="C33" s="403">
        <v>10.625</v>
      </c>
      <c r="D33" s="403">
        <v>0.65900000000000003</v>
      </c>
      <c r="E33" s="403">
        <v>0</v>
      </c>
      <c r="F33" s="403">
        <v>6.9000000000000006E-2</v>
      </c>
      <c r="G33" s="403">
        <v>0.83099999999999996</v>
      </c>
      <c r="H33" s="403">
        <v>0.11700000000000001</v>
      </c>
      <c r="I33" s="403">
        <v>1.6879999999999999</v>
      </c>
      <c r="J33" s="403">
        <v>1.702</v>
      </c>
      <c r="K33" s="403">
        <v>2.8000000000000001E-2</v>
      </c>
      <c r="L33" s="403">
        <v>1.6E-2</v>
      </c>
      <c r="M33" s="403">
        <f t="shared" si="4"/>
        <v>15.735000000000003</v>
      </c>
    </row>
    <row r="34" spans="2:13" x14ac:dyDescent="0.3">
      <c r="B34" s="406" t="s">
        <v>1669</v>
      </c>
      <c r="C34" s="403">
        <v>17.311</v>
      </c>
      <c r="D34" s="403">
        <v>1.0760000000000001</v>
      </c>
      <c r="E34" s="403">
        <v>6.0000000000000001E-3</v>
      </c>
      <c r="F34" s="403">
        <v>0.74199999999999999</v>
      </c>
      <c r="G34" s="403">
        <v>2.0169999999999999</v>
      </c>
      <c r="H34" s="403">
        <v>0.27100000000000002</v>
      </c>
      <c r="I34" s="403">
        <v>3.6789999999999998</v>
      </c>
      <c r="J34" s="403">
        <v>1.639</v>
      </c>
      <c r="K34" s="403">
        <v>6.8000000000000005E-2</v>
      </c>
      <c r="L34" s="403">
        <v>5.6000000000000001E-2</v>
      </c>
      <c r="M34" s="403">
        <f t="shared" si="4"/>
        <v>26.865000000000002</v>
      </c>
    </row>
    <row r="35" spans="2:13" x14ac:dyDescent="0.3">
      <c r="B35" s="406" t="s">
        <v>1670</v>
      </c>
      <c r="C35" s="403">
        <v>1.4E-2</v>
      </c>
      <c r="D35" s="403">
        <v>0</v>
      </c>
      <c r="E35" s="403">
        <v>0</v>
      </c>
      <c r="F35" s="403">
        <v>4.8000000000000001E-2</v>
      </c>
      <c r="G35" s="403">
        <v>0</v>
      </c>
      <c r="H35" s="403">
        <v>0</v>
      </c>
      <c r="I35" s="403">
        <v>2E-3</v>
      </c>
      <c r="J35" s="403">
        <v>1E-3</v>
      </c>
      <c r="K35" s="403">
        <v>0</v>
      </c>
      <c r="L35" s="403">
        <v>0</v>
      </c>
      <c r="M35" s="403">
        <f t="shared" si="4"/>
        <v>6.5000000000000002E-2</v>
      </c>
    </row>
    <row r="36" spans="2:13" x14ac:dyDescent="0.3">
      <c r="B36" s="295" t="s">
        <v>1671</v>
      </c>
      <c r="C36" s="403">
        <f>SUM(C37:C38)</f>
        <v>15.179</v>
      </c>
      <c r="D36" s="403">
        <f t="shared" ref="D36:L36" si="6">SUM(D37:D38)</f>
        <v>0.93200000000000005</v>
      </c>
      <c r="E36" s="403">
        <f t="shared" si="6"/>
        <v>3.2000000000000001E-2</v>
      </c>
      <c r="F36" s="403">
        <f t="shared" si="6"/>
        <v>0.30199999999999999</v>
      </c>
      <c r="G36" s="403">
        <f t="shared" si="6"/>
        <v>2.9570000000000003</v>
      </c>
      <c r="H36" s="403">
        <f t="shared" si="6"/>
        <v>1.5089999999999999</v>
      </c>
      <c r="I36" s="403">
        <f t="shared" si="6"/>
        <v>9.6530000000000005</v>
      </c>
      <c r="J36" s="403">
        <f t="shared" si="6"/>
        <v>8.65</v>
      </c>
      <c r="K36" s="403">
        <f t="shared" si="6"/>
        <v>0.66</v>
      </c>
      <c r="L36" s="403">
        <f t="shared" si="6"/>
        <v>7.0570000000000004</v>
      </c>
      <c r="M36" s="403">
        <f t="shared" si="4"/>
        <v>46.930999999999997</v>
      </c>
    </row>
    <row r="37" spans="2:13" x14ac:dyDescent="0.3">
      <c r="B37" s="295" t="s">
        <v>1672</v>
      </c>
      <c r="C37" s="403">
        <v>14.065</v>
      </c>
      <c r="D37" s="403">
        <v>0.88900000000000001</v>
      </c>
      <c r="E37" s="403">
        <v>3.2000000000000001E-2</v>
      </c>
      <c r="F37" s="403">
        <v>0.29799999999999999</v>
      </c>
      <c r="G37" s="403">
        <v>2.9420000000000002</v>
      </c>
      <c r="H37" s="403">
        <v>1.5089999999999999</v>
      </c>
      <c r="I37" s="403">
        <v>9.6430000000000007</v>
      </c>
      <c r="J37" s="403">
        <v>8.6270000000000007</v>
      </c>
      <c r="K37" s="403">
        <v>0.65</v>
      </c>
      <c r="L37" s="403">
        <v>7.0570000000000004</v>
      </c>
      <c r="M37" s="403">
        <f t="shared" si="4"/>
        <v>45.712000000000003</v>
      </c>
    </row>
    <row r="38" spans="2:13" x14ac:dyDescent="0.3">
      <c r="B38" s="319" t="s">
        <v>1673</v>
      </c>
      <c r="C38" s="403">
        <v>1.1140000000000001</v>
      </c>
      <c r="D38" s="403">
        <v>4.2999999999999997E-2</v>
      </c>
      <c r="E38" s="403">
        <v>0</v>
      </c>
      <c r="F38" s="403">
        <v>4.0000000000000001E-3</v>
      </c>
      <c r="G38" s="403">
        <v>1.4999999999999999E-2</v>
      </c>
      <c r="H38" s="403">
        <v>0</v>
      </c>
      <c r="I38" s="403">
        <v>0.01</v>
      </c>
      <c r="J38" s="403">
        <v>2.3E-2</v>
      </c>
      <c r="K38" s="403">
        <v>0.01</v>
      </c>
      <c r="L38" s="403">
        <v>0</v>
      </c>
      <c r="M38" s="403">
        <f t="shared" si="4"/>
        <v>1.2189999999999999</v>
      </c>
    </row>
    <row r="39" spans="2:13" x14ac:dyDescent="0.3">
      <c r="B39" s="319" t="s">
        <v>157</v>
      </c>
      <c r="C39" s="403">
        <v>0</v>
      </c>
      <c r="D39" s="403">
        <v>0</v>
      </c>
      <c r="E39" s="403">
        <v>0</v>
      </c>
      <c r="F39" s="403">
        <v>0</v>
      </c>
      <c r="G39" s="403">
        <v>0</v>
      </c>
      <c r="H39" s="403">
        <v>0</v>
      </c>
      <c r="I39" s="403">
        <v>0</v>
      </c>
      <c r="J39" s="403">
        <v>0</v>
      </c>
      <c r="K39" s="403">
        <v>0</v>
      </c>
      <c r="L39" s="403">
        <v>0</v>
      </c>
      <c r="M39" s="403">
        <f t="shared" si="4"/>
        <v>0</v>
      </c>
    </row>
    <row r="40" spans="2:13" x14ac:dyDescent="0.3">
      <c r="B40" s="404" t="s">
        <v>159</v>
      </c>
      <c r="C40" s="368">
        <f>SUM(C29:C39)-C31-C36</f>
        <v>138.03500000000005</v>
      </c>
      <c r="D40" s="368">
        <f t="shared" ref="D40:M40" si="7">SUM(D29:D39)-D31-D36</f>
        <v>7.6729999999999983</v>
      </c>
      <c r="E40" s="368">
        <f t="shared" si="7"/>
        <v>0.152</v>
      </c>
      <c r="F40" s="368">
        <f t="shared" si="7"/>
        <v>8.8719999999999999</v>
      </c>
      <c r="G40" s="368">
        <f t="shared" si="7"/>
        <v>10.092000000000002</v>
      </c>
      <c r="H40" s="368">
        <f t="shared" si="7"/>
        <v>2.37</v>
      </c>
      <c r="I40" s="368">
        <f t="shared" si="7"/>
        <v>22.793999999999997</v>
      </c>
      <c r="J40" s="368">
        <f t="shared" si="7"/>
        <v>19.596000000000011</v>
      </c>
      <c r="K40" s="368">
        <f t="shared" si="7"/>
        <v>1.5399999999999996</v>
      </c>
      <c r="L40" s="368">
        <f t="shared" si="7"/>
        <v>7.2479999999999993</v>
      </c>
      <c r="M40" s="368">
        <f t="shared" si="7"/>
        <v>218.37200000000001</v>
      </c>
    </row>
    <row r="45" spans="2:13" ht="15.6" x14ac:dyDescent="0.3">
      <c r="B45" s="351" t="s">
        <v>1676</v>
      </c>
      <c r="C45" s="325"/>
      <c r="D45" s="325"/>
      <c r="E45" s="325"/>
      <c r="F45" s="325"/>
      <c r="G45" s="325"/>
      <c r="H45" s="325"/>
      <c r="I45" s="325"/>
      <c r="J45" s="325"/>
      <c r="K45" s="325"/>
      <c r="L45" s="325"/>
      <c r="M45" s="325"/>
    </row>
    <row r="46" spans="2:13" x14ac:dyDescent="0.3">
      <c r="B46" s="401" t="s">
        <v>1464</v>
      </c>
      <c r="C46" s="402"/>
      <c r="D46" s="402"/>
      <c r="E46" s="402"/>
      <c r="F46" s="402"/>
      <c r="G46" s="402"/>
      <c r="H46" s="402"/>
      <c r="I46" s="402"/>
      <c r="J46" s="402"/>
      <c r="K46" s="402"/>
      <c r="L46" s="402"/>
      <c r="M46" s="402"/>
    </row>
    <row r="47" spans="2:13" x14ac:dyDescent="0.3">
      <c r="B47" s="379"/>
      <c r="C47" s="379"/>
      <c r="D47" s="379"/>
      <c r="E47" s="379"/>
      <c r="F47" s="379"/>
      <c r="G47" s="379"/>
      <c r="H47" s="379"/>
      <c r="I47" s="379"/>
      <c r="J47" s="379"/>
      <c r="K47" s="379"/>
      <c r="L47" s="379"/>
      <c r="M47" s="379"/>
    </row>
    <row r="48" spans="2:13" ht="28.8" x14ac:dyDescent="0.3">
      <c r="B48" s="379"/>
      <c r="C48" s="355" t="s">
        <v>1624</v>
      </c>
      <c r="D48" s="355" t="s">
        <v>1625</v>
      </c>
      <c r="E48" s="355" t="s">
        <v>1626</v>
      </c>
      <c r="F48" s="355" t="s">
        <v>1627</v>
      </c>
      <c r="G48" s="355" t="s">
        <v>1628</v>
      </c>
      <c r="H48" s="355" t="s">
        <v>1629</v>
      </c>
      <c r="I48" s="355" t="s">
        <v>1630</v>
      </c>
      <c r="J48" s="355" t="s">
        <v>951</v>
      </c>
      <c r="K48" s="355" t="s">
        <v>1631</v>
      </c>
      <c r="L48" s="355" t="s">
        <v>157</v>
      </c>
      <c r="M48" s="356" t="s">
        <v>159</v>
      </c>
    </row>
    <row r="49" spans="2:14" x14ac:dyDescent="0.3">
      <c r="B49" s="295" t="s">
        <v>1664</v>
      </c>
      <c r="C49" s="403">
        <v>0</v>
      </c>
      <c r="D49" s="403">
        <v>0</v>
      </c>
      <c r="E49" s="403">
        <v>0</v>
      </c>
      <c r="F49" s="403">
        <v>0</v>
      </c>
      <c r="G49" s="403">
        <v>0</v>
      </c>
      <c r="H49" s="403">
        <v>0</v>
      </c>
      <c r="I49" s="403">
        <v>0</v>
      </c>
      <c r="J49" s="403">
        <v>0</v>
      </c>
      <c r="K49" s="403">
        <v>0</v>
      </c>
      <c r="L49" s="403">
        <v>0</v>
      </c>
      <c r="M49" s="403">
        <f>SUM(C49:L49)</f>
        <v>0</v>
      </c>
    </row>
    <row r="50" spans="2:14" x14ac:dyDescent="0.3">
      <c r="B50" s="295" t="s">
        <v>1665</v>
      </c>
      <c r="C50" s="403">
        <v>127.806</v>
      </c>
      <c r="D50" s="403">
        <v>5.742</v>
      </c>
      <c r="E50" s="403">
        <v>0.113</v>
      </c>
      <c r="F50" s="403">
        <v>11.273</v>
      </c>
      <c r="G50" s="403">
        <v>5.202</v>
      </c>
      <c r="H50" s="403">
        <v>0.35199999999999998</v>
      </c>
      <c r="I50" s="403">
        <v>7.6269999999999998</v>
      </c>
      <c r="J50" s="403">
        <v>8.27</v>
      </c>
      <c r="K50" s="403">
        <v>0.753</v>
      </c>
      <c r="L50" s="403">
        <v>0.15</v>
      </c>
      <c r="M50" s="403">
        <f t="shared" ref="M50:M59" si="8">SUM(C50:L50)</f>
        <v>167.28800000000001</v>
      </c>
    </row>
    <row r="51" spans="2:14" ht="28.8" x14ac:dyDescent="0.3">
      <c r="B51" s="399" t="s">
        <v>1666</v>
      </c>
      <c r="C51" s="403">
        <f>SUM(C52:C55)</f>
        <v>88.929000000000002</v>
      </c>
      <c r="D51" s="403">
        <f t="shared" ref="D51:L51" si="9">SUM(D52:D55)</f>
        <v>5.5869999999999997</v>
      </c>
      <c r="E51" s="403">
        <f t="shared" si="9"/>
        <v>7.0000000000000001E-3</v>
      </c>
      <c r="F51" s="403">
        <f t="shared" si="9"/>
        <v>2.1230000000000002</v>
      </c>
      <c r="G51" s="403">
        <f t="shared" si="9"/>
        <v>8.0500000000000007</v>
      </c>
      <c r="H51" s="403">
        <f t="shared" si="9"/>
        <v>0.52100000000000002</v>
      </c>
      <c r="I51" s="403">
        <f t="shared" si="9"/>
        <v>8.3160000000000007</v>
      </c>
      <c r="J51" s="403">
        <f t="shared" si="9"/>
        <v>12.402000000000001</v>
      </c>
      <c r="K51" s="403">
        <f t="shared" si="9"/>
        <v>0.17399999999999999</v>
      </c>
      <c r="L51" s="403">
        <f t="shared" si="9"/>
        <v>0.26500000000000001</v>
      </c>
      <c r="M51" s="403">
        <f t="shared" si="8"/>
        <v>126.37400000000002</v>
      </c>
    </row>
    <row r="52" spans="2:14" x14ac:dyDescent="0.3">
      <c r="B52" s="405" t="s">
        <v>1667</v>
      </c>
      <c r="C52" s="403">
        <v>10.906000000000001</v>
      </c>
      <c r="D52" s="403">
        <v>0.97899999999999998</v>
      </c>
      <c r="E52" s="403">
        <v>1E-3</v>
      </c>
      <c r="F52" s="403">
        <v>0.11600000000000001</v>
      </c>
      <c r="G52" s="403">
        <v>0.64300000000000002</v>
      </c>
      <c r="H52" s="403">
        <v>0.121</v>
      </c>
      <c r="I52" s="403">
        <v>0.59099999999999997</v>
      </c>
      <c r="J52" s="403">
        <v>4.133</v>
      </c>
      <c r="K52" s="403">
        <v>6.6000000000000003E-2</v>
      </c>
      <c r="L52" s="403">
        <v>1.6E-2</v>
      </c>
      <c r="M52" s="403">
        <f t="shared" si="8"/>
        <v>17.571999999999996</v>
      </c>
    </row>
    <row r="53" spans="2:14" x14ac:dyDescent="0.3">
      <c r="B53" s="405" t="s">
        <v>1668</v>
      </c>
      <c r="C53" s="403">
        <v>27.920999999999999</v>
      </c>
      <c r="D53" s="403">
        <v>1.6719999999999999</v>
      </c>
      <c r="E53" s="403">
        <v>0</v>
      </c>
      <c r="F53" s="403">
        <v>0.16900000000000001</v>
      </c>
      <c r="G53" s="403">
        <v>3.0019999999999998</v>
      </c>
      <c r="H53" s="403">
        <v>0.129</v>
      </c>
      <c r="I53" s="403">
        <v>2.9830000000000001</v>
      </c>
      <c r="J53" s="403">
        <v>3.4260000000000002</v>
      </c>
      <c r="K53" s="403">
        <v>2.8000000000000001E-2</v>
      </c>
      <c r="L53" s="403">
        <v>0.17499999999999999</v>
      </c>
      <c r="M53" s="403">
        <f t="shared" si="8"/>
        <v>39.504999999999995</v>
      </c>
    </row>
    <row r="54" spans="2:14" x14ac:dyDescent="0.3">
      <c r="B54" s="406" t="s">
        <v>1669</v>
      </c>
      <c r="C54" s="403">
        <v>50.082999999999998</v>
      </c>
      <c r="D54" s="403">
        <v>2.9359999999999999</v>
      </c>
      <c r="E54" s="403">
        <v>6.0000000000000001E-3</v>
      </c>
      <c r="F54" s="403">
        <v>1.75</v>
      </c>
      <c r="G54" s="403">
        <v>4.4000000000000004</v>
      </c>
      <c r="H54" s="403">
        <v>0.27100000000000002</v>
      </c>
      <c r="I54" s="403">
        <v>4.74</v>
      </c>
      <c r="J54" s="403">
        <v>4.8369999999999997</v>
      </c>
      <c r="K54" s="403">
        <v>0.08</v>
      </c>
      <c r="L54" s="403">
        <v>7.3999999999999996E-2</v>
      </c>
      <c r="M54" s="403">
        <f t="shared" si="8"/>
        <v>69.176999999999992</v>
      </c>
    </row>
    <row r="55" spans="2:14" x14ac:dyDescent="0.3">
      <c r="B55" s="406" t="s">
        <v>1670</v>
      </c>
      <c r="C55" s="403">
        <v>1.9E-2</v>
      </c>
      <c r="D55" s="403">
        <v>0</v>
      </c>
      <c r="E55" s="403">
        <v>0</v>
      </c>
      <c r="F55" s="403">
        <v>8.7999999999999995E-2</v>
      </c>
      <c r="G55" s="403">
        <v>5.0000000000000001E-3</v>
      </c>
      <c r="H55" s="403">
        <v>0</v>
      </c>
      <c r="I55" s="403">
        <v>2E-3</v>
      </c>
      <c r="J55" s="403">
        <v>6.0000000000000001E-3</v>
      </c>
      <c r="K55" s="403">
        <v>0</v>
      </c>
      <c r="L55" s="403">
        <v>0</v>
      </c>
      <c r="M55" s="403">
        <f t="shared" si="8"/>
        <v>0.12000000000000001</v>
      </c>
    </row>
    <row r="56" spans="2:14" x14ac:dyDescent="0.3">
      <c r="B56" s="295" t="s">
        <v>1671</v>
      </c>
      <c r="C56" s="403">
        <f>SUM(C57:C58)</f>
        <v>38.018000000000001</v>
      </c>
      <c r="D56" s="403">
        <f t="shared" ref="D56:L56" si="10">SUM(D57:D58)</f>
        <v>2.343</v>
      </c>
      <c r="E56" s="403">
        <f t="shared" si="10"/>
        <v>3.2000000000000001E-2</v>
      </c>
      <c r="F56" s="403">
        <f t="shared" si="10"/>
        <v>4.0839999999999996</v>
      </c>
      <c r="G56" s="403">
        <f t="shared" si="10"/>
        <v>7.71</v>
      </c>
      <c r="H56" s="403">
        <f t="shared" si="10"/>
        <v>1.56</v>
      </c>
      <c r="I56" s="403">
        <f t="shared" si="10"/>
        <v>17.879000000000001</v>
      </c>
      <c r="J56" s="403">
        <f t="shared" si="10"/>
        <v>24.18</v>
      </c>
      <c r="K56" s="403">
        <f t="shared" si="10"/>
        <v>0.78</v>
      </c>
      <c r="L56" s="403">
        <f t="shared" si="10"/>
        <v>7.1779999999999999</v>
      </c>
      <c r="M56" s="403">
        <f t="shared" si="8"/>
        <v>103.76400000000001</v>
      </c>
    </row>
    <row r="57" spans="2:14" x14ac:dyDescent="0.3">
      <c r="B57" s="319" t="s">
        <v>1672</v>
      </c>
      <c r="C57" s="408">
        <v>35.863999999999997</v>
      </c>
      <c r="D57" s="408">
        <v>2.266</v>
      </c>
      <c r="E57" s="408">
        <v>3.2000000000000001E-2</v>
      </c>
      <c r="F57" s="408">
        <v>4.0659999999999998</v>
      </c>
      <c r="G57" s="408">
        <v>7.6890000000000001</v>
      </c>
      <c r="H57" s="408">
        <v>1.56</v>
      </c>
      <c r="I57" s="408">
        <v>17.864000000000001</v>
      </c>
      <c r="J57" s="408">
        <v>24.132000000000001</v>
      </c>
      <c r="K57" s="408">
        <v>0.77</v>
      </c>
      <c r="L57" s="408">
        <v>7.1779999999999999</v>
      </c>
      <c r="M57" s="403">
        <f t="shared" si="8"/>
        <v>101.42099999999999</v>
      </c>
    </row>
    <row r="58" spans="2:14" x14ac:dyDescent="0.3">
      <c r="B58" s="319" t="s">
        <v>1673</v>
      </c>
      <c r="C58" s="403">
        <v>2.1539999999999999</v>
      </c>
      <c r="D58" s="403">
        <v>7.6999999999999999E-2</v>
      </c>
      <c r="E58" s="403">
        <v>0</v>
      </c>
      <c r="F58" s="403">
        <v>1.7999999999999999E-2</v>
      </c>
      <c r="G58" s="403">
        <v>2.1000000000000001E-2</v>
      </c>
      <c r="H58" s="403">
        <v>0</v>
      </c>
      <c r="I58" s="403">
        <v>1.4999999999999999E-2</v>
      </c>
      <c r="J58" s="403">
        <v>4.8000000000000001E-2</v>
      </c>
      <c r="K58" s="403">
        <v>0.01</v>
      </c>
      <c r="L58" s="403">
        <v>0</v>
      </c>
      <c r="M58" s="403">
        <f t="shared" si="8"/>
        <v>2.3429999999999995</v>
      </c>
    </row>
    <row r="59" spans="2:14" x14ac:dyDescent="0.3">
      <c r="B59" s="319" t="s">
        <v>157</v>
      </c>
      <c r="C59" s="403">
        <v>0</v>
      </c>
      <c r="D59" s="403">
        <v>0</v>
      </c>
      <c r="E59" s="403">
        <v>0</v>
      </c>
      <c r="F59" s="403">
        <v>0</v>
      </c>
      <c r="G59" s="403">
        <v>0</v>
      </c>
      <c r="H59" s="403">
        <v>0</v>
      </c>
      <c r="I59" s="403">
        <v>0</v>
      </c>
      <c r="J59" s="403">
        <v>0</v>
      </c>
      <c r="K59" s="403">
        <v>0</v>
      </c>
      <c r="L59" s="403">
        <v>0</v>
      </c>
      <c r="M59" s="403">
        <f t="shared" si="8"/>
        <v>0</v>
      </c>
    </row>
    <row r="60" spans="2:14" x14ac:dyDescent="0.3">
      <c r="B60" s="404" t="s">
        <v>159</v>
      </c>
      <c r="C60" s="368">
        <f>SUM(C49:C59)-C51-C56</f>
        <v>254.75299999999996</v>
      </c>
      <c r="D60" s="368">
        <f t="shared" ref="D60:M60" si="11">SUM(D49:D59)-D51-D56</f>
        <v>13.672000000000001</v>
      </c>
      <c r="E60" s="368">
        <f t="shared" si="11"/>
        <v>0.152</v>
      </c>
      <c r="F60" s="368">
        <f t="shared" si="11"/>
        <v>17.48</v>
      </c>
      <c r="G60" s="368">
        <f t="shared" si="11"/>
        <v>20.962000000000007</v>
      </c>
      <c r="H60" s="368">
        <f t="shared" si="11"/>
        <v>2.4330000000000003</v>
      </c>
      <c r="I60" s="368">
        <f t="shared" si="11"/>
        <v>33.822000000000003</v>
      </c>
      <c r="J60" s="368">
        <f t="shared" si="11"/>
        <v>44.851999999999997</v>
      </c>
      <c r="K60" s="368">
        <f t="shared" si="11"/>
        <v>1.7070000000000001</v>
      </c>
      <c r="L60" s="368">
        <f t="shared" si="11"/>
        <v>7.5929999999999991</v>
      </c>
      <c r="M60" s="368">
        <f t="shared" si="11"/>
        <v>397.42599999999993</v>
      </c>
    </row>
    <row r="62" spans="2:14" x14ac:dyDescent="0.3">
      <c r="B62" s="325"/>
      <c r="C62" s="325"/>
      <c r="D62" s="325"/>
      <c r="E62" s="325"/>
      <c r="F62" s="325"/>
      <c r="G62" s="325"/>
      <c r="H62" s="325"/>
      <c r="I62" s="325"/>
      <c r="J62" s="325"/>
      <c r="K62" s="325"/>
      <c r="L62" s="325"/>
      <c r="N62" s="325"/>
    </row>
    <row r="64" spans="2:14" x14ac:dyDescent="0.3">
      <c r="N64" s="282" t="s">
        <v>1522</v>
      </c>
    </row>
    <row r="77" spans="14:14" x14ac:dyDescent="0.3">
      <c r="N77" s="325"/>
    </row>
  </sheetData>
  <hyperlinks>
    <hyperlink ref="N64" location="Contents!A1" display="To Frontpage" xr:uid="{AF3417B8-FB02-4364-B174-6896AB631164}"/>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F8E4-01B1-447B-91FA-970FED9FE383}">
  <sheetPr>
    <pageSetUpPr fitToPage="1"/>
  </sheetPr>
  <dimension ref="B4:N85"/>
  <sheetViews>
    <sheetView zoomScale="85" zoomScaleNormal="85" zoomScaleSheetLayoutView="100" workbookViewId="0"/>
  </sheetViews>
  <sheetFormatPr defaultColWidth="9.109375" defaultRowHeight="14.4" x14ac:dyDescent="0.3"/>
  <cols>
    <col min="1" max="1" width="4.6640625" style="319" customWidth="1"/>
    <col min="2" max="2" width="25.109375" style="319" bestFit="1" customWidth="1"/>
    <col min="3" max="12" width="17.6640625" style="319" customWidth="1"/>
    <col min="13" max="13" width="18.5546875" style="319" bestFit="1" customWidth="1"/>
    <col min="14" max="20" width="9.109375" style="319"/>
    <col min="21" max="21" width="9.109375" style="319" customWidth="1"/>
    <col min="22" max="16384" width="9.109375" style="319"/>
  </cols>
  <sheetData>
    <row r="4" spans="2:13" x14ac:dyDescent="0.3">
      <c r="B4" s="325"/>
      <c r="C4" s="325"/>
      <c r="D4" s="325"/>
      <c r="E4" s="325"/>
      <c r="F4" s="325"/>
      <c r="G4" s="325"/>
      <c r="H4" s="325"/>
      <c r="I4" s="325"/>
      <c r="J4" s="325"/>
      <c r="K4" s="325"/>
      <c r="L4" s="325"/>
      <c r="M4" s="325"/>
    </row>
    <row r="5" spans="2:13" ht="15.6" x14ac:dyDescent="0.3">
      <c r="B5" s="351" t="s">
        <v>1677</v>
      </c>
      <c r="C5" s="325"/>
      <c r="D5" s="325"/>
      <c r="E5" s="325"/>
      <c r="F5" s="325"/>
      <c r="G5" s="325"/>
      <c r="H5" s="325"/>
      <c r="I5" s="325"/>
      <c r="J5" s="325"/>
      <c r="K5" s="325"/>
      <c r="L5" s="325"/>
      <c r="M5" s="325"/>
    </row>
    <row r="6" spans="2:13" x14ac:dyDescent="0.3">
      <c r="B6" s="401" t="s">
        <v>1678</v>
      </c>
      <c r="C6" s="402"/>
      <c r="D6" s="402"/>
      <c r="E6" s="402"/>
      <c r="F6" s="402"/>
      <c r="G6" s="402"/>
      <c r="H6" s="402"/>
      <c r="I6" s="402"/>
      <c r="J6" s="402"/>
      <c r="K6" s="402"/>
      <c r="L6" s="402"/>
      <c r="M6" s="402"/>
    </row>
    <row r="7" spans="2:13" x14ac:dyDescent="0.3">
      <c r="B7" s="379"/>
      <c r="C7" s="379"/>
      <c r="D7" s="379"/>
      <c r="E7" s="379"/>
      <c r="F7" s="379"/>
      <c r="G7" s="379"/>
      <c r="H7" s="379"/>
      <c r="I7" s="379"/>
      <c r="J7" s="379"/>
      <c r="K7" s="379"/>
      <c r="L7" s="379"/>
      <c r="M7" s="379"/>
    </row>
    <row r="8" spans="2:13" ht="28.8" x14ac:dyDescent="0.3">
      <c r="B8" s="379"/>
      <c r="C8" s="355" t="s">
        <v>1624</v>
      </c>
      <c r="D8" s="355" t="s">
        <v>1625</v>
      </c>
      <c r="E8" s="355" t="s">
        <v>1626</v>
      </c>
      <c r="F8" s="355" t="s">
        <v>1627</v>
      </c>
      <c r="G8" s="355" t="s">
        <v>1628</v>
      </c>
      <c r="H8" s="355" t="s">
        <v>1629</v>
      </c>
      <c r="I8" s="355" t="s">
        <v>1630</v>
      </c>
      <c r="J8" s="355" t="s">
        <v>951</v>
      </c>
      <c r="K8" s="355" t="s">
        <v>1631</v>
      </c>
      <c r="L8" s="355" t="s">
        <v>157</v>
      </c>
      <c r="M8" s="356" t="s">
        <v>159</v>
      </c>
    </row>
    <row r="9" spans="2:13" x14ac:dyDescent="0.3">
      <c r="B9" s="319" t="s">
        <v>1679</v>
      </c>
      <c r="C9" s="403">
        <v>14.577999999999999</v>
      </c>
      <c r="D9" s="403">
        <v>0.63500000000000001</v>
      </c>
      <c r="E9" s="403">
        <v>0</v>
      </c>
      <c r="F9" s="403">
        <v>1.0229999999999999</v>
      </c>
      <c r="G9" s="403">
        <v>2.036</v>
      </c>
      <c r="H9" s="403">
        <v>0.11799999999999999</v>
      </c>
      <c r="I9" s="403">
        <v>3.7080000000000002</v>
      </c>
      <c r="J9" s="403">
        <v>0.96399999999999997</v>
      </c>
      <c r="K9" s="403">
        <v>7.8E-2</v>
      </c>
      <c r="L9" s="403">
        <v>0.67900000000000005</v>
      </c>
      <c r="M9" s="403">
        <f>SUM(C9:L9)</f>
        <v>23.818999999999996</v>
      </c>
    </row>
    <row r="10" spans="2:13" x14ac:dyDescent="0.3">
      <c r="B10" s="319" t="s">
        <v>730</v>
      </c>
      <c r="C10" s="403">
        <v>11.624000000000001</v>
      </c>
      <c r="D10" s="403">
        <v>0.47099999999999997</v>
      </c>
      <c r="E10" s="403">
        <v>2E-3</v>
      </c>
      <c r="F10" s="403">
        <v>0.81100000000000005</v>
      </c>
      <c r="G10" s="403">
        <v>4.6879999999999997</v>
      </c>
      <c r="H10" s="403">
        <v>0.124</v>
      </c>
      <c r="I10" s="403">
        <v>2.0049999999999999</v>
      </c>
      <c r="J10" s="403">
        <v>1.4279999999999999</v>
      </c>
      <c r="K10" s="403">
        <v>6.2E-2</v>
      </c>
      <c r="L10" s="403">
        <v>0.81499999999999995</v>
      </c>
      <c r="M10" s="403">
        <f t="shared" ref="M10:M13" si="0">SUM(C10:L10)</f>
        <v>22.03</v>
      </c>
    </row>
    <row r="11" spans="2:13" x14ac:dyDescent="0.3">
      <c r="B11" s="319" t="s">
        <v>732</v>
      </c>
      <c r="C11" s="403">
        <v>11.074</v>
      </c>
      <c r="D11" s="403">
        <v>0.40699999999999997</v>
      </c>
      <c r="E11" s="403">
        <v>2E-3</v>
      </c>
      <c r="F11" s="403">
        <v>0.48</v>
      </c>
      <c r="G11" s="403">
        <v>1.5169999999999999</v>
      </c>
      <c r="H11" s="403">
        <v>5.1999999999999998E-2</v>
      </c>
      <c r="I11" s="403">
        <v>1.3380000000000001</v>
      </c>
      <c r="J11" s="403">
        <v>0.441</v>
      </c>
      <c r="K11" s="403">
        <v>9.2999999999999999E-2</v>
      </c>
      <c r="L11" s="403">
        <v>0.22500000000000001</v>
      </c>
      <c r="M11" s="403">
        <f t="shared" si="0"/>
        <v>15.629000000000001</v>
      </c>
    </row>
    <row r="12" spans="2:13" x14ac:dyDescent="0.3">
      <c r="B12" s="319" t="s">
        <v>734</v>
      </c>
      <c r="C12" s="403">
        <v>22.518999999999998</v>
      </c>
      <c r="D12" s="403">
        <v>0.88600000000000001</v>
      </c>
      <c r="E12" s="403">
        <v>0.02</v>
      </c>
      <c r="F12" s="403">
        <v>2.6509999999999998</v>
      </c>
      <c r="G12" s="403">
        <v>3.3980000000000001</v>
      </c>
      <c r="H12" s="403">
        <v>0.17699999999999999</v>
      </c>
      <c r="I12" s="403">
        <v>2.7570000000000001</v>
      </c>
      <c r="J12" s="403">
        <v>2.7370000000000001</v>
      </c>
      <c r="K12" s="403">
        <v>3.6999999999999998E-2</v>
      </c>
      <c r="L12" s="403">
        <v>0.98099999999999998</v>
      </c>
      <c r="M12" s="403">
        <f t="shared" si="0"/>
        <v>36.162999999999997</v>
      </c>
    </row>
    <row r="13" spans="2:13" x14ac:dyDescent="0.3">
      <c r="B13" s="319" t="s">
        <v>736</v>
      </c>
      <c r="C13" s="403">
        <v>194.95699999999999</v>
      </c>
      <c r="D13" s="403">
        <v>11.272</v>
      </c>
      <c r="E13" s="403">
        <v>0.127</v>
      </c>
      <c r="F13" s="403">
        <v>12.516</v>
      </c>
      <c r="G13" s="403">
        <v>9.32</v>
      </c>
      <c r="H13" s="403">
        <v>1.962</v>
      </c>
      <c r="I13" s="403">
        <v>24.013000000000002</v>
      </c>
      <c r="J13" s="403">
        <v>39.283000000000001</v>
      </c>
      <c r="K13" s="403">
        <v>1.4370000000000001</v>
      </c>
      <c r="L13" s="403">
        <v>4.8929999999999998</v>
      </c>
      <c r="M13" s="403">
        <f t="shared" si="0"/>
        <v>299.77999999999997</v>
      </c>
    </row>
    <row r="14" spans="2:13" x14ac:dyDescent="0.3">
      <c r="B14" s="404" t="s">
        <v>159</v>
      </c>
      <c r="C14" s="368">
        <f>SUM(C9:C13)</f>
        <v>254.75199999999998</v>
      </c>
      <c r="D14" s="368">
        <f t="shared" ref="D14:M14" si="1">SUM(D9:D13)</f>
        <v>13.670999999999999</v>
      </c>
      <c r="E14" s="368">
        <f t="shared" si="1"/>
        <v>0.151</v>
      </c>
      <c r="F14" s="368">
        <f t="shared" si="1"/>
        <v>17.481000000000002</v>
      </c>
      <c r="G14" s="368">
        <f t="shared" si="1"/>
        <v>20.959</v>
      </c>
      <c r="H14" s="368">
        <f t="shared" si="1"/>
        <v>2.4329999999999998</v>
      </c>
      <c r="I14" s="368">
        <f t="shared" si="1"/>
        <v>33.820999999999998</v>
      </c>
      <c r="J14" s="368">
        <f t="shared" si="1"/>
        <v>44.853000000000002</v>
      </c>
      <c r="K14" s="368">
        <f t="shared" si="1"/>
        <v>1.7070000000000001</v>
      </c>
      <c r="L14" s="368">
        <f t="shared" si="1"/>
        <v>7.593</v>
      </c>
      <c r="M14" s="368">
        <f t="shared" si="1"/>
        <v>397.42099999999994</v>
      </c>
    </row>
    <row r="15" spans="2:13" x14ac:dyDescent="0.3">
      <c r="C15" s="323"/>
      <c r="D15" s="323"/>
      <c r="E15" s="323"/>
      <c r="F15" s="323"/>
      <c r="G15" s="323"/>
      <c r="H15" s="323"/>
      <c r="I15" s="323"/>
      <c r="J15" s="323"/>
      <c r="K15" s="323"/>
      <c r="L15" s="323"/>
      <c r="M15" s="323"/>
    </row>
    <row r="16" spans="2:13" x14ac:dyDescent="0.3">
      <c r="C16" s="323"/>
      <c r="D16" s="323"/>
      <c r="E16" s="323"/>
      <c r="F16" s="323"/>
      <c r="G16" s="323"/>
      <c r="H16" s="323"/>
      <c r="I16" s="323"/>
      <c r="J16" s="323"/>
      <c r="K16" s="323"/>
      <c r="L16" s="323"/>
      <c r="M16" s="323"/>
    </row>
    <row r="19" spans="2:13" ht="15.6" x14ac:dyDescent="0.3">
      <c r="B19" s="351" t="s">
        <v>1680</v>
      </c>
      <c r="C19" s="325"/>
      <c r="D19" s="325"/>
      <c r="E19" s="325"/>
      <c r="F19" s="325"/>
      <c r="G19" s="325"/>
      <c r="H19" s="325"/>
      <c r="I19" s="325"/>
      <c r="J19" s="325"/>
      <c r="K19" s="325"/>
      <c r="L19" s="325"/>
      <c r="M19" s="325"/>
    </row>
    <row r="20" spans="2:13" x14ac:dyDescent="0.3">
      <c r="B20" s="401" t="s">
        <v>1468</v>
      </c>
      <c r="C20" s="402"/>
      <c r="D20" s="402"/>
      <c r="E20" s="402"/>
      <c r="F20" s="402"/>
      <c r="G20" s="402"/>
      <c r="H20" s="402"/>
      <c r="I20" s="402"/>
      <c r="J20" s="402"/>
      <c r="K20" s="402"/>
      <c r="L20" s="402"/>
      <c r="M20" s="402"/>
    </row>
    <row r="21" spans="2:13" x14ac:dyDescent="0.3">
      <c r="B21" s="379"/>
      <c r="C21" s="379"/>
      <c r="D21" s="379"/>
      <c r="E21" s="379"/>
      <c r="F21" s="379"/>
      <c r="G21" s="379"/>
      <c r="H21" s="379"/>
      <c r="I21" s="379"/>
      <c r="J21" s="379"/>
      <c r="K21" s="379"/>
      <c r="L21" s="379"/>
      <c r="M21" s="379"/>
    </row>
    <row r="22" spans="2:13" ht="28.8" x14ac:dyDescent="0.3">
      <c r="B22" s="379"/>
      <c r="C22" s="355" t="s">
        <v>1624</v>
      </c>
      <c r="D22" s="355" t="s">
        <v>1625</v>
      </c>
      <c r="E22" s="355" t="s">
        <v>1626</v>
      </c>
      <c r="F22" s="355" t="s">
        <v>1627</v>
      </c>
      <c r="G22" s="355" t="s">
        <v>1628</v>
      </c>
      <c r="H22" s="355" t="s">
        <v>1629</v>
      </c>
      <c r="I22" s="355" t="s">
        <v>1630</v>
      </c>
      <c r="J22" s="355" t="s">
        <v>951</v>
      </c>
      <c r="K22" s="355" t="s">
        <v>1631</v>
      </c>
      <c r="L22" s="355" t="s">
        <v>157</v>
      </c>
      <c r="M22" s="356" t="s">
        <v>159</v>
      </c>
    </row>
    <row r="23" spans="2:13" x14ac:dyDescent="0.3">
      <c r="B23" s="319" t="s">
        <v>1681</v>
      </c>
      <c r="C23" s="403">
        <v>0.628</v>
      </c>
      <c r="D23" s="403">
        <v>4.8000000000000001E-2</v>
      </c>
      <c r="E23" s="403">
        <v>1E-3</v>
      </c>
      <c r="F23" s="403">
        <v>0.47499999999999998</v>
      </c>
      <c r="G23" s="403">
        <v>6.2E-2</v>
      </c>
      <c r="H23" s="403">
        <v>0</v>
      </c>
      <c r="I23" s="403">
        <v>4.5999999999999999E-2</v>
      </c>
      <c r="J23" s="403">
        <v>5.8000000000000003E-2</v>
      </c>
      <c r="K23" s="403">
        <v>0</v>
      </c>
      <c r="L23" s="403">
        <v>0</v>
      </c>
      <c r="M23" s="403">
        <f>SUM(C23:L23)</f>
        <v>1.3180000000000003</v>
      </c>
    </row>
    <row r="24" spans="2:13" x14ac:dyDescent="0.3">
      <c r="B24" s="319" t="s">
        <v>1682</v>
      </c>
      <c r="C24" s="403">
        <v>0.185</v>
      </c>
      <c r="D24" s="403">
        <v>1.7000000000000001E-2</v>
      </c>
      <c r="E24" s="403">
        <v>7.0000000000000001E-3</v>
      </c>
      <c r="F24" s="403">
        <v>0.40300000000000002</v>
      </c>
      <c r="G24" s="403">
        <v>2.5999999999999999E-2</v>
      </c>
      <c r="H24" s="403">
        <v>3.3000000000000002E-2</v>
      </c>
      <c r="I24" s="403">
        <v>0.33300000000000002</v>
      </c>
      <c r="J24" s="403">
        <v>3.6999999999999998E-2</v>
      </c>
      <c r="K24" s="403">
        <v>3.0000000000000001E-3</v>
      </c>
      <c r="L24" s="403">
        <v>5.0000000000000001E-3</v>
      </c>
      <c r="M24" s="403">
        <f t="shared" ref="M24:M28" si="2">SUM(C24:L24)</f>
        <v>1.0489999999999999</v>
      </c>
    </row>
    <row r="25" spans="2:13" x14ac:dyDescent="0.3">
      <c r="B25" s="319" t="s">
        <v>1683</v>
      </c>
      <c r="C25" s="403">
        <v>0.28999999999999998</v>
      </c>
      <c r="D25" s="403">
        <v>3.1E-2</v>
      </c>
      <c r="E25" s="403">
        <v>1E-3</v>
      </c>
      <c r="F25" s="403">
        <v>0.38</v>
      </c>
      <c r="G25" s="403">
        <v>7.1999999999999995E-2</v>
      </c>
      <c r="H25" s="403">
        <v>0.106</v>
      </c>
      <c r="I25" s="403">
        <v>0.14199999999999999</v>
      </c>
      <c r="J25" s="403">
        <v>5.8999999999999997E-2</v>
      </c>
      <c r="K25" s="403">
        <v>1.6E-2</v>
      </c>
      <c r="L25" s="403">
        <v>1.0999999999999999E-2</v>
      </c>
      <c r="M25" s="403">
        <f t="shared" si="2"/>
        <v>1.1079999999999997</v>
      </c>
    </row>
    <row r="26" spans="2:13" x14ac:dyDescent="0.3">
      <c r="B26" s="319" t="s">
        <v>1684</v>
      </c>
      <c r="C26" s="403">
        <v>4.5540000000000003</v>
      </c>
      <c r="D26" s="403">
        <v>0.36099999999999999</v>
      </c>
      <c r="E26" s="403">
        <v>0.01</v>
      </c>
      <c r="F26" s="403">
        <v>0.65300000000000002</v>
      </c>
      <c r="G26" s="403">
        <v>0.32</v>
      </c>
      <c r="H26" s="403">
        <v>0.68100000000000005</v>
      </c>
      <c r="I26" s="403">
        <v>2.302</v>
      </c>
      <c r="J26" s="403">
        <v>0.92400000000000004</v>
      </c>
      <c r="K26" s="403">
        <v>7.1999999999999995E-2</v>
      </c>
      <c r="L26" s="403">
        <v>1.401</v>
      </c>
      <c r="M26" s="403">
        <f t="shared" si="2"/>
        <v>11.277999999999999</v>
      </c>
    </row>
    <row r="27" spans="2:13" x14ac:dyDescent="0.3">
      <c r="B27" s="319" t="s">
        <v>1685</v>
      </c>
      <c r="C27" s="403">
        <v>44.737000000000002</v>
      </c>
      <c r="D27" s="403">
        <v>2.681</v>
      </c>
      <c r="E27" s="403">
        <v>5.5E-2</v>
      </c>
      <c r="F27" s="403">
        <v>1.462</v>
      </c>
      <c r="G27" s="403">
        <v>5.78</v>
      </c>
      <c r="H27" s="403">
        <v>1.6120000000000001</v>
      </c>
      <c r="I27" s="403">
        <v>21.931999999999999</v>
      </c>
      <c r="J27" s="403">
        <v>13.285</v>
      </c>
      <c r="K27" s="403">
        <v>0.85899999999999999</v>
      </c>
      <c r="L27" s="403">
        <v>5.8760000000000003</v>
      </c>
      <c r="M27" s="403">
        <f t="shared" si="2"/>
        <v>98.278999999999996</v>
      </c>
    </row>
    <row r="28" spans="2:13" x14ac:dyDescent="0.3">
      <c r="B28" s="319" t="s">
        <v>1686</v>
      </c>
      <c r="C28" s="403">
        <v>204.358</v>
      </c>
      <c r="D28" s="403">
        <v>10.532999999999999</v>
      </c>
      <c r="E28" s="403">
        <v>7.6999999999999999E-2</v>
      </c>
      <c r="F28" s="403">
        <v>14.106999999999999</v>
      </c>
      <c r="G28" s="403">
        <v>14.7</v>
      </c>
      <c r="H28" s="403">
        <v>2E-3</v>
      </c>
      <c r="I28" s="403">
        <v>9.0670000000000002</v>
      </c>
      <c r="J28" s="403">
        <v>30.49</v>
      </c>
      <c r="K28" s="403">
        <v>0.75700000000000001</v>
      </c>
      <c r="L28" s="403">
        <v>0.29899999999999999</v>
      </c>
      <c r="M28" s="403">
        <f t="shared" si="2"/>
        <v>284.39</v>
      </c>
    </row>
    <row r="29" spans="2:13" x14ac:dyDescent="0.3">
      <c r="B29" s="404" t="s">
        <v>159</v>
      </c>
      <c r="C29" s="368">
        <f>SUM(C23:C28)</f>
        <v>254.75200000000001</v>
      </c>
      <c r="D29" s="368">
        <f t="shared" ref="D29:M29" si="3">SUM(D23:D28)</f>
        <v>13.670999999999999</v>
      </c>
      <c r="E29" s="368">
        <f t="shared" si="3"/>
        <v>0.15100000000000002</v>
      </c>
      <c r="F29" s="368">
        <f t="shared" si="3"/>
        <v>17.48</v>
      </c>
      <c r="G29" s="368">
        <f t="shared" si="3"/>
        <v>20.96</v>
      </c>
      <c r="H29" s="368">
        <f t="shared" si="3"/>
        <v>2.4340000000000002</v>
      </c>
      <c r="I29" s="368">
        <f t="shared" si="3"/>
        <v>33.822000000000003</v>
      </c>
      <c r="J29" s="368">
        <f t="shared" si="3"/>
        <v>44.852999999999994</v>
      </c>
      <c r="K29" s="368">
        <f t="shared" si="3"/>
        <v>1.7069999999999999</v>
      </c>
      <c r="L29" s="368">
        <f t="shared" si="3"/>
        <v>7.5920000000000005</v>
      </c>
      <c r="M29" s="368">
        <f t="shared" si="3"/>
        <v>397.42199999999997</v>
      </c>
    </row>
    <row r="34" spans="2:13" ht="15.6" x14ac:dyDescent="0.3">
      <c r="B34" s="351" t="s">
        <v>1687</v>
      </c>
      <c r="C34" s="325"/>
      <c r="D34" s="325"/>
      <c r="E34" s="325"/>
      <c r="F34" s="325"/>
      <c r="G34" s="325"/>
      <c r="H34" s="325"/>
      <c r="I34" s="325"/>
      <c r="J34" s="325"/>
      <c r="K34" s="325"/>
      <c r="L34" s="325"/>
      <c r="M34" s="325"/>
    </row>
    <row r="35" spans="2:13" x14ac:dyDescent="0.3">
      <c r="B35" s="409" t="s">
        <v>1688</v>
      </c>
      <c r="C35" s="402"/>
      <c r="D35" s="402"/>
      <c r="E35" s="402"/>
      <c r="F35" s="402"/>
      <c r="G35" s="402"/>
      <c r="H35" s="402"/>
      <c r="I35" s="402"/>
      <c r="J35" s="402"/>
      <c r="K35" s="402"/>
      <c r="L35" s="402"/>
      <c r="M35" s="402"/>
    </row>
    <row r="36" spans="2:13" x14ac:dyDescent="0.3">
      <c r="B36" s="379"/>
      <c r="C36" s="379"/>
      <c r="D36" s="379"/>
      <c r="E36" s="379"/>
      <c r="F36" s="379"/>
      <c r="G36" s="379"/>
      <c r="H36" s="379"/>
      <c r="I36" s="379"/>
      <c r="J36" s="379"/>
      <c r="K36" s="379"/>
      <c r="L36" s="379"/>
      <c r="M36" s="379"/>
    </row>
    <row r="37" spans="2:13" ht="28.8" x14ac:dyDescent="0.3">
      <c r="B37" s="379"/>
      <c r="C37" s="355" t="s">
        <v>1624</v>
      </c>
      <c r="D37" s="355" t="s">
        <v>1625</v>
      </c>
      <c r="E37" s="355" t="s">
        <v>1626</v>
      </c>
      <c r="F37" s="355" t="s">
        <v>1627</v>
      </c>
      <c r="G37" s="355" t="s">
        <v>1628</v>
      </c>
      <c r="H37" s="355" t="s">
        <v>1629</v>
      </c>
      <c r="I37" s="355" t="s">
        <v>1630</v>
      </c>
      <c r="J37" s="355" t="s">
        <v>951</v>
      </c>
      <c r="K37" s="355" t="s">
        <v>1631</v>
      </c>
      <c r="L37" s="355" t="s">
        <v>157</v>
      </c>
      <c r="M37" s="356" t="s">
        <v>159</v>
      </c>
    </row>
    <row r="38" spans="2:13" x14ac:dyDescent="0.3">
      <c r="B38" s="410" t="s">
        <v>1689</v>
      </c>
      <c r="C38" s="411">
        <v>0.12</v>
      </c>
      <c r="D38" s="411">
        <v>0.1</v>
      </c>
      <c r="E38" s="411">
        <v>0</v>
      </c>
      <c r="F38" s="411">
        <v>0</v>
      </c>
      <c r="G38" s="411">
        <v>7.0000000000000007E-2</v>
      </c>
      <c r="H38" s="411">
        <v>0</v>
      </c>
      <c r="I38" s="411">
        <v>0.17</v>
      </c>
      <c r="J38" s="411">
        <v>0.61</v>
      </c>
      <c r="K38" s="411">
        <v>0</v>
      </c>
      <c r="L38" s="411">
        <v>7.0000000000000007E-2</v>
      </c>
      <c r="M38" s="412">
        <v>0.16</v>
      </c>
    </row>
    <row r="39" spans="2:13" x14ac:dyDescent="0.3">
      <c r="B39" s="350" t="s">
        <v>1845</v>
      </c>
    </row>
    <row r="40" spans="2:13" x14ac:dyDescent="0.3">
      <c r="J40" s="413"/>
    </row>
    <row r="44" spans="2:13" ht="15.6" x14ac:dyDescent="0.3">
      <c r="B44" s="351" t="s">
        <v>1690</v>
      </c>
      <c r="C44" s="325"/>
      <c r="D44" s="325"/>
      <c r="E44" s="325"/>
      <c r="F44" s="325"/>
      <c r="G44" s="325"/>
      <c r="H44" s="325"/>
      <c r="I44" s="325"/>
      <c r="J44" s="325"/>
      <c r="K44" s="325"/>
      <c r="L44" s="325"/>
      <c r="M44" s="325"/>
    </row>
    <row r="45" spans="2:13" x14ac:dyDescent="0.3">
      <c r="B45" s="409" t="s">
        <v>1472</v>
      </c>
      <c r="C45" s="402"/>
      <c r="D45" s="402"/>
      <c r="E45" s="402"/>
      <c r="F45" s="402"/>
      <c r="G45" s="402"/>
      <c r="H45" s="402"/>
      <c r="I45" s="402"/>
      <c r="J45" s="402"/>
      <c r="K45" s="402"/>
      <c r="L45" s="402"/>
      <c r="M45" s="402"/>
    </row>
    <row r="46" spans="2:13" x14ac:dyDescent="0.3">
      <c r="B46" s="379"/>
      <c r="C46" s="379"/>
      <c r="D46" s="379"/>
      <c r="E46" s="379"/>
      <c r="F46" s="379"/>
      <c r="G46" s="379"/>
      <c r="H46" s="379"/>
      <c r="I46" s="379"/>
      <c r="J46" s="379"/>
      <c r="K46" s="379"/>
      <c r="L46" s="379"/>
      <c r="M46" s="379"/>
    </row>
    <row r="47" spans="2:13" ht="28.8" x14ac:dyDescent="0.3">
      <c r="B47" s="379"/>
      <c r="C47" s="355" t="s">
        <v>1624</v>
      </c>
      <c r="D47" s="355" t="s">
        <v>1625</v>
      </c>
      <c r="E47" s="355" t="s">
        <v>1626</v>
      </c>
      <c r="F47" s="355" t="s">
        <v>1627</v>
      </c>
      <c r="G47" s="355" t="s">
        <v>1628</v>
      </c>
      <c r="H47" s="355" t="s">
        <v>1629</v>
      </c>
      <c r="I47" s="355" t="s">
        <v>1630</v>
      </c>
      <c r="J47" s="355" t="s">
        <v>951</v>
      </c>
      <c r="K47" s="355" t="s">
        <v>1631</v>
      </c>
      <c r="L47" s="355" t="s">
        <v>157</v>
      </c>
      <c r="M47" s="356" t="s">
        <v>159</v>
      </c>
    </row>
    <row r="48" spans="2:13" x14ac:dyDescent="0.3">
      <c r="B48" s="410" t="s">
        <v>1689</v>
      </c>
      <c r="C48" s="414">
        <v>0.14000000000000001</v>
      </c>
      <c r="D48" s="414">
        <v>0.12</v>
      </c>
      <c r="E48" s="414">
        <v>0</v>
      </c>
      <c r="F48" s="414">
        <v>0</v>
      </c>
      <c r="G48" s="414">
        <v>0.06</v>
      </c>
      <c r="H48" s="414">
        <v>0</v>
      </c>
      <c r="I48" s="414">
        <v>0.1</v>
      </c>
      <c r="J48" s="414">
        <v>0.55000000000000004</v>
      </c>
      <c r="K48" s="414">
        <v>0</v>
      </c>
      <c r="L48" s="414">
        <v>0.04</v>
      </c>
      <c r="M48" s="415">
        <v>0.17</v>
      </c>
    </row>
    <row r="49" spans="2:13" x14ac:dyDescent="0.3">
      <c r="B49" s="350" t="s">
        <v>1846</v>
      </c>
    </row>
    <row r="54" spans="2:13" ht="15.6" x14ac:dyDescent="0.3">
      <c r="B54" s="351" t="s">
        <v>1691</v>
      </c>
      <c r="C54" s="325"/>
      <c r="D54" s="325"/>
      <c r="E54" s="325"/>
      <c r="F54" s="325"/>
      <c r="G54" s="325"/>
      <c r="H54" s="325"/>
      <c r="I54" s="325"/>
      <c r="J54" s="325"/>
      <c r="K54" s="325"/>
      <c r="L54" s="325"/>
      <c r="M54" s="325"/>
    </row>
    <row r="55" spans="2:13" x14ac:dyDescent="0.3">
      <c r="B55" s="409" t="s">
        <v>1474</v>
      </c>
      <c r="C55" s="402"/>
      <c r="D55" s="402"/>
      <c r="E55" s="402"/>
      <c r="F55" s="402"/>
      <c r="G55" s="402"/>
      <c r="H55" s="402"/>
      <c r="I55" s="402"/>
      <c r="J55" s="402"/>
      <c r="K55" s="402"/>
      <c r="L55" s="402"/>
      <c r="M55" s="402"/>
    </row>
    <row r="56" spans="2:13" x14ac:dyDescent="0.3">
      <c r="B56" s="379"/>
      <c r="C56" s="379"/>
      <c r="D56" s="379"/>
      <c r="E56" s="379"/>
      <c r="F56" s="379"/>
      <c r="G56" s="379"/>
      <c r="H56" s="379"/>
      <c r="I56" s="379"/>
      <c r="J56" s="379"/>
      <c r="K56" s="379"/>
      <c r="L56" s="379"/>
      <c r="M56" s="379"/>
    </row>
    <row r="57" spans="2:13" ht="28.8" x14ac:dyDescent="0.3">
      <c r="B57" s="379"/>
      <c r="C57" s="355" t="s">
        <v>1624</v>
      </c>
      <c r="D57" s="355" t="s">
        <v>1625</v>
      </c>
      <c r="E57" s="355" t="s">
        <v>1626</v>
      </c>
      <c r="F57" s="355" t="s">
        <v>1627</v>
      </c>
      <c r="G57" s="355" t="s">
        <v>1628</v>
      </c>
      <c r="H57" s="355" t="s">
        <v>1629</v>
      </c>
      <c r="I57" s="355" t="s">
        <v>1630</v>
      </c>
      <c r="J57" s="355" t="s">
        <v>951</v>
      </c>
      <c r="K57" s="355" t="s">
        <v>1631</v>
      </c>
      <c r="L57" s="355" t="s">
        <v>157</v>
      </c>
      <c r="M57" s="356" t="s">
        <v>159</v>
      </c>
    </row>
    <row r="58" spans="2:13" x14ac:dyDescent="0.3">
      <c r="B58" s="295" t="s">
        <v>1692</v>
      </c>
      <c r="C58" s="416">
        <v>0.11</v>
      </c>
      <c r="D58" s="416">
        <v>0.1</v>
      </c>
      <c r="E58" s="416">
        <v>0</v>
      </c>
      <c r="F58" s="416">
        <v>0</v>
      </c>
      <c r="G58" s="416">
        <v>0.04</v>
      </c>
      <c r="H58" s="416">
        <v>0</v>
      </c>
      <c r="I58" s="416">
        <v>0.1</v>
      </c>
      <c r="J58" s="416">
        <v>0.41</v>
      </c>
      <c r="K58" s="416">
        <v>0</v>
      </c>
      <c r="L58" s="416">
        <v>0.04</v>
      </c>
      <c r="M58" s="417">
        <v>0.13</v>
      </c>
    </row>
    <row r="59" spans="2:13" x14ac:dyDescent="0.3">
      <c r="B59" s="295" t="s">
        <v>1693</v>
      </c>
      <c r="C59" s="416">
        <v>0.01</v>
      </c>
      <c r="D59" s="416">
        <v>0.01</v>
      </c>
      <c r="E59" s="416">
        <v>0</v>
      </c>
      <c r="F59" s="416">
        <v>0</v>
      </c>
      <c r="G59" s="416">
        <v>0</v>
      </c>
      <c r="H59" s="416">
        <v>0</v>
      </c>
      <c r="I59" s="416">
        <v>0</v>
      </c>
      <c r="J59" s="416">
        <v>0.06</v>
      </c>
      <c r="K59" s="416">
        <v>0</v>
      </c>
      <c r="L59" s="416">
        <v>0</v>
      </c>
      <c r="M59" s="417">
        <v>0.01</v>
      </c>
    </row>
    <row r="60" spans="2:13" x14ac:dyDescent="0.3">
      <c r="B60" s="295" t="s">
        <v>1694</v>
      </c>
      <c r="C60" s="416">
        <v>0.01</v>
      </c>
      <c r="D60" s="416">
        <v>0</v>
      </c>
      <c r="E60" s="416">
        <v>0</v>
      </c>
      <c r="F60" s="416">
        <v>0</v>
      </c>
      <c r="G60" s="416">
        <v>0</v>
      </c>
      <c r="H60" s="416">
        <v>0</v>
      </c>
      <c r="I60" s="416">
        <v>0</v>
      </c>
      <c r="J60" s="416">
        <v>0.04</v>
      </c>
      <c r="K60" s="416">
        <v>0</v>
      </c>
      <c r="L60" s="416">
        <v>0</v>
      </c>
      <c r="M60" s="417">
        <v>0.01</v>
      </c>
    </row>
    <row r="61" spans="2:13" x14ac:dyDescent="0.3">
      <c r="B61" s="295" t="s">
        <v>1695</v>
      </c>
      <c r="C61" s="416">
        <v>0</v>
      </c>
      <c r="D61" s="416">
        <v>0</v>
      </c>
      <c r="E61" s="416">
        <v>0</v>
      </c>
      <c r="F61" s="416">
        <v>0</v>
      </c>
      <c r="G61" s="416">
        <v>0</v>
      </c>
      <c r="H61" s="416">
        <v>0</v>
      </c>
      <c r="I61" s="416">
        <v>0</v>
      </c>
      <c r="J61" s="416">
        <v>0.03</v>
      </c>
      <c r="K61" s="416">
        <v>0</v>
      </c>
      <c r="L61" s="416">
        <v>0</v>
      </c>
      <c r="M61" s="417">
        <v>0.01</v>
      </c>
    </row>
    <row r="62" spans="2:13" x14ac:dyDescent="0.3">
      <c r="B62" s="295" t="s">
        <v>1696</v>
      </c>
      <c r="C62" s="416">
        <v>0</v>
      </c>
      <c r="D62" s="416">
        <v>0</v>
      </c>
      <c r="E62" s="416">
        <v>0</v>
      </c>
      <c r="F62" s="416">
        <v>0</v>
      </c>
      <c r="G62" s="416">
        <v>0</v>
      </c>
      <c r="H62" s="416">
        <v>0</v>
      </c>
      <c r="I62" s="416">
        <v>0</v>
      </c>
      <c r="J62" s="416">
        <v>0.01</v>
      </c>
      <c r="K62" s="416">
        <v>0</v>
      </c>
      <c r="L62" s="416">
        <v>0</v>
      </c>
      <c r="M62" s="417">
        <v>0</v>
      </c>
    </row>
    <row r="63" spans="2:13" x14ac:dyDescent="0.3">
      <c r="B63" s="302" t="s">
        <v>1697</v>
      </c>
      <c r="C63" s="418">
        <v>0</v>
      </c>
      <c r="D63" s="418">
        <v>0.01</v>
      </c>
      <c r="E63" s="418">
        <v>0</v>
      </c>
      <c r="F63" s="418">
        <v>0</v>
      </c>
      <c r="G63" s="418">
        <v>0.01</v>
      </c>
      <c r="H63" s="418">
        <v>0</v>
      </c>
      <c r="I63" s="418">
        <v>0</v>
      </c>
      <c r="J63" s="418">
        <v>0</v>
      </c>
      <c r="K63" s="418">
        <v>0</v>
      </c>
      <c r="L63" s="418">
        <v>0</v>
      </c>
      <c r="M63" s="419">
        <v>0</v>
      </c>
    </row>
    <row r="64" spans="2:13" x14ac:dyDescent="0.3">
      <c r="B64" s="350" t="s">
        <v>1846</v>
      </c>
    </row>
    <row r="68" spans="2:13" ht="15.6" x14ac:dyDescent="0.3">
      <c r="B68" s="351" t="s">
        <v>1698</v>
      </c>
      <c r="C68" s="325"/>
      <c r="D68" s="325"/>
      <c r="E68" s="325"/>
      <c r="F68" s="325"/>
      <c r="G68" s="325"/>
      <c r="H68" s="325"/>
      <c r="I68" s="325"/>
      <c r="J68" s="325"/>
      <c r="K68" s="325"/>
      <c r="L68" s="325"/>
      <c r="M68" s="325"/>
    </row>
    <row r="69" spans="2:13" x14ac:dyDescent="0.3">
      <c r="B69" s="409" t="s">
        <v>1476</v>
      </c>
      <c r="C69" s="402"/>
      <c r="D69" s="402"/>
      <c r="E69" s="402"/>
      <c r="F69" s="402"/>
      <c r="G69" s="402"/>
      <c r="H69" s="402"/>
      <c r="I69" s="402"/>
      <c r="J69" s="402"/>
      <c r="K69" s="402"/>
      <c r="L69" s="402"/>
      <c r="M69" s="402"/>
    </row>
    <row r="70" spans="2:13" x14ac:dyDescent="0.3">
      <c r="B70" s="379"/>
      <c r="C70" s="379"/>
      <c r="D70" s="379"/>
      <c r="E70" s="379"/>
      <c r="F70" s="379"/>
      <c r="G70" s="379"/>
      <c r="H70" s="379"/>
      <c r="I70" s="379"/>
      <c r="J70" s="379"/>
      <c r="K70" s="379"/>
      <c r="L70" s="379"/>
      <c r="M70" s="379"/>
    </row>
    <row r="71" spans="2:13" ht="28.8" x14ac:dyDescent="0.3">
      <c r="B71" s="379"/>
      <c r="C71" s="355" t="s">
        <v>1624</v>
      </c>
      <c r="D71" s="355" t="s">
        <v>1625</v>
      </c>
      <c r="E71" s="355" t="s">
        <v>1626</v>
      </c>
      <c r="F71" s="355" t="s">
        <v>1627</v>
      </c>
      <c r="G71" s="355" t="s">
        <v>1628</v>
      </c>
      <c r="H71" s="355" t="s">
        <v>1629</v>
      </c>
      <c r="I71" s="355" t="s">
        <v>1630</v>
      </c>
      <c r="J71" s="355" t="s">
        <v>951</v>
      </c>
      <c r="K71" s="355" t="s">
        <v>1631</v>
      </c>
      <c r="L71" s="355" t="s">
        <v>157</v>
      </c>
      <c r="M71" s="356" t="s">
        <v>159</v>
      </c>
    </row>
    <row r="72" spans="2:13" x14ac:dyDescent="0.3">
      <c r="B72" s="410" t="s">
        <v>1699</v>
      </c>
      <c r="C72" s="414">
        <v>5</v>
      </c>
      <c r="D72" s="414">
        <v>-7.0999999999999994E-2</v>
      </c>
      <c r="E72" s="414">
        <v>6.0000000000000001E-3</v>
      </c>
      <c r="F72" s="414">
        <v>0</v>
      </c>
      <c r="G72" s="414">
        <v>0</v>
      </c>
      <c r="H72" s="414">
        <v>0</v>
      </c>
      <c r="I72" s="414">
        <v>-2.1999999999999999E-2</v>
      </c>
      <c r="J72" s="414">
        <v>6.0000000000000001E-3</v>
      </c>
      <c r="K72" s="414"/>
      <c r="L72" s="414">
        <v>-2E-3</v>
      </c>
      <c r="M72" s="415">
        <f>SUM(C72:L72)</f>
        <v>4.9170000000000007</v>
      </c>
    </row>
    <row r="73" spans="2:13" x14ac:dyDescent="0.3">
      <c r="B73" s="350" t="s">
        <v>1847</v>
      </c>
    </row>
    <row r="77" spans="2:13" ht="15.6" x14ac:dyDescent="0.3">
      <c r="B77" s="351" t="s">
        <v>1700</v>
      </c>
      <c r="C77" s="325"/>
      <c r="D77" s="325"/>
      <c r="E77" s="325"/>
      <c r="F77" s="325"/>
      <c r="G77" s="325"/>
      <c r="H77" s="325"/>
      <c r="I77" s="325"/>
      <c r="J77" s="325"/>
      <c r="K77" s="325"/>
      <c r="L77" s="325"/>
      <c r="M77" s="325"/>
    </row>
    <row r="78" spans="2:13" x14ac:dyDescent="0.3">
      <c r="B78" s="409" t="s">
        <v>1478</v>
      </c>
      <c r="C78" s="402"/>
      <c r="D78" s="402"/>
      <c r="E78" s="402"/>
      <c r="F78" s="402"/>
      <c r="G78" s="402"/>
      <c r="H78" s="402"/>
      <c r="I78" s="402"/>
      <c r="J78" s="402"/>
      <c r="K78" s="402"/>
      <c r="L78" s="402"/>
      <c r="M78" s="402"/>
    </row>
    <row r="79" spans="2:13" x14ac:dyDescent="0.3">
      <c r="B79" s="379"/>
      <c r="C79" s="379"/>
      <c r="D79" s="379"/>
      <c r="E79" s="379"/>
      <c r="F79" s="379"/>
      <c r="G79" s="379"/>
      <c r="H79" s="379"/>
      <c r="I79" s="379"/>
      <c r="J79" s="379"/>
      <c r="K79" s="379"/>
      <c r="L79" s="379"/>
      <c r="M79" s="379"/>
    </row>
    <row r="80" spans="2:13" ht="28.8" x14ac:dyDescent="0.3">
      <c r="B80" s="379"/>
      <c r="C80" s="355" t="s">
        <v>1624</v>
      </c>
      <c r="D80" s="355" t="s">
        <v>1625</v>
      </c>
      <c r="E80" s="355" t="s">
        <v>1626</v>
      </c>
      <c r="F80" s="355" t="s">
        <v>1627</v>
      </c>
      <c r="G80" s="355" t="s">
        <v>1628</v>
      </c>
      <c r="H80" s="355" t="s">
        <v>1629</v>
      </c>
      <c r="I80" s="355" t="s">
        <v>1630</v>
      </c>
      <c r="J80" s="355" t="s">
        <v>951</v>
      </c>
      <c r="K80" s="355" t="s">
        <v>1631</v>
      </c>
      <c r="L80" s="355" t="s">
        <v>157</v>
      </c>
      <c r="M80" s="356" t="s">
        <v>159</v>
      </c>
    </row>
    <row r="81" spans="2:14" x14ac:dyDescent="0.3">
      <c r="B81" s="410" t="s">
        <v>1701</v>
      </c>
      <c r="C81" s="414">
        <v>0</v>
      </c>
      <c r="D81" s="414">
        <v>0</v>
      </c>
      <c r="E81" s="414">
        <v>0</v>
      </c>
      <c r="F81" s="414">
        <v>0</v>
      </c>
      <c r="G81" s="414">
        <v>0</v>
      </c>
      <c r="H81" s="414">
        <v>0</v>
      </c>
      <c r="I81" s="414">
        <v>0</v>
      </c>
      <c r="J81" s="414">
        <v>0</v>
      </c>
      <c r="K81" s="414">
        <v>0</v>
      </c>
      <c r="L81" s="414">
        <v>0</v>
      </c>
      <c r="M81" s="415">
        <f>SUM(C81:L81)</f>
        <v>0</v>
      </c>
    </row>
    <row r="82" spans="2:14" x14ac:dyDescent="0.3">
      <c r="B82" s="350" t="s">
        <v>1848</v>
      </c>
    </row>
    <row r="83" spans="2:14" x14ac:dyDescent="0.3">
      <c r="B83" s="350"/>
    </row>
    <row r="85" spans="2:14" x14ac:dyDescent="0.3">
      <c r="N85" s="282" t="s">
        <v>1522</v>
      </c>
    </row>
  </sheetData>
  <hyperlinks>
    <hyperlink ref="N85" location="Contents!A1" display="To Frontpage" xr:uid="{F20DD476-93FF-43EC-B67C-1D8EA0C46B96}"/>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9533-82F5-4311-AEA6-0C33920E152F}">
  <sheetPr>
    <pageSetUpPr fitToPage="1"/>
  </sheetPr>
  <dimension ref="B7:D61"/>
  <sheetViews>
    <sheetView zoomScale="85" zoomScaleNormal="85" workbookViewId="0">
      <selection activeCell="C7" sqref="C7:D8"/>
    </sheetView>
  </sheetViews>
  <sheetFormatPr defaultColWidth="9.109375" defaultRowHeight="14.4" x14ac:dyDescent="0.3"/>
  <cols>
    <col min="1" max="1" width="4.6640625" style="325" customWidth="1"/>
    <col min="2" max="2" width="71.109375" style="325" customWidth="1"/>
    <col min="3" max="3" width="68.109375" style="325" customWidth="1"/>
    <col min="4" max="4" width="80.33203125" style="325" customWidth="1"/>
    <col min="5" max="16384" width="9.109375" style="325"/>
  </cols>
  <sheetData>
    <row r="7" spans="2:4" ht="15.6" x14ac:dyDescent="0.3">
      <c r="B7" s="420" t="s">
        <v>1702</v>
      </c>
      <c r="C7" s="377"/>
      <c r="D7" s="377"/>
    </row>
    <row r="8" spans="2:4" x14ac:dyDescent="0.3">
      <c r="B8" s="421" t="s">
        <v>1481</v>
      </c>
      <c r="C8" s="422" t="s">
        <v>1703</v>
      </c>
      <c r="D8" s="423" t="s">
        <v>1704</v>
      </c>
    </row>
    <row r="9" spans="2:4" x14ac:dyDescent="0.3">
      <c r="B9" s="424"/>
      <c r="C9" s="425"/>
      <c r="D9" s="426"/>
    </row>
    <row r="10" spans="2:4" x14ac:dyDescent="0.3">
      <c r="B10" s="404" t="s">
        <v>1705</v>
      </c>
      <c r="C10" s="427"/>
      <c r="D10" s="427"/>
    </row>
    <row r="11" spans="2:4" ht="28.8" x14ac:dyDescent="0.3">
      <c r="B11" s="256" t="s">
        <v>1706</v>
      </c>
      <c r="C11" s="256" t="s">
        <v>1707</v>
      </c>
      <c r="D11" s="533"/>
    </row>
    <row r="12" spans="2:4" x14ac:dyDescent="0.3">
      <c r="B12" s="286"/>
      <c r="C12" s="256"/>
      <c r="D12" s="533"/>
    </row>
    <row r="13" spans="2:4" ht="43.2" x14ac:dyDescent="0.3">
      <c r="B13" s="286"/>
      <c r="C13" s="256" t="s">
        <v>1708</v>
      </c>
      <c r="D13" s="533"/>
    </row>
    <row r="14" spans="2:4" ht="28.8" x14ac:dyDescent="0.3">
      <c r="B14" s="270" t="s">
        <v>1709</v>
      </c>
      <c r="C14" s="256" t="s">
        <v>1710</v>
      </c>
      <c r="D14" s="533"/>
    </row>
    <row r="15" spans="2:4" x14ac:dyDescent="0.3">
      <c r="B15" s="270"/>
      <c r="C15" s="428" t="s">
        <v>1711</v>
      </c>
      <c r="D15" s="533"/>
    </row>
    <row r="16" spans="2:4" ht="28.8" x14ac:dyDescent="0.3">
      <c r="B16" s="270" t="s">
        <v>1712</v>
      </c>
      <c r="C16" s="428" t="s">
        <v>1713</v>
      </c>
      <c r="D16" s="533"/>
    </row>
    <row r="17" spans="2:4" x14ac:dyDescent="0.3">
      <c r="B17" s="429"/>
      <c r="C17" s="428" t="s">
        <v>1714</v>
      </c>
      <c r="D17" s="533"/>
    </row>
    <row r="18" spans="2:4" x14ac:dyDescent="0.3">
      <c r="B18" s="429"/>
      <c r="C18" s="428" t="s">
        <v>1715</v>
      </c>
      <c r="D18" s="533"/>
    </row>
    <row r="19" spans="2:4" x14ac:dyDescent="0.3">
      <c r="B19" s="429"/>
      <c r="C19" s="428" t="s">
        <v>1716</v>
      </c>
      <c r="D19" s="533"/>
    </row>
    <row r="20" spans="2:4" x14ac:dyDescent="0.3">
      <c r="B20" s="429"/>
      <c r="C20" s="428" t="s">
        <v>1717</v>
      </c>
      <c r="D20" s="533"/>
    </row>
    <row r="21" spans="2:4" x14ac:dyDescent="0.3">
      <c r="B21" s="429"/>
      <c r="C21" s="428" t="s">
        <v>1718</v>
      </c>
      <c r="D21" s="533"/>
    </row>
    <row r="22" spans="2:4" ht="28.2" x14ac:dyDescent="0.3">
      <c r="B22" s="429"/>
      <c r="C22" s="428" t="s">
        <v>1719</v>
      </c>
      <c r="D22" s="533"/>
    </row>
    <row r="23" spans="2:4" x14ac:dyDescent="0.3">
      <c r="B23" s="429"/>
      <c r="C23" s="428" t="s">
        <v>1720</v>
      </c>
      <c r="D23" s="533"/>
    </row>
    <row r="24" spans="2:4" x14ac:dyDescent="0.3">
      <c r="B24" s="429"/>
      <c r="C24" s="428" t="s">
        <v>1721</v>
      </c>
      <c r="D24" s="533"/>
    </row>
    <row r="25" spans="2:4" x14ac:dyDescent="0.3">
      <c r="B25" s="429"/>
      <c r="C25" s="428" t="s">
        <v>1722</v>
      </c>
      <c r="D25" s="533"/>
    </row>
    <row r="26" spans="2:4" x14ac:dyDescent="0.3">
      <c r="B26" s="429"/>
      <c r="C26" s="428" t="s">
        <v>1723</v>
      </c>
      <c r="D26" s="533"/>
    </row>
    <row r="27" spans="2:4" x14ac:dyDescent="0.3">
      <c r="B27" s="429"/>
      <c r="C27" s="428"/>
      <c r="D27" s="256"/>
    </row>
    <row r="28" spans="2:4" x14ac:dyDescent="0.3">
      <c r="B28" s="404" t="s">
        <v>1724</v>
      </c>
      <c r="C28" s="386"/>
      <c r="D28" s="386"/>
    </row>
    <row r="29" spans="2:4" ht="28.8" x14ac:dyDescent="0.3">
      <c r="B29" s="532" t="s">
        <v>1725</v>
      </c>
      <c r="C29" s="256" t="s">
        <v>1726</v>
      </c>
      <c r="D29" s="533"/>
    </row>
    <row r="30" spans="2:4" x14ac:dyDescent="0.3">
      <c r="B30" s="532"/>
      <c r="C30" s="256"/>
      <c r="D30" s="533"/>
    </row>
    <row r="31" spans="2:4" ht="28.8" x14ac:dyDescent="0.3">
      <c r="B31" s="532"/>
      <c r="C31" s="256" t="s">
        <v>1727</v>
      </c>
      <c r="D31" s="533"/>
    </row>
    <row r="32" spans="2:4" x14ac:dyDescent="0.3">
      <c r="B32" s="532"/>
      <c r="C32" s="346"/>
      <c r="D32" s="533"/>
    </row>
    <row r="33" spans="2:4" x14ac:dyDescent="0.3">
      <c r="B33" s="532"/>
      <c r="C33" s="346" t="s">
        <v>1728</v>
      </c>
      <c r="D33" s="533"/>
    </row>
    <row r="34" spans="2:4" ht="28.8" x14ac:dyDescent="0.3">
      <c r="B34" s="532" t="s">
        <v>1729</v>
      </c>
      <c r="C34" s="256" t="s">
        <v>1730</v>
      </c>
      <c r="D34" s="533"/>
    </row>
    <row r="35" spans="2:4" x14ac:dyDescent="0.3">
      <c r="B35" s="532"/>
      <c r="C35" s="256"/>
      <c r="D35" s="533"/>
    </row>
    <row r="36" spans="2:4" x14ac:dyDescent="0.3">
      <c r="B36" s="532"/>
      <c r="C36" s="346" t="s">
        <v>1731</v>
      </c>
      <c r="D36" s="533"/>
    </row>
    <row r="37" spans="2:4" ht="28.8" x14ac:dyDescent="0.3">
      <c r="B37" s="532" t="s">
        <v>1732</v>
      </c>
      <c r="C37" s="256" t="s">
        <v>1733</v>
      </c>
      <c r="D37" s="533"/>
    </row>
    <row r="38" spans="2:4" x14ac:dyDescent="0.3">
      <c r="B38" s="532"/>
      <c r="C38" s="256"/>
      <c r="D38" s="533"/>
    </row>
    <row r="39" spans="2:4" x14ac:dyDescent="0.3">
      <c r="B39" s="532"/>
      <c r="C39" s="346" t="s">
        <v>1734</v>
      </c>
      <c r="D39" s="533"/>
    </row>
    <row r="40" spans="2:4" ht="28.8" x14ac:dyDescent="0.3">
      <c r="B40" s="532" t="s">
        <v>1735</v>
      </c>
      <c r="C40" s="256" t="s">
        <v>1736</v>
      </c>
      <c r="D40" s="533"/>
    </row>
    <row r="41" spans="2:4" x14ac:dyDescent="0.3">
      <c r="B41" s="532"/>
      <c r="C41" s="256"/>
      <c r="D41" s="533"/>
    </row>
    <row r="42" spans="2:4" ht="28.8" x14ac:dyDescent="0.3">
      <c r="B42" s="532"/>
      <c r="C42" s="346" t="s">
        <v>1737</v>
      </c>
      <c r="D42" s="533"/>
    </row>
    <row r="43" spans="2:4" ht="28.8" x14ac:dyDescent="0.3">
      <c r="B43" s="430" t="s">
        <v>1738</v>
      </c>
      <c r="C43" s="263" t="s">
        <v>1739</v>
      </c>
      <c r="D43" s="263"/>
    </row>
    <row r="44" spans="2:4" x14ac:dyDescent="0.3">
      <c r="B44" s="253"/>
      <c r="C44" s="253"/>
      <c r="D44" s="253"/>
    </row>
    <row r="45" spans="2:4" x14ac:dyDescent="0.3">
      <c r="D45" s="282" t="s">
        <v>1522</v>
      </c>
    </row>
    <row r="56" spans="2:4" ht="15" customHeight="1" x14ac:dyDescent="0.3"/>
    <row r="57" spans="2:4" ht="222.75" customHeight="1" x14ac:dyDescent="0.3"/>
    <row r="58" spans="2:4" ht="203.25" customHeight="1" x14ac:dyDescent="0.3">
      <c r="B58" s="270"/>
      <c r="C58" s="431"/>
      <c r="D58" s="431"/>
    </row>
    <row r="59" spans="2:4" ht="15.6" x14ac:dyDescent="0.3">
      <c r="B59" s="432"/>
      <c r="C59" s="433"/>
      <c r="D59" s="433"/>
    </row>
    <row r="61" spans="2:4" x14ac:dyDescent="0.3">
      <c r="D61" s="28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12375B03-AC6A-479B-B03B-F10152DF686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2ACE-EE73-4D5A-8682-7900E406CB12}">
  <sheetPr>
    <pageSetUpPr fitToPage="1"/>
  </sheetPr>
  <dimension ref="A1:U59"/>
  <sheetViews>
    <sheetView zoomScale="85" zoomScaleNormal="85" workbookViewId="0">
      <selection activeCell="C7" sqref="C7:D8"/>
    </sheetView>
  </sheetViews>
  <sheetFormatPr defaultRowHeight="14.4" x14ac:dyDescent="0.3"/>
  <cols>
    <col min="2" max="2" width="40.33203125" bestFit="1" customWidth="1"/>
  </cols>
  <sheetData>
    <row r="1" spans="1:21" x14ac:dyDescent="0.3">
      <c r="A1" s="319"/>
      <c r="B1" s="319"/>
      <c r="C1" s="319"/>
      <c r="D1" s="319"/>
      <c r="E1" s="319"/>
      <c r="F1" s="319"/>
      <c r="G1" s="319"/>
      <c r="H1" s="319"/>
      <c r="I1" s="319"/>
      <c r="J1" s="319"/>
      <c r="K1" s="319"/>
      <c r="L1" s="319"/>
      <c r="M1" s="319"/>
      <c r="N1" s="319"/>
      <c r="O1" s="319"/>
      <c r="P1" s="319"/>
      <c r="Q1" s="319"/>
      <c r="R1" s="319"/>
      <c r="S1" s="319"/>
      <c r="T1" s="319"/>
      <c r="U1" s="319"/>
    </row>
    <row r="2" spans="1:21" x14ac:dyDescent="0.3">
      <c r="A2" s="319"/>
      <c r="B2" s="295"/>
      <c r="C2" s="319"/>
      <c r="D2" s="319"/>
      <c r="E2" s="319"/>
      <c r="F2" s="319"/>
      <c r="G2" s="319"/>
      <c r="H2" s="319"/>
      <c r="I2" s="319"/>
      <c r="J2" s="319"/>
      <c r="K2" s="319"/>
      <c r="L2" s="319"/>
      <c r="M2" s="319"/>
      <c r="N2" s="319"/>
      <c r="O2" s="319"/>
      <c r="P2" s="319"/>
      <c r="Q2" s="319"/>
      <c r="R2" s="319"/>
      <c r="S2" s="319"/>
      <c r="T2" s="319"/>
      <c r="U2" s="319"/>
    </row>
    <row r="3" spans="1:21" ht="15.75" customHeight="1" x14ac:dyDescent="0.3">
      <c r="A3" s="319"/>
      <c r="B3" s="434" t="s">
        <v>1740</v>
      </c>
      <c r="C3" s="435"/>
      <c r="D3" s="435"/>
      <c r="E3" s="436"/>
      <c r="F3" s="436"/>
      <c r="G3" s="436"/>
      <c r="H3" s="436"/>
      <c r="I3" s="436"/>
      <c r="J3" s="436"/>
      <c r="K3" s="436"/>
      <c r="L3" s="436"/>
      <c r="M3" s="436"/>
      <c r="N3" s="436"/>
      <c r="O3" s="436"/>
    </row>
    <row r="4" spans="1:21" ht="15" customHeight="1" x14ac:dyDescent="0.3">
      <c r="A4" s="319"/>
      <c r="B4" s="437" t="s">
        <v>1741</v>
      </c>
      <c r="C4" s="535" t="s">
        <v>1742</v>
      </c>
      <c r="D4" s="535"/>
      <c r="E4" s="535"/>
      <c r="F4" s="535"/>
      <c r="G4" s="535"/>
      <c r="H4" s="535"/>
      <c r="I4" s="535"/>
      <c r="J4" s="535"/>
      <c r="K4" s="535"/>
      <c r="L4" s="535"/>
      <c r="M4" s="535"/>
      <c r="N4" s="535"/>
      <c r="O4" s="535"/>
    </row>
    <row r="5" spans="1:21" ht="15" customHeight="1" x14ac:dyDescent="0.3">
      <c r="A5" s="319"/>
      <c r="B5" s="437"/>
      <c r="C5" s="536" t="s">
        <v>1743</v>
      </c>
      <c r="D5" s="536"/>
      <c r="E5" s="536"/>
      <c r="F5" s="536"/>
      <c r="G5" s="536"/>
      <c r="H5" s="536"/>
      <c r="I5" s="536"/>
      <c r="J5" s="536"/>
      <c r="K5" s="536"/>
      <c r="L5" s="536"/>
      <c r="M5" s="536"/>
      <c r="N5" s="536"/>
      <c r="O5" s="536"/>
    </row>
    <row r="6" spans="1:21" ht="15" customHeight="1" x14ac:dyDescent="0.3">
      <c r="A6" s="319"/>
      <c r="B6" s="438"/>
      <c r="C6" s="439"/>
      <c r="D6" s="439"/>
      <c r="E6" s="436"/>
      <c r="F6" s="436"/>
      <c r="G6" s="436"/>
      <c r="H6" s="436"/>
      <c r="I6" s="436"/>
      <c r="J6" s="436"/>
      <c r="K6" s="436"/>
      <c r="L6" s="436"/>
      <c r="M6" s="436"/>
      <c r="N6" s="436"/>
      <c r="O6" s="436"/>
    </row>
    <row r="7" spans="1:21" ht="15" customHeight="1" x14ac:dyDescent="0.3">
      <c r="A7" s="319"/>
      <c r="B7" s="440" t="s">
        <v>1744</v>
      </c>
      <c r="C7" s="386"/>
      <c r="D7" s="386"/>
      <c r="E7" s="386"/>
      <c r="F7" s="386"/>
      <c r="G7" s="386"/>
      <c r="H7" s="386"/>
      <c r="I7" s="386"/>
      <c r="J7" s="386"/>
      <c r="K7" s="386"/>
      <c r="L7" s="386"/>
      <c r="M7" s="386"/>
      <c r="N7" s="386"/>
      <c r="O7" s="386"/>
    </row>
    <row r="8" spans="1:21" ht="15" customHeight="1" x14ac:dyDescent="0.3">
      <c r="A8" s="319"/>
      <c r="B8" s="256" t="s">
        <v>1745</v>
      </c>
      <c r="C8" s="537"/>
      <c r="D8" s="537"/>
      <c r="E8" s="537"/>
      <c r="F8" s="537"/>
      <c r="G8" s="537"/>
      <c r="H8" s="537"/>
      <c r="I8" s="537"/>
      <c r="J8" s="537"/>
      <c r="K8" s="537"/>
      <c r="L8" s="537"/>
      <c r="M8" s="537"/>
      <c r="N8" s="537"/>
      <c r="O8" s="537"/>
    </row>
    <row r="9" spans="1:21" ht="15" customHeight="1" x14ac:dyDescent="0.3">
      <c r="A9" s="319"/>
      <c r="B9" s="270" t="s">
        <v>1746</v>
      </c>
      <c r="C9" s="538"/>
      <c r="D9" s="538"/>
      <c r="E9" s="538"/>
      <c r="F9" s="538"/>
      <c r="G9" s="538"/>
      <c r="H9" s="538"/>
      <c r="I9" s="538"/>
      <c r="J9" s="538"/>
      <c r="K9" s="538"/>
      <c r="L9" s="538"/>
      <c r="M9" s="538"/>
      <c r="N9" s="538"/>
      <c r="O9" s="538"/>
    </row>
    <row r="10" spans="1:21" x14ac:dyDescent="0.3">
      <c r="A10" s="319"/>
      <c r="B10" s="270"/>
      <c r="C10" s="539"/>
      <c r="D10" s="539"/>
      <c r="E10" s="539"/>
      <c r="F10" s="539"/>
      <c r="G10" s="539"/>
      <c r="H10" s="539"/>
      <c r="I10" s="539"/>
      <c r="J10" s="539"/>
      <c r="K10" s="539"/>
      <c r="L10" s="539"/>
      <c r="M10" s="539"/>
      <c r="N10" s="539"/>
      <c r="O10" s="539"/>
    </row>
    <row r="11" spans="1:21" ht="15.75" customHeight="1" x14ac:dyDescent="0.3">
      <c r="A11" s="319"/>
      <c r="B11" s="440" t="s">
        <v>1747</v>
      </c>
      <c r="C11" s="540" t="s">
        <v>1748</v>
      </c>
      <c r="D11" s="540"/>
      <c r="E11" s="540"/>
      <c r="F11" s="540"/>
      <c r="G11" s="540"/>
      <c r="H11" s="540"/>
      <c r="I11" s="540"/>
      <c r="J11" s="540"/>
      <c r="K11" s="540"/>
      <c r="L11" s="540"/>
      <c r="M11" s="540"/>
      <c r="N11" s="540"/>
      <c r="O11" s="540"/>
    </row>
    <row r="12" spans="1:21" ht="226.5" customHeight="1" x14ac:dyDescent="0.3">
      <c r="A12" s="319"/>
      <c r="B12" s="270" t="s">
        <v>1749</v>
      </c>
      <c r="C12" s="541" t="s">
        <v>1750</v>
      </c>
      <c r="D12" s="542"/>
      <c r="E12" s="542"/>
      <c r="F12" s="542"/>
      <c r="G12" s="542"/>
      <c r="H12" s="542"/>
      <c r="I12" s="542"/>
      <c r="J12" s="542"/>
      <c r="K12" s="542"/>
      <c r="L12" s="542"/>
      <c r="M12" s="542"/>
      <c r="N12" s="542"/>
      <c r="O12" s="543"/>
    </row>
    <row r="13" spans="1:21" x14ac:dyDescent="0.3">
      <c r="A13" s="319"/>
      <c r="B13" s="319"/>
      <c r="C13" s="441"/>
      <c r="D13" s="325"/>
      <c r="E13" s="325"/>
      <c r="F13" s="325"/>
      <c r="G13" s="325"/>
      <c r="H13" s="325"/>
      <c r="I13" s="325"/>
      <c r="J13" s="325"/>
      <c r="K13" s="325"/>
      <c r="L13" s="325"/>
      <c r="M13" s="325"/>
      <c r="N13" s="325"/>
      <c r="O13" s="442"/>
    </row>
    <row r="14" spans="1:21" x14ac:dyDescent="0.3">
      <c r="A14" s="319"/>
      <c r="B14" s="319"/>
      <c r="C14" s="441"/>
      <c r="D14" s="325"/>
      <c r="E14" s="325"/>
      <c r="F14" s="325"/>
      <c r="G14" s="325"/>
      <c r="H14" s="325"/>
      <c r="I14" s="325"/>
      <c r="J14" s="325"/>
      <c r="K14" s="325"/>
      <c r="L14" s="325"/>
      <c r="M14" s="325"/>
      <c r="N14" s="325"/>
      <c r="O14" s="442"/>
    </row>
    <row r="15" spans="1:21" ht="28.8" x14ac:dyDescent="0.3">
      <c r="A15" s="319"/>
      <c r="B15" s="270" t="s">
        <v>1751</v>
      </c>
      <c r="C15" s="441" t="s">
        <v>1752</v>
      </c>
      <c r="D15" s="325"/>
      <c r="E15" s="325"/>
      <c r="F15" s="325"/>
      <c r="G15" s="325"/>
      <c r="H15" s="325"/>
      <c r="I15" s="325"/>
      <c r="J15" s="325"/>
      <c r="K15" s="325"/>
      <c r="L15" s="325"/>
      <c r="M15" s="325"/>
      <c r="N15" s="325"/>
      <c r="O15" s="442"/>
    </row>
    <row r="16" spans="1:21" x14ac:dyDescent="0.3">
      <c r="A16" s="319"/>
      <c r="B16" s="319"/>
      <c r="C16" s="443"/>
      <c r="D16" s="325"/>
      <c r="E16" s="444"/>
      <c r="F16" s="445"/>
      <c r="G16" s="325"/>
      <c r="H16" s="325"/>
      <c r="I16" s="325"/>
      <c r="J16" s="325"/>
      <c r="K16" s="325"/>
      <c r="L16" s="325"/>
      <c r="M16" s="325"/>
      <c r="N16" s="325"/>
      <c r="O16" s="442"/>
    </row>
    <row r="17" spans="1:15" x14ac:dyDescent="0.3">
      <c r="A17" s="319"/>
      <c r="B17" s="319"/>
      <c r="C17" s="446" t="s">
        <v>1753</v>
      </c>
      <c r="D17" s="325"/>
      <c r="E17" s="444"/>
      <c r="F17" s="445"/>
      <c r="G17" s="325"/>
      <c r="H17" s="325"/>
      <c r="I17" s="325"/>
      <c r="J17" s="325"/>
      <c r="K17" s="325"/>
      <c r="L17" s="325"/>
      <c r="M17" s="325"/>
      <c r="N17" s="325"/>
      <c r="O17" s="442"/>
    </row>
    <row r="18" spans="1:15" x14ac:dyDescent="0.3">
      <c r="A18" s="319"/>
      <c r="B18" s="319"/>
      <c r="C18" s="441" t="s">
        <v>1754</v>
      </c>
      <c r="D18" s="325"/>
      <c r="E18" s="444"/>
      <c r="F18" s="445"/>
      <c r="G18" s="325"/>
      <c r="H18" s="325"/>
      <c r="I18" s="325"/>
      <c r="J18" s="325"/>
      <c r="K18" s="325"/>
      <c r="L18" s="325"/>
      <c r="M18" s="325"/>
      <c r="N18" s="325"/>
      <c r="O18" s="442"/>
    </row>
    <row r="19" spans="1:15" x14ac:dyDescent="0.3">
      <c r="A19" s="319"/>
      <c r="B19" s="319"/>
      <c r="C19" s="443"/>
      <c r="D19" s="325"/>
      <c r="E19" s="444"/>
      <c r="F19" s="445"/>
      <c r="G19" s="325"/>
      <c r="H19" s="325"/>
      <c r="I19" s="325"/>
      <c r="J19" s="325"/>
      <c r="K19" s="325"/>
      <c r="L19" s="325"/>
      <c r="M19" s="325"/>
      <c r="N19" s="325"/>
      <c r="O19" s="442"/>
    </row>
    <row r="20" spans="1:15" x14ac:dyDescent="0.3">
      <c r="A20" s="319"/>
      <c r="B20" s="319"/>
      <c r="C20" s="441"/>
      <c r="D20" s="534" t="s">
        <v>1755</v>
      </c>
      <c r="E20" s="534"/>
      <c r="F20" s="534"/>
      <c r="G20" s="534"/>
      <c r="H20" s="534"/>
      <c r="I20" s="534"/>
      <c r="J20" s="534"/>
      <c r="K20" s="534"/>
      <c r="L20" s="447"/>
      <c r="M20" s="325"/>
      <c r="N20" s="325"/>
      <c r="O20" s="442"/>
    </row>
    <row r="21" spans="1:15" x14ac:dyDescent="0.3">
      <c r="A21" s="319"/>
      <c r="B21" s="319"/>
      <c r="C21" s="441"/>
      <c r="D21" s="325"/>
      <c r="E21" s="325"/>
      <c r="F21" s="325"/>
      <c r="G21" s="325"/>
      <c r="H21" s="325"/>
      <c r="I21" s="325"/>
      <c r="J21" s="325"/>
      <c r="K21" s="325"/>
      <c r="L21" s="325"/>
      <c r="M21" s="325"/>
      <c r="N21" s="325"/>
      <c r="O21" s="442"/>
    </row>
    <row r="22" spans="1:15" ht="15" thickBot="1" x14ac:dyDescent="0.35">
      <c r="A22" s="319"/>
      <c r="B22" s="319"/>
      <c r="C22" s="448" t="s">
        <v>1756</v>
      </c>
      <c r="D22" s="449" t="s">
        <v>1757</v>
      </c>
      <c r="E22" s="449" t="s">
        <v>1758</v>
      </c>
      <c r="F22" s="449" t="s">
        <v>1759</v>
      </c>
      <c r="G22" s="449" t="s">
        <v>1760</v>
      </c>
      <c r="H22" s="449" t="s">
        <v>1761</v>
      </c>
      <c r="I22" s="449" t="s">
        <v>1762</v>
      </c>
      <c r="J22" s="449" t="s">
        <v>1763</v>
      </c>
      <c r="K22" s="449" t="s">
        <v>1764</v>
      </c>
      <c r="L22" s="449" t="s">
        <v>1765</v>
      </c>
      <c r="M22" s="325"/>
      <c r="N22" s="325"/>
      <c r="O22" s="442"/>
    </row>
    <row r="23" spans="1:15" x14ac:dyDescent="0.3">
      <c r="A23" s="319"/>
      <c r="B23" s="319"/>
      <c r="C23" s="450">
        <v>266666.66666666669</v>
      </c>
      <c r="D23" s="451">
        <v>266666.66666666669</v>
      </c>
      <c r="E23" s="451">
        <v>266666.66666666669</v>
      </c>
      <c r="F23" s="451">
        <v>133333.33333333334</v>
      </c>
      <c r="G23" s="451">
        <v>66666.666666666672</v>
      </c>
      <c r="H23" s="452" t="s">
        <v>1766</v>
      </c>
      <c r="I23" s="452" t="s">
        <v>1766</v>
      </c>
      <c r="J23" s="452" t="s">
        <v>1766</v>
      </c>
      <c r="K23" s="452" t="s">
        <v>1766</v>
      </c>
      <c r="L23" s="452" t="s">
        <v>1766</v>
      </c>
      <c r="M23" s="325"/>
      <c r="N23" s="325"/>
      <c r="O23" s="442"/>
    </row>
    <row r="24" spans="1:15" x14ac:dyDescent="0.3">
      <c r="A24" s="319"/>
      <c r="B24" s="319"/>
      <c r="C24" s="450"/>
      <c r="D24" s="451"/>
      <c r="E24" s="451"/>
      <c r="F24" s="451"/>
      <c r="G24" s="451"/>
      <c r="H24" s="452"/>
      <c r="I24" s="452"/>
      <c r="J24" s="452"/>
      <c r="K24" s="452"/>
      <c r="L24" s="452"/>
      <c r="M24" s="325"/>
      <c r="N24" s="325"/>
      <c r="O24" s="442"/>
    </row>
    <row r="25" spans="1:15" x14ac:dyDescent="0.3">
      <c r="A25" s="319"/>
      <c r="B25" s="319"/>
      <c r="C25" s="450"/>
      <c r="D25" s="451"/>
      <c r="E25" s="451"/>
      <c r="F25" s="451"/>
      <c r="G25" s="451"/>
      <c r="H25" s="452"/>
      <c r="I25" s="452"/>
      <c r="J25" s="452"/>
      <c r="K25" s="452"/>
      <c r="L25" s="452"/>
      <c r="M25" s="325"/>
      <c r="N25" s="325"/>
      <c r="O25" s="442"/>
    </row>
    <row r="26" spans="1:15" x14ac:dyDescent="0.3">
      <c r="A26" s="319"/>
      <c r="B26" s="319"/>
      <c r="C26" s="450"/>
      <c r="D26" s="451"/>
      <c r="E26" s="451"/>
      <c r="F26" s="451"/>
      <c r="G26" s="451"/>
      <c r="H26" s="452"/>
      <c r="I26" s="452"/>
      <c r="J26" s="452"/>
      <c r="K26" s="452"/>
      <c r="L26" s="452"/>
      <c r="M26" s="325"/>
      <c r="N26" s="325"/>
      <c r="O26" s="442"/>
    </row>
    <row r="27" spans="1:15" x14ac:dyDescent="0.3">
      <c r="A27" s="319"/>
      <c r="B27" s="319"/>
      <c r="C27" s="441" t="s">
        <v>1767</v>
      </c>
      <c r="D27" s="451"/>
      <c r="E27" s="451"/>
      <c r="F27" s="451"/>
      <c r="G27" s="451"/>
      <c r="H27" s="452"/>
      <c r="I27" s="452"/>
      <c r="J27" s="452"/>
      <c r="K27" s="452"/>
      <c r="L27" s="452"/>
      <c r="M27" s="325"/>
      <c r="N27" s="325"/>
      <c r="O27" s="442"/>
    </row>
    <row r="28" spans="1:15" x14ac:dyDescent="0.3">
      <c r="A28" s="319"/>
      <c r="B28" s="319"/>
      <c r="C28" s="441"/>
      <c r="D28" s="451"/>
      <c r="E28" s="451"/>
      <c r="F28" s="451"/>
      <c r="G28" s="451"/>
      <c r="H28" s="452"/>
      <c r="I28" s="452"/>
      <c r="J28" s="452"/>
      <c r="K28" s="452"/>
      <c r="L28" s="452"/>
      <c r="M28" s="325"/>
      <c r="N28" s="325"/>
      <c r="O28" s="442"/>
    </row>
    <row r="29" spans="1:15" x14ac:dyDescent="0.3">
      <c r="A29" s="319"/>
      <c r="B29" s="319"/>
      <c r="C29" s="446" t="s">
        <v>1753</v>
      </c>
      <c r="D29" s="325"/>
      <c r="E29" s="325"/>
      <c r="F29" s="325"/>
      <c r="G29" s="325"/>
      <c r="H29" s="325"/>
      <c r="I29" s="325"/>
      <c r="J29" s="325"/>
      <c r="K29" s="325"/>
      <c r="L29" s="325"/>
      <c r="M29" s="325"/>
      <c r="N29" s="325"/>
      <c r="O29" s="442"/>
    </row>
    <row r="30" spans="1:15" x14ac:dyDescent="0.3">
      <c r="A30" s="319"/>
      <c r="B30" s="319"/>
      <c r="C30" s="441" t="s">
        <v>1768</v>
      </c>
      <c r="D30" s="325"/>
      <c r="E30" s="325"/>
      <c r="F30" s="325"/>
      <c r="G30" s="325"/>
      <c r="H30" s="325"/>
      <c r="I30" s="325"/>
      <c r="J30" s="325"/>
      <c r="K30" s="325"/>
      <c r="L30" s="325"/>
      <c r="M30" s="325"/>
      <c r="N30" s="325"/>
      <c r="O30" s="442"/>
    </row>
    <row r="31" spans="1:15" x14ac:dyDescent="0.3">
      <c r="A31" s="319"/>
      <c r="B31" s="319"/>
      <c r="C31" s="441" t="s">
        <v>1769</v>
      </c>
      <c r="D31" s="453"/>
      <c r="E31" s="453"/>
      <c r="F31" s="453"/>
      <c r="G31" s="453"/>
      <c r="H31" s="453"/>
      <c r="I31" s="453"/>
      <c r="J31" s="453"/>
      <c r="K31" s="453"/>
      <c r="L31" s="453"/>
      <c r="M31" s="325"/>
      <c r="N31" s="325"/>
      <c r="O31" s="442"/>
    </row>
    <row r="32" spans="1:15" x14ac:dyDescent="0.3">
      <c r="A32" s="319"/>
      <c r="B32" s="319"/>
      <c r="C32" s="446"/>
      <c r="D32" s="453"/>
      <c r="E32" s="453"/>
      <c r="F32" s="453"/>
      <c r="G32" s="453"/>
      <c r="H32" s="453"/>
      <c r="I32" s="453"/>
      <c r="J32" s="453"/>
      <c r="K32" s="453"/>
      <c r="L32" s="453"/>
      <c r="M32" s="325"/>
      <c r="N32" s="325"/>
      <c r="O32" s="442"/>
    </row>
    <row r="33" spans="1:15" x14ac:dyDescent="0.3">
      <c r="A33" s="319"/>
      <c r="B33" s="319"/>
      <c r="C33" s="441"/>
      <c r="D33" s="534" t="s">
        <v>1755</v>
      </c>
      <c r="E33" s="534"/>
      <c r="F33" s="534"/>
      <c r="G33" s="534"/>
      <c r="H33" s="534"/>
      <c r="I33" s="534"/>
      <c r="J33" s="534"/>
      <c r="K33" s="534"/>
      <c r="L33" s="447"/>
      <c r="M33" s="325"/>
      <c r="N33" s="325"/>
      <c r="O33" s="442"/>
    </row>
    <row r="34" spans="1:15" x14ac:dyDescent="0.3">
      <c r="A34" s="319"/>
      <c r="B34" s="319"/>
      <c r="C34" s="441"/>
      <c r="D34" s="325"/>
      <c r="E34" s="325"/>
      <c r="F34" s="325"/>
      <c r="G34" s="325"/>
      <c r="H34" s="325"/>
      <c r="I34" s="325"/>
      <c r="J34" s="325"/>
      <c r="K34" s="325"/>
      <c r="L34" s="325"/>
      <c r="M34" s="325"/>
      <c r="N34" s="325"/>
      <c r="O34" s="442"/>
    </row>
    <row r="35" spans="1:15" ht="15" thickBot="1" x14ac:dyDescent="0.35">
      <c r="A35" s="319"/>
      <c r="B35" s="319"/>
      <c r="C35" s="448" t="s">
        <v>1756</v>
      </c>
      <c r="D35" s="449" t="s">
        <v>1757</v>
      </c>
      <c r="E35" s="449" t="s">
        <v>1758</v>
      </c>
      <c r="F35" s="449" t="s">
        <v>1759</v>
      </c>
      <c r="G35" s="449" t="s">
        <v>1760</v>
      </c>
      <c r="H35" s="449" t="s">
        <v>1761</v>
      </c>
      <c r="I35" s="449" t="s">
        <v>1762</v>
      </c>
      <c r="J35" s="449" t="s">
        <v>1763</v>
      </c>
      <c r="K35" s="449" t="s">
        <v>1764</v>
      </c>
      <c r="L35" s="449" t="s">
        <v>1765</v>
      </c>
      <c r="M35" s="325"/>
      <c r="N35" s="325"/>
      <c r="O35" s="442"/>
    </row>
    <row r="36" spans="1:15" x14ac:dyDescent="0.3">
      <c r="A36" s="319"/>
      <c r="B36" s="319"/>
      <c r="C36" s="454" t="s">
        <v>1766</v>
      </c>
      <c r="D36" s="452" t="s">
        <v>1766</v>
      </c>
      <c r="E36" s="455">
        <v>571428.57142857148</v>
      </c>
      <c r="F36" s="455">
        <v>285714.28571428574</v>
      </c>
      <c r="G36" s="455">
        <v>142857.14285714287</v>
      </c>
      <c r="H36" s="452" t="s">
        <v>1766</v>
      </c>
      <c r="I36" s="452" t="s">
        <v>1766</v>
      </c>
      <c r="J36" s="452" t="s">
        <v>1766</v>
      </c>
      <c r="K36" s="452" t="s">
        <v>1766</v>
      </c>
      <c r="L36" s="452" t="s">
        <v>1766</v>
      </c>
      <c r="M36" s="325"/>
      <c r="N36" s="325"/>
      <c r="O36" s="442"/>
    </row>
    <row r="37" spans="1:15" x14ac:dyDescent="0.3">
      <c r="A37" s="319"/>
      <c r="B37" s="319"/>
      <c r="C37" s="441"/>
      <c r="D37" s="325"/>
      <c r="E37" s="325"/>
      <c r="F37" s="325"/>
      <c r="G37" s="325"/>
      <c r="H37" s="325"/>
      <c r="I37" s="325"/>
      <c r="J37" s="325"/>
      <c r="K37" s="325"/>
      <c r="L37" s="325"/>
      <c r="M37" s="325"/>
      <c r="N37" s="325"/>
      <c r="O37" s="442"/>
    </row>
    <row r="38" spans="1:15" x14ac:dyDescent="0.3">
      <c r="A38" s="319"/>
      <c r="B38" s="319"/>
      <c r="C38" s="441"/>
      <c r="D38" s="325"/>
      <c r="E38" s="325"/>
      <c r="F38" s="325"/>
      <c r="G38" s="325"/>
      <c r="H38" s="325"/>
      <c r="I38" s="325"/>
      <c r="J38" s="325"/>
      <c r="K38" s="325"/>
      <c r="L38" s="325"/>
      <c r="M38" s="325"/>
      <c r="N38" s="325"/>
      <c r="O38" s="442"/>
    </row>
    <row r="39" spans="1:15" x14ac:dyDescent="0.3">
      <c r="A39" s="319"/>
      <c r="B39" s="319"/>
      <c r="C39" s="441" t="s">
        <v>1770</v>
      </c>
      <c r="D39" s="325"/>
      <c r="E39" s="325"/>
      <c r="F39" s="325"/>
      <c r="G39" s="325"/>
      <c r="H39" s="325"/>
      <c r="I39" s="325"/>
      <c r="J39" s="325"/>
      <c r="K39" s="325"/>
      <c r="L39" s="325"/>
      <c r="M39" s="325"/>
      <c r="N39" s="325"/>
      <c r="O39" s="442"/>
    </row>
    <row r="40" spans="1:15" x14ac:dyDescent="0.3">
      <c r="A40" s="319"/>
      <c r="B40" s="319"/>
      <c r="C40" s="441"/>
      <c r="D40" s="325"/>
      <c r="E40" s="325"/>
      <c r="F40" s="325"/>
      <c r="G40" s="325"/>
      <c r="H40" s="325"/>
      <c r="I40" s="325"/>
      <c r="J40" s="325"/>
      <c r="K40" s="325"/>
      <c r="L40" s="325"/>
      <c r="M40" s="325"/>
      <c r="N40" s="325"/>
      <c r="O40" s="442"/>
    </row>
    <row r="41" spans="1:15" x14ac:dyDescent="0.3">
      <c r="A41" s="319"/>
      <c r="B41" s="319"/>
      <c r="C41" s="446" t="s">
        <v>1753</v>
      </c>
      <c r="D41" s="325"/>
      <c r="E41" s="325"/>
      <c r="F41" s="325"/>
      <c r="G41" s="325"/>
      <c r="H41" s="325"/>
      <c r="I41" s="325"/>
      <c r="J41" s="325"/>
      <c r="K41" s="325"/>
      <c r="L41" s="325"/>
      <c r="M41" s="325"/>
      <c r="N41" s="325"/>
      <c r="O41" s="442"/>
    </row>
    <row r="42" spans="1:15" x14ac:dyDescent="0.3">
      <c r="A42" s="319"/>
      <c r="B42" s="319"/>
      <c r="C42" s="441" t="s">
        <v>1771</v>
      </c>
      <c r="D42" s="325"/>
      <c r="E42" s="325"/>
      <c r="F42" s="325"/>
      <c r="G42" s="325"/>
      <c r="H42" s="325"/>
      <c r="I42" s="325"/>
      <c r="J42" s="325"/>
      <c r="K42" s="325"/>
      <c r="L42" s="325"/>
      <c r="M42" s="325"/>
      <c r="N42" s="325"/>
      <c r="O42" s="442"/>
    </row>
    <row r="43" spans="1:15" x14ac:dyDescent="0.3">
      <c r="A43" s="319"/>
      <c r="B43" s="319"/>
      <c r="C43" s="441" t="s">
        <v>1772</v>
      </c>
      <c r="D43" s="453"/>
      <c r="E43" s="453"/>
      <c r="F43" s="453"/>
      <c r="G43" s="453"/>
      <c r="H43" s="453"/>
      <c r="I43" s="453"/>
      <c r="J43" s="453"/>
      <c r="K43" s="453"/>
      <c r="L43" s="453"/>
      <c r="M43" s="325"/>
      <c r="N43" s="325"/>
      <c r="O43" s="442"/>
    </row>
    <row r="44" spans="1:15" x14ac:dyDescent="0.3">
      <c r="A44" s="319"/>
      <c r="B44" s="319"/>
      <c r="C44" s="441"/>
      <c r="D44" s="453"/>
      <c r="E44" s="453"/>
      <c r="F44" s="453"/>
      <c r="G44" s="453"/>
      <c r="H44" s="453"/>
      <c r="I44" s="453"/>
      <c r="J44" s="453"/>
      <c r="K44" s="453"/>
      <c r="L44" s="453"/>
      <c r="M44" s="325"/>
      <c r="N44" s="325"/>
      <c r="O44" s="442"/>
    </row>
    <row r="45" spans="1:15" x14ac:dyDescent="0.3">
      <c r="A45" s="319"/>
      <c r="B45" s="319"/>
      <c r="C45" s="443"/>
      <c r="D45" s="253"/>
      <c r="E45" s="444"/>
      <c r="F45" s="444"/>
      <c r="G45" s="453"/>
      <c r="H45" s="453"/>
      <c r="I45" s="453"/>
      <c r="J45" s="453"/>
      <c r="K45" s="453"/>
      <c r="L45" s="453"/>
      <c r="M45" s="325"/>
      <c r="N45" s="325"/>
      <c r="O45" s="442"/>
    </row>
    <row r="46" spans="1:15" x14ac:dyDescent="0.3">
      <c r="A46" s="319"/>
      <c r="B46" s="319"/>
      <c r="C46" s="446"/>
      <c r="D46" s="453"/>
      <c r="E46" s="453"/>
      <c r="F46" s="453"/>
      <c r="G46" s="453"/>
      <c r="H46" s="453"/>
      <c r="I46" s="453"/>
      <c r="J46" s="453"/>
      <c r="K46" s="453"/>
      <c r="L46" s="453"/>
      <c r="M46" s="325"/>
      <c r="N46" s="325"/>
      <c r="O46" s="442"/>
    </row>
    <row r="47" spans="1:15" x14ac:dyDescent="0.3">
      <c r="A47" s="319"/>
      <c r="B47" s="319"/>
      <c r="C47" s="441"/>
      <c r="D47" s="534" t="s">
        <v>1773</v>
      </c>
      <c r="E47" s="534"/>
      <c r="F47" s="534"/>
      <c r="G47" s="534"/>
      <c r="H47" s="534"/>
      <c r="I47" s="534"/>
      <c r="J47" s="534"/>
      <c r="K47" s="534"/>
      <c r="L47" s="447"/>
      <c r="M47" s="325"/>
      <c r="N47" s="325"/>
      <c r="O47" s="442"/>
    </row>
    <row r="48" spans="1:15" x14ac:dyDescent="0.3">
      <c r="A48" s="319"/>
      <c r="B48" s="319"/>
      <c r="C48" s="441"/>
      <c r="D48" s="325"/>
      <c r="E48" s="325"/>
      <c r="F48" s="325"/>
      <c r="G48" s="325"/>
      <c r="H48" s="325"/>
      <c r="I48" s="325"/>
      <c r="J48" s="325"/>
      <c r="K48" s="325"/>
      <c r="L48" s="325"/>
      <c r="M48" s="325"/>
      <c r="N48" s="325"/>
      <c r="O48" s="442"/>
    </row>
    <row r="49" spans="1:15" ht="15" thickBot="1" x14ac:dyDescent="0.35">
      <c r="A49" s="319"/>
      <c r="B49" s="319"/>
      <c r="C49" s="448" t="s">
        <v>1756</v>
      </c>
      <c r="D49" s="449" t="s">
        <v>1757</v>
      </c>
      <c r="E49" s="449" t="s">
        <v>1758</v>
      </c>
      <c r="F49" s="449" t="s">
        <v>1759</v>
      </c>
      <c r="G49" s="449" t="s">
        <v>1760</v>
      </c>
      <c r="H49" s="449" t="s">
        <v>1761</v>
      </c>
      <c r="I49" s="449" t="s">
        <v>1762</v>
      </c>
      <c r="J49" s="449" t="s">
        <v>1763</v>
      </c>
      <c r="K49" s="449" t="s">
        <v>1764</v>
      </c>
      <c r="L49" s="449" t="s">
        <v>1765</v>
      </c>
      <c r="M49" s="325"/>
      <c r="N49" s="325"/>
      <c r="O49" s="442"/>
    </row>
    <row r="50" spans="1:15" x14ac:dyDescent="0.3">
      <c r="A50" s="319"/>
      <c r="B50" s="319"/>
      <c r="C50" s="454" t="s">
        <v>1766</v>
      </c>
      <c r="D50" s="452" t="s">
        <v>1766</v>
      </c>
      <c r="E50" s="452" t="s">
        <v>1766</v>
      </c>
      <c r="F50" s="452" t="s">
        <v>1766</v>
      </c>
      <c r="G50" s="445">
        <v>1000000</v>
      </c>
      <c r="H50" s="452" t="s">
        <v>1766</v>
      </c>
      <c r="I50" s="452" t="s">
        <v>1766</v>
      </c>
      <c r="J50" s="452" t="s">
        <v>1766</v>
      </c>
      <c r="K50" s="452" t="s">
        <v>1766</v>
      </c>
      <c r="L50" s="452" t="s">
        <v>1766</v>
      </c>
      <c r="M50" s="325"/>
      <c r="N50" s="325"/>
      <c r="O50" s="442"/>
    </row>
    <row r="51" spans="1:15" x14ac:dyDescent="0.3">
      <c r="A51" s="319"/>
      <c r="B51" s="319"/>
      <c r="C51" s="441"/>
      <c r="D51" s="325"/>
      <c r="E51" s="325"/>
      <c r="F51" s="325"/>
      <c r="G51" s="325"/>
      <c r="H51" s="325"/>
      <c r="I51" s="325"/>
      <c r="J51" s="325"/>
      <c r="K51" s="325"/>
      <c r="L51" s="325"/>
      <c r="M51" s="325"/>
      <c r="N51" s="325"/>
      <c r="O51" s="442"/>
    </row>
    <row r="52" spans="1:15" ht="15" thickBot="1" x14ac:dyDescent="0.35">
      <c r="A52" s="319"/>
      <c r="B52" s="456"/>
      <c r="C52" s="457"/>
      <c r="D52" s="456"/>
      <c r="E52" s="456"/>
      <c r="F52" s="456"/>
      <c r="G52" s="456"/>
      <c r="H52" s="456"/>
      <c r="I52" s="456"/>
      <c r="J52" s="456"/>
      <c r="K52" s="456"/>
      <c r="L52" s="456"/>
      <c r="M52" s="456"/>
      <c r="N52" s="456"/>
      <c r="O52" s="458"/>
    </row>
    <row r="53" spans="1:15" x14ac:dyDescent="0.3">
      <c r="A53" s="319"/>
      <c r="B53" s="319"/>
      <c r="C53" s="319"/>
      <c r="D53" s="319"/>
      <c r="E53" s="319"/>
      <c r="F53" s="319"/>
      <c r="G53" s="319"/>
      <c r="H53" s="319"/>
      <c r="I53" s="319"/>
      <c r="J53" s="319"/>
      <c r="K53" s="319"/>
      <c r="L53" s="319"/>
      <c r="M53" s="319"/>
      <c r="N53" s="319"/>
      <c r="O53" s="319"/>
    </row>
    <row r="54" spans="1:15" x14ac:dyDescent="0.3">
      <c r="A54" s="319"/>
      <c r="B54" s="319"/>
      <c r="C54" s="319"/>
      <c r="D54" s="319"/>
      <c r="E54" s="319"/>
      <c r="F54" s="319"/>
      <c r="G54" s="319"/>
      <c r="H54" s="319"/>
      <c r="I54" s="319"/>
      <c r="J54" s="319"/>
      <c r="K54" s="319"/>
      <c r="L54" s="319"/>
      <c r="M54" s="319"/>
      <c r="N54" s="319"/>
      <c r="O54" s="319"/>
    </row>
    <row r="55" spans="1:15" x14ac:dyDescent="0.3">
      <c r="A55" s="319"/>
      <c r="B55" s="319"/>
      <c r="C55" s="319"/>
      <c r="D55" s="319"/>
      <c r="E55" s="319"/>
      <c r="F55" s="319"/>
      <c r="G55" s="319"/>
      <c r="H55" s="319"/>
      <c r="I55" s="319"/>
      <c r="J55" s="319"/>
      <c r="K55" s="319"/>
      <c r="L55" s="319"/>
      <c r="M55" s="319"/>
      <c r="N55" s="319"/>
      <c r="O55" s="282" t="s">
        <v>1522</v>
      </c>
    </row>
    <row r="56" spans="1:15" x14ac:dyDescent="0.3">
      <c r="A56" s="319"/>
      <c r="B56" s="319"/>
      <c r="C56" s="319"/>
      <c r="D56" s="319"/>
      <c r="E56" s="319"/>
      <c r="F56" s="319"/>
      <c r="G56" s="319"/>
      <c r="H56" s="319"/>
      <c r="I56" s="319"/>
      <c r="J56" s="319"/>
      <c r="K56" s="319"/>
      <c r="L56" s="319"/>
      <c r="M56" s="319"/>
      <c r="N56" s="319"/>
      <c r="O56" s="319"/>
    </row>
    <row r="57" spans="1:15" x14ac:dyDescent="0.3">
      <c r="A57" s="319"/>
      <c r="B57" s="319"/>
      <c r="C57" s="319"/>
      <c r="D57" s="319"/>
      <c r="E57" s="319"/>
      <c r="F57" s="319"/>
      <c r="G57" s="319"/>
      <c r="H57" s="319"/>
      <c r="I57" s="319"/>
      <c r="J57" s="319"/>
      <c r="K57" s="319"/>
      <c r="L57" s="319"/>
      <c r="M57" s="319"/>
      <c r="N57" s="319"/>
      <c r="O57" s="319"/>
    </row>
    <row r="58" spans="1:15" x14ac:dyDescent="0.3">
      <c r="A58" s="319"/>
      <c r="B58" s="319"/>
      <c r="C58" s="319"/>
      <c r="D58" s="319"/>
      <c r="E58" s="319"/>
      <c r="F58" s="319"/>
      <c r="G58" s="319"/>
      <c r="H58" s="319"/>
      <c r="I58" s="319"/>
      <c r="J58" s="319"/>
      <c r="K58" s="319"/>
      <c r="L58" s="319"/>
      <c r="M58" s="319"/>
      <c r="N58" s="319"/>
      <c r="O58" s="319"/>
    </row>
    <row r="59" spans="1:15" x14ac:dyDescent="0.3">
      <c r="A59" s="319"/>
      <c r="B59" s="319"/>
      <c r="C59" s="319"/>
      <c r="D59" s="319"/>
      <c r="E59" s="319"/>
      <c r="F59" s="319"/>
      <c r="G59" s="319"/>
      <c r="H59" s="319"/>
      <c r="I59" s="319"/>
      <c r="J59" s="319"/>
      <c r="K59" s="319"/>
      <c r="L59" s="319"/>
      <c r="M59" s="319"/>
      <c r="N59" s="319"/>
      <c r="O59" s="3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F9895316-E200-4014-9B4C-DBC92E0BAE9B}"/>
    <hyperlink ref="O55" location="Contents!A1" display="To Frontpage" xr:uid="{F7847422-04A0-4F97-9AED-237420663C3F}"/>
  </hyperlinks>
  <pageMargins left="0.7" right="0.7" top="0.75" bottom="0.75" header="0.3" footer="0.3"/>
  <pageSetup paperSize="9" scale="39" fitToHeight="0" orientation="portrait" r:id="rId2"/>
  <headerFooter>
    <oddFooter>&amp;C&amp;1#&amp;"Calibri"&amp;10&amp;K000000Confidential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4503-0ED0-4262-B5EB-1B1B4753C8B9}">
  <sheetPr>
    <pageSetUpPr fitToPage="1"/>
  </sheetPr>
  <dimension ref="A1:D75"/>
  <sheetViews>
    <sheetView zoomScale="85" zoomScaleNormal="85" workbookViewId="0">
      <selection activeCell="C7" sqref="C7:D8"/>
    </sheetView>
  </sheetViews>
  <sheetFormatPr defaultColWidth="9.109375" defaultRowHeight="14.4" x14ac:dyDescent="0.3"/>
  <cols>
    <col min="1" max="1" width="4.6640625" style="319" customWidth="1"/>
    <col min="2" max="2" width="71.109375" style="319" customWidth="1"/>
    <col min="3" max="3" width="68.109375" style="319" customWidth="1"/>
    <col min="4" max="4" width="80.33203125" style="319" customWidth="1"/>
    <col min="5" max="16384" width="9.109375" style="319"/>
  </cols>
  <sheetData>
    <row r="1" spans="2:4" s="459" customFormat="1" x14ac:dyDescent="0.3"/>
    <row r="2" spans="2:4" s="459" customFormat="1" x14ac:dyDescent="0.3"/>
    <row r="3" spans="2:4" s="459" customFormat="1" x14ac:dyDescent="0.3"/>
    <row r="4" spans="2:4" s="459" customFormat="1" x14ac:dyDescent="0.3"/>
    <row r="5" spans="2:4" s="459" customFormat="1" x14ac:dyDescent="0.3"/>
    <row r="6" spans="2:4" s="459" customFormat="1" ht="16.2" thickBot="1" x14ac:dyDescent="0.35">
      <c r="B6" s="460" t="s">
        <v>1774</v>
      </c>
    </row>
    <row r="7" spans="2:4" s="459" customFormat="1" ht="15" thickBot="1" x14ac:dyDescent="0.35">
      <c r="B7" s="461" t="s">
        <v>1484</v>
      </c>
      <c r="C7" s="550" t="s">
        <v>1703</v>
      </c>
      <c r="D7" s="551"/>
    </row>
    <row r="8" spans="2:4" s="459" customFormat="1" ht="15" thickBot="1" x14ac:dyDescent="0.35">
      <c r="B8" s="462" t="s">
        <v>1775</v>
      </c>
      <c r="C8" s="552"/>
      <c r="D8" s="553"/>
    </row>
    <row r="9" spans="2:4" s="459" customFormat="1" x14ac:dyDescent="0.3">
      <c r="B9" s="463" t="s">
        <v>1492</v>
      </c>
      <c r="C9" s="582" t="s">
        <v>1776</v>
      </c>
      <c r="D9" s="583"/>
    </row>
    <row r="10" spans="2:4" s="459" customFormat="1" x14ac:dyDescent="0.3">
      <c r="B10" s="464" t="s">
        <v>1493</v>
      </c>
      <c r="C10" s="566" t="s">
        <v>1777</v>
      </c>
      <c r="D10" s="567"/>
    </row>
    <row r="11" spans="2:4" s="459" customFormat="1" x14ac:dyDescent="0.3">
      <c r="B11" s="464" t="s">
        <v>1495</v>
      </c>
      <c r="C11" s="566" t="s">
        <v>1778</v>
      </c>
      <c r="D11" s="567"/>
    </row>
    <row r="12" spans="2:4" s="459" customFormat="1" x14ac:dyDescent="0.3">
      <c r="B12" s="464" t="s">
        <v>1496</v>
      </c>
      <c r="C12" s="566" t="s">
        <v>1779</v>
      </c>
      <c r="D12" s="567"/>
    </row>
    <row r="13" spans="2:4" s="459" customFormat="1" x14ac:dyDescent="0.3">
      <c r="B13" s="464" t="s">
        <v>1497</v>
      </c>
      <c r="C13" s="566" t="s">
        <v>1780</v>
      </c>
      <c r="D13" s="567"/>
    </row>
    <row r="14" spans="2:4" s="459" customFormat="1" x14ac:dyDescent="0.3">
      <c r="B14" s="464" t="s">
        <v>1498</v>
      </c>
      <c r="C14" s="566" t="s">
        <v>1781</v>
      </c>
      <c r="D14" s="567"/>
    </row>
    <row r="15" spans="2:4" s="459" customFormat="1" x14ac:dyDescent="0.3">
      <c r="B15" s="464" t="s">
        <v>1499</v>
      </c>
      <c r="C15" s="572" t="s">
        <v>1782</v>
      </c>
      <c r="D15" s="573"/>
    </row>
    <row r="16" spans="2:4" s="459" customFormat="1" x14ac:dyDescent="0.3">
      <c r="B16" s="464" t="s">
        <v>1500</v>
      </c>
      <c r="C16" s="566" t="s">
        <v>1783</v>
      </c>
      <c r="D16" s="567"/>
    </row>
    <row r="17" spans="2:4" s="459" customFormat="1" x14ac:dyDescent="0.3">
      <c r="B17" s="465" t="s">
        <v>1501</v>
      </c>
      <c r="C17" s="566" t="s">
        <v>1784</v>
      </c>
      <c r="D17" s="567"/>
    </row>
    <row r="18" spans="2:4" s="459" customFormat="1" ht="30" customHeight="1" x14ac:dyDescent="0.3">
      <c r="B18" s="464" t="s">
        <v>1502</v>
      </c>
      <c r="C18" s="564" t="s">
        <v>1785</v>
      </c>
      <c r="D18" s="565"/>
    </row>
    <row r="19" spans="2:4" s="459" customFormat="1" x14ac:dyDescent="0.3">
      <c r="B19" s="466" t="s">
        <v>1504</v>
      </c>
      <c r="C19" s="566" t="s">
        <v>1786</v>
      </c>
      <c r="D19" s="567"/>
    </row>
    <row r="20" spans="2:4" s="459" customFormat="1" x14ac:dyDescent="0.3">
      <c r="B20" s="464" t="s">
        <v>1506</v>
      </c>
      <c r="C20" s="566" t="s">
        <v>1787</v>
      </c>
      <c r="D20" s="567"/>
    </row>
    <row r="21" spans="2:4" s="459" customFormat="1" x14ac:dyDescent="0.3">
      <c r="B21" s="464" t="s">
        <v>1520</v>
      </c>
      <c r="C21" s="566" t="s">
        <v>1788</v>
      </c>
      <c r="D21" s="567"/>
    </row>
    <row r="22" spans="2:4" s="459" customFormat="1" ht="29.4" thickBot="1" x14ac:dyDescent="0.35">
      <c r="B22" s="467" t="s">
        <v>1521</v>
      </c>
      <c r="C22" s="574" t="s">
        <v>1789</v>
      </c>
      <c r="D22" s="575"/>
    </row>
    <row r="23" spans="2:4" s="459" customFormat="1" ht="15" thickBot="1" x14ac:dyDescent="0.35">
      <c r="B23" s="468"/>
      <c r="C23" s="469"/>
      <c r="D23" s="470"/>
    </row>
    <row r="24" spans="2:4" s="459" customFormat="1" ht="15" thickBot="1" x14ac:dyDescent="0.35">
      <c r="B24" s="461" t="s">
        <v>1484</v>
      </c>
      <c r="C24" s="576" t="s">
        <v>1703</v>
      </c>
      <c r="D24" s="577"/>
    </row>
    <row r="25" spans="2:4" s="459" customFormat="1" ht="15" thickBot="1" x14ac:dyDescent="0.35">
      <c r="B25" s="462" t="s">
        <v>1790</v>
      </c>
      <c r="C25" s="578"/>
      <c r="D25" s="579"/>
    </row>
    <row r="26" spans="2:4" s="459" customFormat="1" x14ac:dyDescent="0.3">
      <c r="B26" s="471" t="s">
        <v>1525</v>
      </c>
      <c r="C26" s="580" t="s">
        <v>1791</v>
      </c>
      <c r="D26" s="581"/>
    </row>
    <row r="27" spans="2:4" s="459" customFormat="1" ht="36" customHeight="1" x14ac:dyDescent="0.3">
      <c r="B27" s="464" t="s">
        <v>1526</v>
      </c>
      <c r="C27" s="562" t="s">
        <v>1792</v>
      </c>
      <c r="D27" s="563"/>
    </row>
    <row r="28" spans="2:4" s="459" customFormat="1" x14ac:dyDescent="0.3">
      <c r="B28" s="472" t="s">
        <v>1527</v>
      </c>
      <c r="C28" s="562" t="s">
        <v>1793</v>
      </c>
      <c r="D28" s="563"/>
    </row>
    <row r="29" spans="2:4" s="459" customFormat="1" x14ac:dyDescent="0.3">
      <c r="B29" s="472" t="s">
        <v>1794</v>
      </c>
      <c r="C29" s="564" t="s">
        <v>1795</v>
      </c>
      <c r="D29" s="565"/>
    </row>
    <row r="30" spans="2:4" s="459" customFormat="1" x14ac:dyDescent="0.3">
      <c r="B30" s="472" t="s">
        <v>1796</v>
      </c>
      <c r="C30" s="566" t="s">
        <v>1797</v>
      </c>
      <c r="D30" s="567"/>
    </row>
    <row r="31" spans="2:4" s="459" customFormat="1" x14ac:dyDescent="0.3">
      <c r="B31" s="472" t="s">
        <v>1534</v>
      </c>
      <c r="C31" s="562" t="s">
        <v>1798</v>
      </c>
      <c r="D31" s="563"/>
    </row>
    <row r="32" spans="2:4" s="459" customFormat="1" x14ac:dyDescent="0.3">
      <c r="B32" s="472" t="s">
        <v>1535</v>
      </c>
      <c r="C32" s="562" t="s">
        <v>1799</v>
      </c>
      <c r="D32" s="563"/>
    </row>
    <row r="33" spans="1:4" s="459" customFormat="1" ht="15" thickBot="1" x14ac:dyDescent="0.35">
      <c r="B33" s="473" t="s">
        <v>1800</v>
      </c>
      <c r="C33" s="568" t="s">
        <v>1801</v>
      </c>
      <c r="D33" s="569"/>
    </row>
    <row r="34" spans="1:4" s="459" customFormat="1" ht="15" thickBot="1" x14ac:dyDescent="0.35">
      <c r="B34" s="474"/>
      <c r="C34" s="475"/>
      <c r="D34" s="476"/>
    </row>
    <row r="35" spans="1:4" s="459" customFormat="1" ht="15" thickBot="1" x14ac:dyDescent="0.35">
      <c r="A35" s="477"/>
      <c r="B35" s="461" t="s">
        <v>1484</v>
      </c>
      <c r="C35" s="478" t="s">
        <v>1703</v>
      </c>
      <c r="D35" s="479" t="s">
        <v>1802</v>
      </c>
    </row>
    <row r="36" spans="1:4" s="459" customFormat="1" ht="15" thickBot="1" x14ac:dyDescent="0.35">
      <c r="A36" s="477"/>
      <c r="B36" s="462" t="s">
        <v>1803</v>
      </c>
      <c r="C36" s="480"/>
      <c r="D36" s="481" t="s">
        <v>1804</v>
      </c>
    </row>
    <row r="37" spans="1:4" s="459" customFormat="1" ht="90.75" customHeight="1" x14ac:dyDescent="0.3">
      <c r="A37" s="477"/>
      <c r="B37" s="482" t="s">
        <v>1611</v>
      </c>
      <c r="C37" s="483" t="s">
        <v>1805</v>
      </c>
      <c r="D37" s="484"/>
    </row>
    <row r="38" spans="1:4" s="459" customFormat="1" ht="285" customHeight="1" thickBot="1" x14ac:dyDescent="0.35">
      <c r="A38" s="477"/>
      <c r="B38" s="485" t="s">
        <v>1613</v>
      </c>
      <c r="C38" s="486" t="s">
        <v>1806</v>
      </c>
      <c r="D38" s="487"/>
    </row>
    <row r="39" spans="1:4" s="459" customFormat="1" ht="15" thickBot="1" x14ac:dyDescent="0.35">
      <c r="B39" s="488"/>
      <c r="C39" s="476"/>
      <c r="D39" s="476"/>
    </row>
    <row r="40" spans="1:4" s="459" customFormat="1" ht="15" thickBot="1" x14ac:dyDescent="0.35">
      <c r="B40" s="461" t="s">
        <v>1484</v>
      </c>
      <c r="C40" s="550" t="s">
        <v>1703</v>
      </c>
      <c r="D40" s="551"/>
    </row>
    <row r="41" spans="1:4" s="459" customFormat="1" ht="15" thickBot="1" x14ac:dyDescent="0.35">
      <c r="B41" s="462" t="s">
        <v>1807</v>
      </c>
      <c r="C41" s="552"/>
      <c r="D41" s="553"/>
    </row>
    <row r="42" spans="1:4" s="459" customFormat="1" ht="75" customHeight="1" x14ac:dyDescent="0.3">
      <c r="B42" s="489" t="s">
        <v>1617</v>
      </c>
      <c r="C42" s="558" t="s">
        <v>1808</v>
      </c>
      <c r="D42" s="559"/>
    </row>
    <row r="43" spans="1:4" s="459" customFormat="1" ht="32.25" customHeight="1" x14ac:dyDescent="0.3">
      <c r="B43" s="490" t="s">
        <v>1619</v>
      </c>
      <c r="C43" s="546" t="s">
        <v>1809</v>
      </c>
      <c r="D43" s="547"/>
    </row>
    <row r="44" spans="1:4" s="459" customFormat="1" ht="15" thickBot="1" x14ac:dyDescent="0.35">
      <c r="B44" s="485" t="s">
        <v>1620</v>
      </c>
      <c r="C44" s="548" t="s">
        <v>1810</v>
      </c>
      <c r="D44" s="549"/>
    </row>
    <row r="45" spans="1:4" s="459" customFormat="1" ht="15" thickBot="1" x14ac:dyDescent="0.35">
      <c r="B45" s="491"/>
      <c r="C45" s="492"/>
      <c r="D45" s="476"/>
    </row>
    <row r="46" spans="1:4" s="459" customFormat="1" ht="15" thickBot="1" x14ac:dyDescent="0.35">
      <c r="B46" s="461" t="s">
        <v>1484</v>
      </c>
      <c r="C46" s="550" t="s">
        <v>1703</v>
      </c>
      <c r="D46" s="551"/>
    </row>
    <row r="47" spans="1:4" s="459" customFormat="1" ht="15" thickBot="1" x14ac:dyDescent="0.35">
      <c r="B47" s="462" t="s">
        <v>1811</v>
      </c>
      <c r="C47" s="570"/>
      <c r="D47" s="571"/>
    </row>
    <row r="48" spans="1:4" s="459" customFormat="1" x14ac:dyDescent="0.3">
      <c r="B48" s="493" t="s">
        <v>1624</v>
      </c>
      <c r="C48" s="556" t="s">
        <v>1812</v>
      </c>
      <c r="D48" s="557"/>
    </row>
    <row r="49" spans="2:4" s="459" customFormat="1" x14ac:dyDescent="0.3">
      <c r="B49" s="494" t="s">
        <v>1625</v>
      </c>
      <c r="C49" s="546" t="s">
        <v>1813</v>
      </c>
      <c r="D49" s="547"/>
    </row>
    <row r="50" spans="2:4" s="459" customFormat="1" x14ac:dyDescent="0.3">
      <c r="B50" s="490" t="s">
        <v>1626</v>
      </c>
      <c r="C50" s="556" t="s">
        <v>1814</v>
      </c>
      <c r="D50" s="557"/>
    </row>
    <row r="51" spans="2:4" s="459" customFormat="1" x14ac:dyDescent="0.3">
      <c r="B51" s="490" t="s">
        <v>1627</v>
      </c>
      <c r="C51" s="546" t="s">
        <v>1815</v>
      </c>
      <c r="D51" s="547"/>
    </row>
    <row r="52" spans="2:4" s="459" customFormat="1" x14ac:dyDescent="0.3">
      <c r="B52" s="490" t="s">
        <v>1628</v>
      </c>
      <c r="C52" s="546" t="s">
        <v>1816</v>
      </c>
      <c r="D52" s="547"/>
    </row>
    <row r="53" spans="2:4" s="459" customFormat="1" x14ac:dyDescent="0.3">
      <c r="B53" s="490" t="s">
        <v>1629</v>
      </c>
      <c r="C53" s="546" t="s">
        <v>1817</v>
      </c>
      <c r="D53" s="547"/>
    </row>
    <row r="54" spans="2:4" s="459" customFormat="1" x14ac:dyDescent="0.3">
      <c r="B54" s="490" t="s">
        <v>1630</v>
      </c>
      <c r="C54" s="546" t="s">
        <v>1818</v>
      </c>
      <c r="D54" s="547"/>
    </row>
    <row r="55" spans="2:4" s="459" customFormat="1" x14ac:dyDescent="0.3">
      <c r="B55" s="490" t="s">
        <v>951</v>
      </c>
      <c r="C55" s="546" t="s">
        <v>1819</v>
      </c>
      <c r="D55" s="547"/>
    </row>
    <row r="56" spans="2:4" s="459" customFormat="1" x14ac:dyDescent="0.3">
      <c r="B56" s="490" t="s">
        <v>1631</v>
      </c>
      <c r="C56" s="546" t="s">
        <v>1820</v>
      </c>
      <c r="D56" s="547"/>
    </row>
    <row r="57" spans="2:4" s="459" customFormat="1" ht="15" thickBot="1" x14ac:dyDescent="0.35">
      <c r="B57" s="495" t="s">
        <v>157</v>
      </c>
      <c r="C57" s="548" t="s">
        <v>1821</v>
      </c>
      <c r="D57" s="549"/>
    </row>
    <row r="58" spans="2:4" s="459" customFormat="1" ht="15" thickBot="1" x14ac:dyDescent="0.35"/>
    <row r="59" spans="2:4" s="459" customFormat="1" ht="15" thickBot="1" x14ac:dyDescent="0.35">
      <c r="B59" s="496" t="s">
        <v>1484</v>
      </c>
      <c r="C59" s="497" t="s">
        <v>1703</v>
      </c>
      <c r="D59" s="498"/>
    </row>
    <row r="60" spans="2:4" s="459" customFormat="1" ht="15" thickBot="1" x14ac:dyDescent="0.35">
      <c r="B60" s="461" t="s">
        <v>1822</v>
      </c>
      <c r="C60" s="499"/>
      <c r="D60" s="500"/>
    </row>
    <row r="61" spans="2:4" s="459" customFormat="1" x14ac:dyDescent="0.3">
      <c r="B61" s="501" t="s">
        <v>1664</v>
      </c>
      <c r="C61" s="558" t="s">
        <v>1823</v>
      </c>
      <c r="D61" s="559"/>
    </row>
    <row r="62" spans="2:4" s="459" customFormat="1" x14ac:dyDescent="0.3">
      <c r="B62" s="502" t="s">
        <v>1824</v>
      </c>
      <c r="C62" s="560" t="s">
        <v>1825</v>
      </c>
      <c r="D62" s="561"/>
    </row>
    <row r="63" spans="2:4" s="459" customFormat="1" x14ac:dyDescent="0.3">
      <c r="B63" s="502" t="s">
        <v>1826</v>
      </c>
      <c r="C63" s="546" t="s">
        <v>1827</v>
      </c>
      <c r="D63" s="547"/>
    </row>
    <row r="64" spans="2:4" s="459" customFormat="1" ht="15" customHeight="1" x14ac:dyDescent="0.3">
      <c r="B64" s="502" t="s">
        <v>1671</v>
      </c>
      <c r="C64" s="546" t="s">
        <v>1828</v>
      </c>
      <c r="D64" s="547"/>
    </row>
    <row r="65" spans="1:4" s="459" customFormat="1" ht="15" customHeight="1" x14ac:dyDescent="0.3">
      <c r="B65" s="502" t="s">
        <v>1672</v>
      </c>
      <c r="C65" s="546" t="s">
        <v>1829</v>
      </c>
      <c r="D65" s="547"/>
    </row>
    <row r="66" spans="1:4" s="459" customFormat="1" x14ac:dyDescent="0.3">
      <c r="B66" s="502" t="s">
        <v>1673</v>
      </c>
      <c r="C66" s="546" t="s">
        <v>1830</v>
      </c>
      <c r="D66" s="547"/>
    </row>
    <row r="67" spans="1:4" s="459" customFormat="1" ht="15" thickBot="1" x14ac:dyDescent="0.35">
      <c r="B67" s="495" t="s">
        <v>157</v>
      </c>
      <c r="C67" s="548" t="s">
        <v>1831</v>
      </c>
      <c r="D67" s="549"/>
    </row>
    <row r="68" spans="1:4" s="459" customFormat="1" ht="15" thickBot="1" x14ac:dyDescent="0.35"/>
    <row r="69" spans="1:4" s="459" customFormat="1" ht="15" thickBot="1" x14ac:dyDescent="0.35">
      <c r="B69" s="461" t="s">
        <v>1484</v>
      </c>
      <c r="C69" s="550" t="s">
        <v>1703</v>
      </c>
      <c r="D69" s="551"/>
    </row>
    <row r="70" spans="1:4" s="459" customFormat="1" ht="15" thickBot="1" x14ac:dyDescent="0.35">
      <c r="B70" s="462" t="s">
        <v>1832</v>
      </c>
      <c r="C70" s="552"/>
      <c r="D70" s="553"/>
    </row>
    <row r="71" spans="1:4" s="459" customFormat="1" ht="15" thickBot="1" x14ac:dyDescent="0.35">
      <c r="B71" s="503" t="s">
        <v>1833</v>
      </c>
      <c r="C71" s="554" t="s">
        <v>1834</v>
      </c>
      <c r="D71" s="555"/>
    </row>
    <row r="72" spans="1:4" s="459" customFormat="1" ht="15" thickBot="1" x14ac:dyDescent="0.35">
      <c r="B72" s="491"/>
      <c r="C72" s="476"/>
      <c r="D72" s="476"/>
    </row>
    <row r="73" spans="1:4" s="459" customFormat="1" ht="15" thickBot="1" x14ac:dyDescent="0.35">
      <c r="A73" s="477"/>
      <c r="B73" s="461" t="s">
        <v>1835</v>
      </c>
      <c r="C73" s="544" t="s">
        <v>1836</v>
      </c>
      <c r="D73" s="545"/>
    </row>
    <row r="74" spans="1:4" s="459" customFormat="1" ht="29.4" thickBot="1" x14ac:dyDescent="0.35">
      <c r="A74" s="477"/>
      <c r="B74" s="504" t="s">
        <v>1837</v>
      </c>
      <c r="C74" s="505" t="s">
        <v>1838</v>
      </c>
      <c r="D74" s="506"/>
    </row>
    <row r="75" spans="1:4" x14ac:dyDescent="0.3">
      <c r="A75" s="325"/>
      <c r="B75" s="325"/>
      <c r="C75" s="325"/>
      <c r="D75" s="507" t="s">
        <v>1839</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6C658421-7FE8-46BE-B037-820B13225B1B}"/>
    <hyperlink ref="C74" r:id="rId1" xr:uid="{87DD1C75-A54D-4122-B6CF-758C9F899D4D}"/>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2016-05-20T08:25:54Z</cp:lastPrinted>
  <dcterms:created xsi:type="dcterms:W3CDTF">2016-04-21T08:07:20Z</dcterms:created>
  <dcterms:modified xsi:type="dcterms:W3CDTF">2019-05-01T09:46:34Z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2019-04-11T13:19:51Z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2d325abb-813d-45fb-af4f-0000f538d916</vt:lpwstr>
  </property>
  <property fmtid="{D5CDD505-2E9C-101B-9397-08002B2CF9AE}" pid="8" name="MSIP_Label_400b7bbd-7ade-49ce-aa5e-23220b76cd08_ContentBits">
    <vt:lpwstr>2</vt:lpwstr>
  </property>
</Properties>
</file>