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K:\Data\ECBC skabelon\HTT\GenLev202108\"/>
    </mc:Choice>
  </mc:AlternateContent>
  <xr:revisionPtr revIDLastSave="0" documentId="13_ncr:1_{C19A70D4-5E65-4FAE-9790-9C02113B5A06}" xr6:coauthVersionLast="46" xr6:coauthVersionMax="46" xr10:uidLastSave="{00000000-0000-0000-0000-000000000000}"/>
  <bookViews>
    <workbookView xWindow="-120" yWindow="-120" windowWidth="29040" windowHeight="15840" firstSheet="1" activeTab="1" xr2:uid="{00000000-000D-0000-FFFF-FFFF00000000}"/>
  </bookViews>
  <sheets>
    <sheet name="Disclaimer" sheetId="13" state="hidden" r:id="rId1"/>
    <sheet name="Introduction" sheetId="5" r:id="rId2"/>
    <sheet name="A. HTT General" sheetId="8" r:id="rId3"/>
    <sheet name="B1. HTT Mortgage Assets" sheetId="9" r:id="rId4"/>
    <sheet name="C. HTT Harmonised Glossary" sheetId="12" r:id="rId5"/>
    <sheet name="Frontpage" sheetId="19" r:id="rId6"/>
    <sheet name="Contents" sheetId="20" r:id="rId7"/>
    <sheet name="Table A - General Issuer Detail" sheetId="21" r:id="rId8"/>
    <sheet name="G1-G4 - Cover pool inform." sheetId="22" r:id="rId9"/>
    <sheet name="Table 1-3 - Lending" sheetId="23" r:id="rId10"/>
    <sheet name="Table 4 - LTV" sheetId="24" r:id="rId11"/>
    <sheet name="Table 5 - Lending by region" sheetId="25" r:id="rId12"/>
    <sheet name="Table 6-8 - Lending by loantype" sheetId="26" r:id="rId13"/>
    <sheet name="Table 9-12 - Lending" sheetId="27" r:id="rId14"/>
    <sheet name="X1 Key Concepts" sheetId="28" r:id="rId15"/>
    <sheet name="X2 Key Concepts" sheetId="29" r:id="rId16"/>
    <sheet name="X3 - General explanation" sheetId="30" r:id="rId17"/>
    <sheet name="D. Insert Nat Trans Templ" sheetId="14" state="hidden" r:id="rId18"/>
    <sheet name="E. Optional ECB-ECAIs data" sheetId="18" state="hidden" r:id="rId1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6">Contents!$A$1:$F$67</definedName>
    <definedName name="_xlnm.Print_Area" localSheetId="0">Disclaimer!$A$1:$A$170</definedName>
    <definedName name="_xlnm.Print_Area" localSheetId="18">'E. Optional ECB-ECAIs data'!$A$2:$G$72</definedName>
    <definedName name="_xlnm.Print_Area" localSheetId="5">Frontpage!$A$1:$F$37</definedName>
    <definedName name="_xlnm.Print_Area" localSheetId="8">'G1-G4 - Cover pool inform.'!$A$1:$L$132</definedName>
    <definedName name="_xlnm.Print_Area" localSheetId="1">Introduction!$B$2:$J$40</definedName>
    <definedName name="_xlnm.Print_Area" localSheetId="10">'Table 4 - LTV'!$A$1:$O$90</definedName>
    <definedName name="_xlnm.Print_Area" localSheetId="13">'Table 9-12 - Lending'!$A$1:$U$83</definedName>
    <definedName name="_xlnm.Print_Area" localSheetId="14">'X1 Key Concepts'!$A$1:$D$46</definedName>
    <definedName name="_xlnm.Print_Titles" localSheetId="0">Disclaimer!$2:$2</definedName>
    <definedName name="privacy_policy" localSheetId="0">Disclaimer!$A$136</definedName>
    <definedName name="Q_1">'Table A - General Issuer Detail'!$F$9</definedName>
    <definedName name="Q_2">'Table A - General Issuer Detail'!$E$9</definedName>
    <definedName name="Q_3">'Table A - General Issuer Detail'!$D$9</definedName>
    <definedName name="Q_4">'Table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27" l="1"/>
  <c r="B39" i="27" l="1"/>
  <c r="L29" i="27"/>
  <c r="K29" i="27"/>
  <c r="J29" i="27"/>
  <c r="I29" i="27"/>
  <c r="H29" i="27"/>
  <c r="G29" i="27"/>
  <c r="F29" i="27"/>
  <c r="E29" i="27"/>
  <c r="D29" i="27"/>
  <c r="C29" i="27"/>
  <c r="M28" i="27"/>
  <c r="M27" i="27"/>
  <c r="M26" i="27"/>
  <c r="M25" i="27"/>
  <c r="M24" i="27"/>
  <c r="M23" i="27"/>
  <c r="M29" i="27" s="1"/>
  <c r="L14" i="27"/>
  <c r="K14" i="27"/>
  <c r="J14" i="27"/>
  <c r="I14" i="27"/>
  <c r="H14" i="27"/>
  <c r="G14" i="27"/>
  <c r="F14" i="27"/>
  <c r="E14" i="27"/>
  <c r="D14" i="27"/>
  <c r="C14" i="27"/>
  <c r="M13" i="27"/>
  <c r="M12" i="27"/>
  <c r="M11" i="27"/>
  <c r="M10" i="27"/>
  <c r="M9" i="27"/>
  <c r="M59" i="26"/>
  <c r="M58" i="26"/>
  <c r="M57" i="26"/>
  <c r="M55" i="26"/>
  <c r="M54" i="26"/>
  <c r="M53" i="26"/>
  <c r="M52" i="26"/>
  <c r="L51" i="26"/>
  <c r="L60" i="26" s="1"/>
  <c r="K51" i="26"/>
  <c r="K60" i="26" s="1"/>
  <c r="J51" i="26"/>
  <c r="J60" i="26" s="1"/>
  <c r="I51" i="26"/>
  <c r="I60" i="26" s="1"/>
  <c r="H51" i="26"/>
  <c r="H60" i="26" s="1"/>
  <c r="G51" i="26"/>
  <c r="G60" i="26" s="1"/>
  <c r="F51" i="26"/>
  <c r="F60" i="26" s="1"/>
  <c r="E51" i="26"/>
  <c r="E60" i="26" s="1"/>
  <c r="D51" i="26"/>
  <c r="D60" i="26" s="1"/>
  <c r="C51" i="26"/>
  <c r="C60" i="26" s="1"/>
  <c r="M50" i="26"/>
  <c r="M49" i="26"/>
  <c r="L40" i="26"/>
  <c r="G40" i="26"/>
  <c r="D40" i="26"/>
  <c r="M39" i="26"/>
  <c r="M38" i="26"/>
  <c r="M37" i="26"/>
  <c r="M35" i="26"/>
  <c r="M34" i="26"/>
  <c r="M33" i="26"/>
  <c r="M32" i="26"/>
  <c r="L31" i="26"/>
  <c r="K31" i="26"/>
  <c r="K40" i="26" s="1"/>
  <c r="J31" i="26"/>
  <c r="J40" i="26" s="1"/>
  <c r="I31" i="26"/>
  <c r="I40" i="26" s="1"/>
  <c r="H31" i="26"/>
  <c r="H40" i="26" s="1"/>
  <c r="G31" i="26"/>
  <c r="F31" i="26"/>
  <c r="F40" i="26" s="1"/>
  <c r="E31" i="26"/>
  <c r="M31" i="26" s="1"/>
  <c r="D31" i="26"/>
  <c r="C31" i="26"/>
  <c r="C40" i="26" s="1"/>
  <c r="M30" i="26"/>
  <c r="M29" i="26"/>
  <c r="G20" i="26"/>
  <c r="F20" i="26"/>
  <c r="M19" i="26"/>
  <c r="M18" i="26"/>
  <c r="M17" i="26"/>
  <c r="M15" i="26"/>
  <c r="M14" i="26"/>
  <c r="M13" i="26"/>
  <c r="M12" i="26"/>
  <c r="L11" i="26"/>
  <c r="L20" i="26" s="1"/>
  <c r="K11" i="26"/>
  <c r="K20" i="26" s="1"/>
  <c r="J11" i="26"/>
  <c r="J20" i="26" s="1"/>
  <c r="I11" i="26"/>
  <c r="I20" i="26" s="1"/>
  <c r="H11" i="26"/>
  <c r="H20" i="26" s="1"/>
  <c r="G11" i="26"/>
  <c r="F11" i="26"/>
  <c r="E11" i="26"/>
  <c r="E20" i="26" s="1"/>
  <c r="D11" i="26"/>
  <c r="C11" i="26"/>
  <c r="C20" i="26" s="1"/>
  <c r="M10" i="26"/>
  <c r="M9" i="26"/>
  <c r="H22" i="25"/>
  <c r="G22" i="25"/>
  <c r="F22" i="25"/>
  <c r="E22" i="25"/>
  <c r="D22" i="25"/>
  <c r="C22" i="25"/>
  <c r="I20" i="25"/>
  <c r="I19" i="25"/>
  <c r="I18" i="25"/>
  <c r="I17" i="25"/>
  <c r="I16" i="25"/>
  <c r="I15" i="25"/>
  <c r="I14" i="25"/>
  <c r="I13" i="25"/>
  <c r="I12" i="25"/>
  <c r="I11" i="25"/>
  <c r="I22" i="25" s="1"/>
  <c r="I26" i="23"/>
  <c r="I27" i="23" s="1"/>
  <c r="M18" i="23"/>
  <c r="M19" i="23" s="1"/>
  <c r="M11" i="23"/>
  <c r="M12" i="23" s="1"/>
  <c r="C106" i="22"/>
  <c r="E83" i="22"/>
  <c r="D83" i="22"/>
  <c r="C83" i="22"/>
  <c r="F82" i="22"/>
  <c r="F81" i="22"/>
  <c r="F80" i="22"/>
  <c r="F79" i="22"/>
  <c r="K75" i="22"/>
  <c r="I75" i="22"/>
  <c r="H75" i="22"/>
  <c r="G75" i="22"/>
  <c r="F75" i="22"/>
  <c r="E75" i="22"/>
  <c r="D75" i="22"/>
  <c r="C75" i="22"/>
  <c r="K67" i="22"/>
  <c r="I67" i="22"/>
  <c r="H67" i="22"/>
  <c r="G67" i="22"/>
  <c r="F67" i="22"/>
  <c r="E67" i="22"/>
  <c r="D67" i="22"/>
  <c r="C67" i="22"/>
  <c r="I26" i="22"/>
  <c r="H26" i="22"/>
  <c r="G26" i="22"/>
  <c r="F26" i="22"/>
  <c r="M40" i="26" l="1"/>
  <c r="F83" i="22"/>
  <c r="M11" i="26"/>
  <c r="M20" i="26" s="1"/>
  <c r="M14" i="27"/>
  <c r="F12" i="23"/>
  <c r="J12" i="23"/>
  <c r="F19" i="23"/>
  <c r="G12" i="23"/>
  <c r="C19" i="23"/>
  <c r="K19" i="23"/>
  <c r="G27" i="23"/>
  <c r="C105" i="22"/>
  <c r="D12" i="23"/>
  <c r="H12" i="23"/>
  <c r="L12" i="23"/>
  <c r="D19" i="23"/>
  <c r="H19" i="23"/>
  <c r="L19" i="23"/>
  <c r="D27" i="23"/>
  <c r="H27" i="23"/>
  <c r="D20" i="26"/>
  <c r="E40" i="26"/>
  <c r="J19" i="23"/>
  <c r="F27" i="23"/>
  <c r="C12" i="23"/>
  <c r="K12" i="23"/>
  <c r="G19" i="23"/>
  <c r="C27" i="23"/>
  <c r="E12" i="23"/>
  <c r="I12" i="23"/>
  <c r="E19" i="23"/>
  <c r="I19" i="23"/>
  <c r="E27" i="23"/>
  <c r="M51" i="26"/>
  <c r="M60" i="26" s="1"/>
  <c r="F28" i="9" l="1"/>
  <c r="C207" i="8" l="1"/>
  <c r="G227" i="8" l="1"/>
  <c r="F227" i="8"/>
  <c r="G226" i="8"/>
  <c r="F226" i="8"/>
  <c r="G225" i="8"/>
  <c r="F225" i="8"/>
  <c r="G224" i="8"/>
  <c r="F224" i="8"/>
  <c r="G223" i="8"/>
  <c r="F223" i="8"/>
  <c r="G222" i="8"/>
  <c r="F222" i="8"/>
  <c r="G221" i="8"/>
  <c r="F221" i="8"/>
  <c r="G219" i="8"/>
  <c r="F219" i="8"/>
  <c r="G218" i="8"/>
  <c r="F218" i="8"/>
  <c r="G217" i="8"/>
  <c r="F217" i="8"/>
  <c r="F292" i="8"/>
  <c r="D290" i="8"/>
  <c r="D300" i="8"/>
  <c r="C292" i="8"/>
  <c r="D293" i="8"/>
  <c r="C290" i="8"/>
  <c r="C300" i="8"/>
  <c r="C293" i="8"/>
  <c r="D292"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<sst xmlns="http://schemas.openxmlformats.org/spreadsheetml/2006/main" count="2876" uniqueCount="1777">
  <si>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</si>
  <si>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</si>
  <si>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</si>
  <si>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</si>
  <si>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</si>
  <si>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</si>
  <si>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</si>
  <si>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</si>
  <si>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</si>
  <si>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</si>
  <si>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</si>
  <si>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</si>
  <si>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</si>
  <si>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</si>
  <si>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</si>
  <si>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</si>
  <si>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</si>
  <si>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</si>
  <si>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</si>
  <si>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</si>
  <si>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</si>
  <si>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</si>
  <si>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</si>
  <si>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</si>
  <si>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</si>
  <si>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</si>
  <si>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</si>
  <si>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</si>
  <si>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</si>
  <si>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</si>
  <si>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</si>
  <si>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</si>
  <si>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</si>
  <si>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</si>
  <si>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</si>
  <si>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</si>
  <si>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</si>
  <si>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</si>
  <si>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</si>
  <si>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</si>
  <si>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</si>
  <si>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</si>
  <si>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</si>
  <si>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</si>
  <si>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</si>
  <si>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</si>
  <si>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</si>
  <si>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</si>
  <si>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</si>
  <si>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</si>
  <si>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</si>
  <si>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</si>
  <si>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</si>
  <si>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</si>
  <si>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</si>
  <si>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</si>
  <si>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</si>
  <si>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</si>
  <si>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</si>
  <si>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</si>
  <si>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</si>
  <si>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</si>
  <si>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</si>
  <si>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</si>
  <si>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</si>
  <si>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</si>
  <si>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</si>
  <si>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</si>
  <si>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</si>
  <si>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</si>
  <si>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</si>
  <si>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</si>
  <si>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</si>
  <si>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</si>
  <si>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</si>
  <si>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</si>
  <si>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</si>
  <si>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</si>
  <si>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</si>
  <si>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</si>
  <si>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</si>
  <si>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</si>
  <si>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</si>
  <si>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</si>
  <si>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</si>
  <si>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</si>
  <si>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</si>
  <si>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</si>
  <si>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</si>
  <si>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</si>
  <si>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</si>
  <si>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</si>
  <si>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</si>
  <si>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</si>
  <si>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</si>
  <si>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</si>
  <si>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</si>
  <si>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</si>
  <si>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</si>
  <si>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</si>
  <si>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</si>
  <si>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</si>
  <si>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</si>
  <si>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</si>
  <si>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</si>
  <si>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</si>
  <si>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</si>
  <si>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</si>
  <si>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</si>
  <si>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</si>
  <si>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</si>
  <si>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</si>
  <si>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</si>
  <si>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</si>
  <si>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</si>
  <si>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</si>
  <si>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</si>
  <si>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</si>
  <si>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</si>
  <si>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</si>
  <si>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</si>
  <si>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</si>
  <si>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</si>
  <si>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</si>
  <si>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</si>
  <si>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</si>
  <si>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</si>
  <si>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</si>
  <si>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</si>
  <si>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</si>
  <si>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</si>
  <si>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</si>
  <si>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</si>
  <si>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</si>
  <si>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</si>
  <si>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</si>
  <si>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</si>
  <si>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</si>
  <si>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</si>
  <si>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</si>
  <si>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</si>
  <si>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</si>
  <si>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</si>
  <si>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</si>
  <si>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</si>
  <si>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</si>
  <si>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</si>
  <si>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</si>
  <si>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</si>
  <si>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</si>
  <si>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</si>
  <si>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</si>
  <si>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</si>
  <si>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</si>
  <si>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</si>
  <si>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</si>
  <si>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</si>
  <si>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</si>
  <si>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</si>
  <si>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</si>
  <si>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</si>
  <si>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</si>
  <si>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</si>
  <si>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</si>
  <si>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</si>
  <si>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</si>
  <si>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</si>
  <si>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</si>
  <si>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</si>
  <si>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</si>
  <si>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</si>
  <si>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</si>
  <si>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</si>
  <si>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</si>
  <si>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</si>
  <si>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</si>
  <si>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</si>
  <si>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</si>
  <si>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</si>
  <si>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</si>
  <si>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</si>
  <si>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</si>
  <si>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</si>
  <si>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</si>
  <si>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</si>
  <si>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</si>
  <si>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</si>
  <si>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</si>
  <si>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</si>
  <si>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</si>
  <si>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</si>
  <si>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</si>
  <si>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</si>
  <si>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</si>
  <si>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</si>
  <si>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</si>
  <si>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</si>
  <si>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</si>
  <si>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</si>
  <si>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</si>
  <si>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</si>
  <si>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</si>
  <si>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</si>
  <si>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</si>
  <si>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</si>
  <si>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</si>
  <si>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</si>
  <si>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</si>
  <si>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</si>
  <si>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</si>
  <si>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</si>
  <si>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</si>
  <si>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</si>
  <si>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</si>
  <si>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</si>
  <si>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</si>
  <si>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</si>
  <si>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</si>
  <si>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</si>
  <si>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</si>
  <si>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</si>
  <si>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</si>
  <si>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</si>
  <si>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</si>
  <si>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</si>
  <si>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</si>
  <si>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</si>
  <si>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</si>
  <si>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</si>
  <si>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</si>
  <si>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</si>
  <si>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</si>
  <si>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</si>
  <si>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</si>
  <si>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</si>
  <si>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</si>
  <si>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</si>
  <si>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</si>
  <si>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</si>
  <si>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</si>
  <si>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</si>
  <si>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</si>
  <si>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</si>
  <si>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</si>
  <si>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</si>
  <si>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</si>
  <si>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</si>
  <si>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</si>
  <si>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</si>
  <si>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</si>
  <si>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</si>
  <si>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</si>
  <si>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</si>
  <si>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</si>
  <si>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</si>
  <si>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</si>
  <si>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</si>
  <si>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</si>
  <si>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</si>
  <si>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</si>
  <si>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</si>
  <si>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</si>
  <si>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</si>
  <si>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</si>
  <si>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</si>
  <si>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</si>
  <si>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</si>
  <si>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</si>
  <si>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</si>
  <si>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</si>
  <si>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</si>
  <si>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</si>
  <si>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</si>
  <si>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</si>
  <si>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</si>
  <si>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</si>
  <si>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</si>
  <si>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</si>
  <si>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</si>
  <si>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</si>
  <si>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</si>
  <si>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</si>
  <si>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</si>
  <si>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</si>
  <si>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</si>
  <si>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</si>
  <si>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</si>
  <si>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</si>
  <si>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</si>
  <si>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</si>
  <si>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</si>
  <si>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</si>
  <si>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</si>
  <si>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</si>
  <si>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</si>
  <si>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</si>
  <si>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</si>
  <si>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</si>
  <si>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</si>
  <si>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</si>
  <si>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</si>
  <si>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</si>
  <si>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</si>
  <si>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</si>
  <si>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</si>
  <si>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</si>
  <si>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</si>
  <si>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</si>
  <si>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</si>
  <si>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</si>
  <si>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</si>
  <si>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</si>
  <si>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</si>
  <si>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</si>
  <si>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</si>
  <si>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</si>
  <si>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</si>
  <si>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</si>
  <si>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</si>
  <si>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</si>
  <si>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</si>
  <si>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</si>
  <si>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</si>
  <si>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</si>
  <si>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</si>
  <si>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</si>
  <si>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</si>
  <si>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</si>
  <si>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</si>
  <si>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</si>
  <si>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</si>
  <si>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</si>
  <si>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</si>
  <si>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</si>
  <si>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</si>
  <si>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</si>
  <si>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</si>
  <si>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</si>
  <si>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</si>
  <si>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</si>
  <si>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</si>
  <si>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</si>
  <si>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</si>
  <si>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</si>
  <si>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</si>
  <si>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</si>
  <si>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</si>
  <si>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</si>
  <si>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</si>
  <si>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</si>
  <si>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</si>
  <si>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</si>
  <si>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</si>
  <si>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</si>
  <si>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</si>
  <si>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</si>
  <si>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</si>
  <si>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</si>
  <si>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</si>
  <si>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</si>
  <si>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</si>
  <si>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</si>
  <si>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</si>
  <si>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</si>
  <si>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</si>
  <si>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</si>
  <si>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</si>
  <si>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</si>
  <si>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</si>
  <si>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</si>
  <si>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</si>
  <si>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</si>
  <si>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</si>
  <si>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</si>
  <si>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</si>
  <si>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</si>
  <si>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</si>
  <si>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</si>
  <si>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</si>
  <si>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</si>
  <si>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</si>
  <si>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</si>
  <si>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</si>
  <si>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</si>
  <si>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</si>
  <si>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</si>
  <si>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</si>
  <si>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</si>
  <si>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</si>
  <si>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</si>
  <si>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</si>
  <si>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</si>
  <si>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</si>
  <si>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</si>
  <si>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</si>
  <si>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</si>
  <si>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</si>
  <si>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</si>
  <si>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</si>
  <si>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</si>
  <si>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</si>
  <si>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</si>
  <si>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</si>
  <si>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</si>
  <si>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</si>
  <si>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</si>
  <si>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</si>
  <si>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</si>
  <si>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</si>
  <si>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</si>
  <si>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</si>
  <si>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</si>
  <si>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</si>
  <si>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</si>
  <si>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</si>
  <si>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</si>
  <si>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</si>
  <si>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</si>
  <si>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</si>
  <si>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</si>
  <si>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</si>
  <si>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</si>
  <si>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</si>
  <si>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</si>
  <si>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</si>
  <si>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</si>
  <si>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</si>
  <si>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</si>
  <si>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</si>
  <si>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</si>
  <si>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</si>
  <si>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</si>
  <si>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</si>
  <si>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</si>
  <si>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</si>
  <si>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</si>
  <si>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</si>
  <si>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</si>
  <si>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</si>
  <si>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</si>
  <si>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</si>
  <si>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</si>
  <si>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</si>
  <si>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</si>
  <si>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</si>
  <si>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</si>
  <si>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</si>
  <si>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</si>
  <si>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</si>
  <si>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</si>
  <si>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</si>
  <si>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</si>
  <si>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</si>
  <si>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</si>
  <si>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</si>
  <si>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</si>
  <si>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</si>
  <si>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</si>
  <si>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</si>
  <si>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</si>
  <si>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</si>
  <si>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</si>
  <si>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</si>
  <si>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</si>
  <si>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</si>
  <si>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</si>
  <si>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</si>
  <si>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</si>
  <si>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</si>
  <si>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</si>
  <si>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</si>
  <si>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</si>
  <si>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</si>
  <si>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</si>
  <si>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</si>
  <si>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</si>
  <si>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</si>
  <si>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</si>
  <si>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</si>
  <si>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</si>
  <si>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</si>
  <si>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</si>
  <si>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</si>
  <si>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</si>
  <si>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</si>
  <si>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</si>
  <si>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</si>
  <si>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</si>
  <si>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</si>
  <si>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</si>
  <si>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</si>
  <si>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</si>
  <si>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</si>
  <si>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</si>
  <si>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</si>
  <si>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</si>
  <si>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</si>
  <si>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</si>
  <si>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</si>
  <si>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</si>
  <si>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</si>
  <si>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</si>
  <si>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</si>
  <si>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</si>
  <si>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</si>
  <si>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</si>
  <si>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</si>
  <si>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</si>
  <si>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</si>
  <si>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</si>
  <si>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</si>
  <si>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</si>
  <si>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</si>
  <si>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</si>
  <si>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</si>
  <si>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</si>
  <si>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</si>
  <si>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</si>
  <si>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</si>
  <si>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</si>
  <si>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</si>
  <si>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</si>
  <si>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</si>
  <si>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</si>
  <si>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</si>
  <si>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</si>
  <si>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</si>
  <si>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</si>
  <si>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</si>
  <si>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</si>
  <si>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</si>
  <si>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</si>
  <si>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</si>
  <si>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</si>
  <si>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</si>
  <si>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</si>
  <si>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</si>
  <si>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</si>
  <si>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</si>
  <si>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</si>
  <si>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</si>
  <si>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</si>
  <si>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</si>
  <si>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</si>
  <si>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</si>
  <si>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</si>
  <si>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</si>
  <si>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</si>
  <si>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</si>
  <si>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</si>
  <si>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</si>
  <si>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</si>
  <si>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</si>
  <si>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</si>
  <si>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</si>
  <si>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</si>
  <si>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</si>
  <si>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</si>
  <si>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</si>
  <si>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</si>
  <si>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</si>
  <si>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</si>
  <si>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</si>
  <si>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</si>
  <si>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</si>
  <si>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</si>
  <si>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</si>
  <si>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</si>
  <si>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</si>
  <si>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</si>
  <si>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</si>
  <si>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</si>
  <si>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</si>
  <si>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</si>
  <si>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</si>
  <si>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</si>
  <si>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</si>
  <si>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</si>
  <si>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</si>
  <si>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</si>
  <si>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</si>
  <si>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</si>
  <si>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</si>
  <si>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</si>
  <si>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</si>
  <si>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</si>
  <si>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</si>
  <si>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</si>
  <si>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</si>
  <si>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</si>
  <si>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</si>
  <si>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</si>
  <si>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</si>
  <si>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</si>
  <si>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</si>
  <si>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</si>
  <si>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</si>
  <si>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</si>
  <si>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</si>
  <si>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</si>
  <si>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</si>
  <si>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</si>
  <si>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</si>
  <si>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</si>
  <si>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</si>
  <si>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</si>
  <si>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</si>
  <si>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</si>
  <si>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</si>
  <si>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</si>
  <si>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</si>
  <si>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</si>
  <si>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</si>
  <si>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</si>
  <si>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</si>
  <si>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</si>
  <si>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</si>
  <si>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</si>
  <si>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</si>
  <si>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</si>
  <si>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</si>
  <si>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</si>
  <si>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</si>
  <si>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</si>
  <si>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</si>
  <si>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</si>
  <si>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</si>
  <si>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</si>
  <si>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</si>
  <si>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</si>
  <si>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</si>
  <si>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</si>
  <si>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</si>
  <si>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</si>
  <si>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</si>
  <si>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</si>
  <si>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</si>
  <si>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</si>
  <si>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</si>
  <si>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</si>
  <si>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</si>
  <si>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</si>
  <si>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</si>
  <si>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</si>
  <si>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</si>
  <si>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</si>
  <si>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</si>
  <si>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</si>
  <si>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</si>
  <si>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</si>
  <si>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</si>
  <si>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</si>
  <si>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</si>
  <si>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</si>
  <si>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</si>
  <si>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</si>
  <si>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</si>
  <si>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</si>
  <si>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</si>
  <si>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</si>
  <si>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</si>
  <si>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</si>
  <si>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</si>
  <si>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</si>
  <si>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</si>
  <si>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</si>
  <si>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</si>
  <si>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</si>
  <si>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</si>
  <si>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</si>
  <si>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</si>
  <si>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</si>
  <si>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</si>
  <si>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</si>
  <si>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</si>
  <si>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</si>
  <si>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</si>
  <si>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</si>
  <si>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</si>
  <si>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</si>
  <si>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</si>
  <si>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</si>
  <si>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</si>
  <si>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</si>
  <si>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</si>
  <si>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</si>
  <si>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</si>
  <si>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</si>
  <si>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</si>
  <si>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</si>
  <si>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</si>
  <si>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</si>
  <si>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</si>
  <si>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</si>
  <si>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</si>
  <si>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</si>
  <si>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</si>
  <si>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</si>
  <si>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</si>
  <si>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</si>
  <si>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</si>
  <si>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</si>
  <si>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</si>
  <si>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</si>
  <si>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</si>
  <si>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</si>
  <si>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</si>
  <si>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</si>
  <si>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</si>
  <si>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</si>
  <si>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</si>
  <si>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</si>
  <si>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</si>
  <si>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</si>
  <si>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</si>
  <si>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</si>
  <si>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</si>
  <si>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</si>
  <si>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</si>
  <si>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</si>
  <si>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</si>
  <si>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</si>
  <si>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</si>
  <si>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</si>
  <si>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</si>
  <si>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</si>
  <si>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</si>
  <si>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</si>
  <si>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</si>
  <si>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</si>
  <si>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</si>
  <si>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</si>
  <si>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</si>
  <si>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</si>
  <si>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</si>
  <si>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</si>
  <si>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</si>
  <si>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</si>
  <si>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</si>
  <si>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</si>
  <si>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</si>
  <si>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</si>
  <si>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</si>
  <si>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</si>
  <si>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</si>
  <si>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</si>
  <si>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</si>
  <si>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</si>
  <si>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</si>
  <si>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</si>
  <si>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</si>
  <si>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</si>
  <si>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</si>
  <si>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</si>
  <si>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</si>
  <si>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</si>
  <si>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</si>
  <si>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</si>
  <si>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</si>
  <si>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</si>
  <si>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</si>
  <si>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</si>
  <si>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</si>
  <si>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</si>
  <si>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</si>
  <si>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</si>
  <si>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</si>
  <si>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</si>
  <si>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</si>
  <si>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</si>
  <si>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</si>
  <si>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</si>
  <si>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</si>
  <si>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</si>
  <si>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</si>
  <si>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</si>
  <si>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</si>
  <si>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</si>
  <si>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</si>
  <si>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</si>
  <si>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</si>
  <si>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</si>
  <si>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</si>
  <si>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</si>
  <si>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</si>
  <si>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</si>
  <si>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</si>
  <si>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</si>
  <si>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</si>
  <si>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</si>
  <si>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</si>
  <si>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</si>
  <si>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</si>
  <si>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</si>
  <si>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</si>
  <si>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</si>
  <si>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</si>
  <si>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</si>
  <si>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</si>
  <si>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</si>
  <si>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</si>
  <si>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</si>
  <si>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</si>
  <si>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</si>
  <si>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</si>
  <si>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</si>
  <si>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</si>
  <si>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</si>
  <si>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</si>
  <si>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</si>
  <si>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</si>
  <si>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</si>
  <si>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</si>
  <si>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</si>
  <si>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</si>
  <si>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</si>
  <si>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</si>
  <si>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</si>
  <si>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</si>
  <si>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</si>
  <si>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</si>
  <si>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</si>
  <si>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</si>
  <si>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</si>
  <si>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</si>
  <si>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</si>
  <si>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</si>
  <si>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</si>
  <si>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</si>
  <si>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</si>
  <si>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</si>
  <si>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</si>
  <si>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</si>
  <si>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</si>
  <si>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</si>
  <si>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</si>
  <si>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</si>
  <si>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</si>
  <si>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</si>
  <si>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</si>
  <si>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</si>
  <si>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</si>
  <si>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</si>
  <si>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</si>
  <si>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</si>
  <si>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</si>
  <si>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</si>
  <si>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</si>
  <si>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</si>
  <si>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</si>
  <si>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</si>
  <si>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</si>
  <si>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</si>
  <si>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</si>
  <si>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</si>
  <si>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</si>
  <si>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</si>
  <si>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</si>
  <si>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</si>
  <si>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</si>
  <si>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</si>
  <si>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</si>
  <si>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</si>
  <si>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</si>
  <si>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</si>
  <si>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</si>
  <si>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</si>
  <si>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</si>
  <si>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</si>
  <si>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</si>
  <si>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</si>
  <si>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</si>
  <si>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</si>
  <si>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</si>
  <si>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</si>
  <si>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</si>
  <si>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</si>
  <si>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</si>
  <si>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</si>
  <si>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</si>
  <si>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</si>
  <si>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</si>
  <si>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</si>
  <si>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</si>
  <si>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</si>
  <si>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</si>
  <si>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</si>
  <si>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</si>
  <si>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</si>
  <si>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</si>
  <si>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</si>
  <si>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</si>
  <si>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</si>
  <si>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</si>
  <si>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</si>
  <si>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</si>
  <si>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</si>
  <si>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</si>
  <si>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</si>
  <si>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</si>
  <si>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</si>
  <si>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</si>
  <si>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</si>
  <si>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</si>
  <si>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</si>
  <si>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</si>
  <si>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</si>
  <si>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</si>
  <si>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</si>
  <si>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</si>
  <si>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</si>
  <si>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</si>
  <si>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</si>
  <si>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</si>
  <si>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</si>
  <si>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</si>
  <si>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</si>
  <si>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</si>
  <si>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</si>
  <si>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</si>
  <si>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</si>
  <si>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</si>
  <si>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</si>
  <si>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</si>
  <si>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</si>
  <si>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</si>
  <si>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</si>
  <si>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</si>
  <si>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</si>
  <si>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</si>
  <si>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</si>
  <si>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</si>
  <si>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</si>
  <si>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</si>
  <si>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</si>
  <si>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</si>
  <si>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</si>
  <si>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</si>
  <si>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</si>
  <si>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</si>
  <si>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</si>
  <si>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</si>
  <si>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</si>
  <si>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</si>
  <si>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</si>
  <si>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</si>
  <si>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</si>
  <si>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</si>
  <si>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</si>
  <si>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</si>
  <si>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</si>
  <si>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</si>
  <si>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</si>
  <si>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</si>
  <si>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</si>
  <si>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</si>
  <si>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</si>
  <si>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</si>
  <si>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</si>
  <si>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</si>
  <si>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</si>
  <si>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</si>
  <si>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</si>
  <si>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</si>
  <si>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</si>
  <si>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</si>
  <si>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</si>
  <si>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</si>
  <si>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</si>
  <si>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</si>
  <si>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</si>
  <si>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</si>
  <si>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</si>
  <si>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</si>
  <si>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</si>
  <si>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</si>
  <si>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</si>
  <si>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</si>
  <si>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</si>
  <si>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</si>
  <si>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</si>
  <si>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</si>
  <si>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</si>
  <si>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</si>
  <si>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</si>
  <si>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</si>
  <si>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</si>
  <si>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</si>
  <si>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</si>
  <si>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</si>
  <si>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</si>
  <si>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</si>
  <si>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</si>
  <si>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</si>
  <si>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</si>
  <si>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</si>
  <si>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</si>
  <si>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</si>
  <si>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</si>
  <si>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</si>
  <si>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</si>
  <si>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</si>
  <si>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</si>
  <si>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</si>
  <si>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</si>
  <si>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</si>
  <si>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</si>
  <si>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</si>
  <si>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</si>
  <si>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</si>
  <si>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</si>
  <si>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</si>
  <si>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</si>
  <si>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</si>
  <si>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</si>
  <si>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</si>
  <si>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</si>
  <si>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</si>
  <si>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</si>
  <si>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</si>
  <si>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</si>
  <si>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</si>
  <si>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</si>
  <si>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</si>
  <si>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</si>
  <si>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</si>
  <si>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</si>
  <si>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</si>
  <si>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</si>
  <si>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</si>
  <si>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</si>
  <si>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</si>
  <si>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</si>
  <si>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</si>
  <si>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</si>
  <si>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</si>
  <si>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</si>
  <si>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</si>
  <si>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</si>
  <si>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</si>
  <si>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</si>
  <si>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</si>
  <si>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</si>
  <si>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</si>
  <si>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</si>
  <si>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</si>
  <si>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</si>
  <si>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</si>
  <si>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</si>
  <si>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</si>
  <si>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</si>
  <si>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</si>
  <si>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</si>
  <si>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</si>
  <si>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</si>
  <si>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</si>
  <si>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</si>
  <si>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</si>
  <si>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</si>
  <si>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</si>
  <si>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</si>
  <si>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</si>
  <si>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</si>
  <si>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</si>
  <si>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</si>
  <si>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</si>
  <si>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</si>
  <si>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</si>
  <si>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</si>
  <si>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</si>
  <si>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</si>
  <si>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</si>
  <si>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</si>
  <si>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</si>
  <si>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</si>
  <si>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</si>
  <si>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</si>
  <si>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</si>
  <si>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</si>
  <si>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</si>
  <si>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</si>
  <si>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</si>
  <si>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</si>
  <si>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</si>
  <si>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</si>
  <si>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</si>
  <si>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</si>
  <si>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</si>
  <si>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</si>
  <si>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</si>
  <si>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</si>
  <si>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</si>
  <si>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</si>
  <si>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</si>
  <si>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</si>
  <si>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</si>
  <si>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</si>
  <si>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</si>
  <si>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</si>
  <si>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</si>
  <si>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</si>
  <si>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</si>
  <si>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</si>
  <si>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</si>
  <si>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</si>
  <si>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</si>
  <si>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</si>
  <si>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</si>
  <si>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</si>
  <si>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</si>
  <si>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</si>
  <si>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</si>
  <si>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</si>
  <si>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</si>
  <si>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</si>
  <si>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</si>
  <si>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</si>
  <si>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</si>
  <si>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</si>
  <si>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</si>
  <si>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</si>
  <si>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</si>
  <si>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</si>
  <si>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</si>
  <si>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</si>
  <si>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</si>
  <si>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</si>
  <si>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</si>
  <si>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</si>
  <si>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</si>
  <si>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</si>
  <si>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</si>
  <si>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</si>
  <si>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</si>
  <si>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</si>
  <si>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</si>
  <si>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</si>
  <si>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</si>
  <si>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</si>
  <si>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</si>
  <si>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</si>
  <si>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</si>
  <si>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</si>
  <si>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</si>
  <si>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</si>
  <si>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</si>
  <si>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</si>
  <si>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</si>
  <si>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</si>
  <si>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</si>
  <si>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</si>
  <si>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</si>
  <si>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</si>
  <si>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</si>
  <si>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</si>
  <si>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</si>
  <si>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</si>
  <si>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</si>
  <si>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</si>
  <si>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</si>
  <si>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</si>
  <si>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</si>
  <si>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</si>
  <si>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</si>
  <si>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</si>
  <si>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</si>
  <si>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</si>
  <si>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</si>
  <si>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</si>
  <si>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</si>
  <si>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</si>
  <si>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</si>
  <si>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</si>
  <si>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</si>
  <si>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</si>
  <si>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</si>
  <si>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</si>
  <si>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</si>
  <si>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</si>
  <si>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</si>
  <si>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</si>
  <si>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</si>
  <si>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</si>
  <si>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</si>
  <si>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</si>
  <si>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</si>
  <si>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</si>
  <si>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</si>
  <si>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</si>
  <si>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</si>
  <si>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</si>
  <si>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</si>
  <si>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</si>
  <si>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</si>
  <si>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</si>
  <si>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</si>
  <si>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</si>
  <si>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</si>
  <si>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</si>
  <si>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</si>
  <si>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</si>
  <si>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</si>
  <si>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</si>
  <si>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</si>
  <si>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</si>
  <si>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</si>
  <si>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</si>
  <si>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</si>
  <si>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</si>
  <si>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</si>
  <si>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</si>
  <si>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</si>
  <si>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</si>
  <si>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</si>
  <si>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</si>
  <si>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</si>
  <si>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</si>
  <si>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</si>
  <si>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</si>
  <si>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</si>
  <si>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</si>
  <si>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</si>
  <si>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</si>
  <si>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</si>
  <si>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</si>
  <si>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</si>
  <si>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</si>
  <si>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</si>
  <si>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</si>
  <si>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</si>
  <si>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</si>
  <si>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</si>
  <si>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</si>
  <si>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</si>
  <si>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</si>
  <si>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</si>
  <si>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</si>
  <si>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</si>
  <si>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</si>
  <si>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</si>
  <si>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</si>
  <si>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</si>
  <si>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</si>
  <si>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</si>
  <si>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</si>
  <si>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</si>
  <si>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</si>
  <si>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</si>
  <si>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</si>
  <si>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</si>
  <si>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</si>
  <si>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</si>
  <si>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</si>
  <si>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</si>
  <si>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</si>
  <si>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</si>
  <si>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</si>
  <si>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</si>
  <si>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</si>
  <si>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</si>
  <si>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</si>
  <si>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</si>
  <si>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</si>
  <si>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</si>
  <si>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</si>
  <si>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</si>
  <si>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</si>
  <si>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</si>
  <si>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</si>
  <si>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</si>
  <si>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</si>
  <si>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</si>
  <si>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</si>
  <si>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</si>
  <si>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</si>
  <si>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</si>
  <si>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</si>
  <si>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</si>
  <si>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</si>
  <si>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</si>
  <si>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</si>
  <si>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</si>
  <si>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</si>
  <si>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</si>
  <si>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</si>
  <si>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</si>
  <si>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</si>
  <si>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</si>
  <si>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</si>
  <si>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</si>
  <si>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</si>
  <si>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</si>
  <si>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</si>
  <si>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</si>
  <si>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</si>
  <si>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</si>
  <si>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</si>
  <si>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</si>
  <si>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</si>
  <si>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</si>
  <si>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</si>
  <si>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</si>
  <si>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</si>
  <si>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</si>
  <si>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</si>
  <si>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</si>
  <si>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</si>
  <si>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</si>
  <si>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</si>
  <si>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</si>
  <si>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</si>
  <si>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</si>
  <si>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</si>
  <si>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</si>
  <si>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</si>
  <si>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</si>
  <si>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</si>
  <si>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</si>
  <si>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</si>
  <si>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</si>
  <si>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</si>
  <si>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</si>
  <si>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</si>
  <si>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</si>
  <si>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</si>
  <si>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</si>
  <si>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</si>
  <si>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</si>
  <si>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torben.jurlander@nordea.dk</t>
  </si>
  <si>
    <t>Nordea Bank Abp</t>
  </si>
  <si>
    <t>YES</t>
  </si>
  <si>
    <t>www.coveredbondlabel.com/issuer/49/</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</si>
  <si>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</si>
  <si>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</si>
  <si>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</si>
  <si>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</si>
  <si>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</si>
  <si>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</si>
  <si>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</si>
  <si>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</si>
  <si>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</si>
  <si>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</si>
  <si>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</si>
  <si>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</si>
  <si>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</si>
  <si>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</si>
  <si>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</si>
  <si>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</si>
  <si>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</si>
  <si>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</si>
  <si>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</si>
  <si>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</si>
  <si>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www.nordeakredit.dk</t>
  </si>
  <si>
    <t>Total value of cover pool subtracted nominal value of covered bonds</t>
  </si>
  <si>
    <t>Minimum legal required OC of RWA</t>
  </si>
  <si>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</si>
  <si>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</si>
  <si>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</si>
  <si>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</si>
  <si>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</si>
  <si>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 xml:space="preserve">Index Loans: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Fixed-rate loans: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Adjustable Rate Mortgages: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Money market based loans: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Non Capped floaters:
These are loans where the rate changes at generally three or six months. The reference rate of DKK-denominated loans is CIBOR (Copenhagen Interbank Offered Rate) or CITA (Copenhagen Interbank Tomorrow/Next Average ), an interest rate which is quoted daily by the DFBF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</si>
  <si>
    <t>Nordea Kredit Realkreditaktieselskab, CC 2</t>
  </si>
  <si>
    <t>Cut-off Date: 30/06/2020</t>
  </si>
  <si>
    <t>ECBC Label Template : Contents</t>
  </si>
  <si>
    <t>As of</t>
  </si>
  <si>
    <t>30 June 2020</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</si>
  <si>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</si>
  <si>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</si>
  <si>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</si>
  <si>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</si>
  <si>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</si>
  <si>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</si>
  <si>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</si>
  <si>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</si>
  <si>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</si>
  <si>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</si>
  <si>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</si>
  <si>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</si>
  <si>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</si>
  <si>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</si>
  <si>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</si>
  <si>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</si>
  <si>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</si>
  <si>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</si>
  <si>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</si>
  <si>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</si>
  <si>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</si>
  <si>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</si>
  <si>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</si>
  <si>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</si>
  <si>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</si>
  <si>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</si>
  <si>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</si>
  <si>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</si>
  <si>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</si>
  <si>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</si>
  <si>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</si>
  <si>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</si>
  <si>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</si>
  <si>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</si>
  <si>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</si>
  <si>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</si>
  <si>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</si>
  <si>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</si>
  <si>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</si>
  <si>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</si>
  <si>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</si>
  <si>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</si>
  <si>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</si>
  <si>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</si>
  <si>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</si>
  <si>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</si>
  <si>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</si>
  <si>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</si>
  <si>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</si>
  <si>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</si>
  <si>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</si>
  <si>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</si>
  <si>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</si>
  <si>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</si>
  <si>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</si>
  <si>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</si>
  <si>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</si>
  <si>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</si>
  <si>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</si>
  <si>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</si>
  <si>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</si>
  <si>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2020</t>
  </si>
  <si>
    <t>Q1 2020</t>
  </si>
  <si>
    <t>Q4 2019</t>
  </si>
  <si>
    <t>Q3 2019</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</si>
  <si>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</si>
  <si>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</si>
  <si>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</si>
  <si>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</si>
  <si>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</si>
  <si>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</si>
  <si>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</si>
  <si>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</si>
  <si>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</si>
  <si>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</si>
  <si>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</si>
  <si>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</si>
  <si>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</si>
  <si>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</si>
  <si>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</si>
  <si>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</si>
  <si>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</si>
  <si>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</si>
  <si>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</si>
  <si>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</si>
  <si>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</si>
  <si>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</si>
  <si>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</si>
  <si>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</si>
  <si>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</si>
  <si>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</si>
  <si>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</si>
  <si>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</si>
  <si>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</si>
  <si>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</si>
  <si>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</si>
  <si>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</si>
  <si>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</si>
  <si>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</si>
  <si>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</si>
  <si>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</si>
  <si>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</si>
  <si>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</si>
  <si>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</si>
  <si>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</si>
  <si>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</si>
  <si>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</si>
  <si>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</si>
  <si>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</si>
  <si>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</si>
  <si>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</si>
  <si>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</si>
  <si>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</si>
  <si>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</si>
  <si>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</si>
  <si>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</si>
  <si>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</si>
  <si>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</si>
  <si>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</si>
  <si>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</si>
  <si>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</si>
  <si>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</si>
  <si>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</si>
  <si>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</si>
  <si>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</si>
  <si>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</si>
  <si>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</si>
  <si>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</si>
  <si>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</si>
  <si>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</si>
  <si>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</si>
  <si>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</si>
  <si>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</si>
  <si>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</si>
  <si>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</si>
  <si>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</si>
  <si>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</si>
  <si>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</si>
  <si>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</si>
  <si>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</si>
  <si>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Aaa</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</si>
  <si>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</si>
  <si>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</si>
  <si>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</si>
  <si>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</si>
  <si>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</si>
  <si>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</si>
  <si>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</si>
  <si>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</si>
  <si>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</si>
  <si>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</si>
  <si>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</si>
  <si>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</si>
  <si>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</si>
  <si>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</si>
  <si>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</si>
  <si>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t>0-&lt;1 year</t>
  </si>
  <si>
    <t>&gt;1- &lt; 5 years</t>
  </si>
  <si>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</si>
  <si>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</si>
  <si>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</si>
  <si>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</si>
  <si>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</si>
  <si>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</si>
  <si>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</si>
  <si>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</si>
  <si>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</si>
  <si>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</si>
  <si>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</si>
  <si>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</si>
  <si>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</si>
  <si>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</si>
  <si>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</si>
  <si>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</si>
  <si>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</si>
  <si>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</si>
  <si>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</si>
  <si>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</si>
  <si>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</si>
  <si>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</si>
  <si>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</si>
  <si>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</si>
  <si>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</si>
  <si>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</si>
  <si>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</si>
  <si>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</si>
  <si>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</si>
  <si>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</si>
  <si>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</si>
  <si>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</si>
  <si>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</si>
  <si>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</si>
  <si>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</si>
  <si>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</si>
  <si>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</si>
  <si>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</si>
  <si>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</si>
  <si>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</si>
  <si>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</si>
  <si>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</si>
  <si>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</si>
  <si>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</si>
  <si>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</si>
  <si>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</si>
  <si>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</si>
  <si>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</si>
  <si>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</si>
  <si>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</si>
  <si>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</si>
  <si>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</si>
  <si>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</si>
  <si>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</si>
  <si>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</si>
  <si>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</si>
  <si>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</si>
  <si>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</si>
  <si>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</si>
  <si>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</si>
  <si>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</si>
  <si>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</si>
  <si>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</si>
  <si>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</si>
  <si>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</si>
  <si>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</si>
  <si>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</si>
  <si>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</si>
  <si>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</si>
  <si>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</si>
  <si>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</si>
  <si>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</si>
  <si>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</si>
  <si>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</si>
  <si>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</si>
  <si>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</si>
  <si>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</si>
  <si>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</si>
  <si>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</si>
  <si>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</si>
  <si>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</si>
  <si>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</si>
  <si>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</si>
  <si>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</si>
  <si>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</si>
  <si>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</si>
  <si>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</si>
  <si>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</si>
  <si>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</si>
  <si>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</si>
  <si>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</si>
  <si>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</si>
  <si>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</si>
  <si>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</si>
  <si>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</si>
  <si>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</si>
  <si>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</si>
  <si>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</si>
  <si>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</si>
  <si>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</si>
  <si>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</si>
  <si>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</si>
  <si>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</si>
  <si>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</si>
  <si>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</si>
  <si>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</si>
  <si>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</si>
  <si>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</si>
  <si>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</si>
  <si>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</si>
  <si>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</si>
  <si>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</si>
  <si>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</si>
  <si>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</si>
  <si>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</si>
  <si>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</si>
  <si>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</si>
  <si>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</si>
  <si>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</si>
  <si>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</si>
  <si>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</si>
  <si>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</si>
  <si>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</si>
  <si>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</si>
  <si>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</si>
  <si>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</si>
  <si>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</si>
  <si>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</si>
  <si>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</si>
  <si>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</si>
  <si>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</si>
  <si>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</si>
  <si>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</si>
  <si>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</si>
  <si>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</si>
  <si>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</si>
  <si>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</si>
  <si>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</si>
  <si>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</si>
  <si>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</si>
  <si>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</si>
  <si>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</si>
  <si>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</si>
  <si>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</si>
  <si>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</si>
  <si>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</si>
  <si>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</si>
  <si>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</si>
  <si>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</si>
  <si>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</si>
  <si>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</si>
  <si>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</si>
  <si>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</si>
  <si>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</si>
  <si>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</si>
  <si>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</si>
  <si>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</si>
  <si>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</si>
  <si>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</si>
  <si>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</si>
  <si>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</si>
  <si>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</si>
  <si>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</si>
  <si>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</si>
  <si>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</si>
  <si>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</si>
  <si>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</si>
  <si>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</si>
  <si>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</si>
  <si>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</si>
  <si>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</si>
  <si>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</si>
  <si>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</si>
  <si>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</si>
  <si>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</si>
  <si>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</si>
  <si>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</si>
  <si>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</si>
  <si>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</si>
  <si>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</si>
  <si>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</si>
  <si>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</si>
  <si>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</si>
  <si>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</si>
  <si>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</si>
  <si>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</si>
  <si>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</si>
  <si>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</si>
  <si>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</si>
  <si>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</si>
  <si>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</si>
  <si>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</si>
  <si>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</si>
  <si>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</si>
  <si>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</si>
  <si>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</si>
  <si>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</si>
  <si>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</si>
  <si>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</si>
  <si>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</si>
  <si>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</si>
  <si>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</si>
  <si>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</si>
  <si>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</si>
  <si>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</si>
  <si>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</si>
  <si>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</si>
  <si>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</si>
  <si>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</si>
  <si>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</si>
  <si>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</si>
  <si>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</si>
  <si>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</si>
  <si>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</si>
  <si>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</si>
  <si>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</si>
  <si>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</si>
  <si>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</si>
  <si>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</si>
  <si>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</si>
  <si>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</si>
  <si>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</si>
  <si>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</si>
  <si>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</si>
  <si>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</si>
  <si>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</si>
  <si>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</si>
  <si>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</si>
  <si>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</si>
  <si>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</si>
  <si>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</si>
  <si>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</si>
  <si>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</si>
  <si>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</si>
  <si>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</si>
  <si>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</si>
  <si>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</si>
  <si>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</si>
  <si>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</si>
  <si>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</si>
  <si>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</si>
  <si>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</si>
  <si>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</si>
  <si>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</si>
  <si>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</si>
  <si>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</si>
  <si>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</si>
  <si>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</si>
  <si>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</si>
  <si>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</si>
  <si>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</si>
  <si>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</si>
  <si>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Reporting Date: 24/07/20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</si>
</sst>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8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u/>
      <sz val="11"/>
      <color theme="1"/>
      <name val="Calibri"/>
      <family val="2"/>
      <scheme val="minor"/>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38" fillId="0" borderId="0"/>
    <xf numFmtId="0" fontId="54" fillId="0" borderId="0" applyNumberFormat="0" applyFill="0" applyBorder="0" applyAlignment="0" applyProtection="0">
      <alignment vertical="top"/>
      <protection locked="0"/>
    </xf>
  </cellStyleXfs>
  <cellXfs count="51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quotePrefix="1" applyFont="1" applyFill="1" applyAlignment="1" applyProtection="1">
      <alignment horizontal="center" vertical="center" wrapText="1"/>
    </xf>
    <xf numFmtId="0" fontId="2" fillId="0" borderId="0" xfId="0" quotePrefix="1" applyFont="1" applyAlignment="1" applyProtection="1">
      <alignment horizontal="center" vertical="center" wrapText="1"/>
    </xf>
    <xf numFmtId="14" fontId="2" fillId="0" borderId="0" xfId="0" applyNumberFormat="1" applyFont="1" applyAlignment="1" applyProtection="1">
      <alignment horizontal="center" vertical="center" wrapText="1"/>
    </xf>
    <xf numFmtId="3" fontId="2" fillId="0" borderId="0" xfId="0" applyNumberFormat="1" applyFont="1" applyFill="1" applyBorder="1" applyAlignment="1">
      <alignment horizontal="center" vertical="center" wrapText="1"/>
    </xf>
    <xf numFmtId="0" fontId="0" fillId="7" borderId="0" xfId="0" applyFill="1"/>
    <xf numFmtId="0" fontId="43" fillId="7" borderId="0" xfId="0" applyFont="1" applyFill="1" applyAlignment="1">
      <alignment horizontal="left" vertical="center"/>
    </xf>
    <xf numFmtId="0" fontId="43" fillId="7" borderId="0" xfId="0" applyFont="1" applyFill="1" applyAlignment="1">
      <alignment horizontal="justify" vertical="center"/>
    </xf>
    <xf numFmtId="0" fontId="44" fillId="8" borderId="0" xfId="9" applyFont="1" applyFill="1"/>
    <xf numFmtId="168" fontId="38" fillId="8" borderId="0" xfId="9" applyNumberFormat="1" applyFill="1" applyAlignment="1">
      <alignment horizontal="center"/>
    </xf>
    <xf numFmtId="0" fontId="45" fillId="7" borderId="0" xfId="0" applyFont="1" applyFill="1" applyAlignment="1">
      <alignment horizontal="center" vertical="center" wrapText="1"/>
    </xf>
    <xf numFmtId="0" fontId="46" fillId="7" borderId="0" xfId="0" applyFont="1" applyFill="1" applyAlignment="1">
      <alignment horizontal="left" vertical="top"/>
    </xf>
    <xf numFmtId="0" fontId="47" fillId="7" borderId="0" xfId="0" applyFont="1" applyFill="1" applyAlignment="1">
      <alignment horizontal="center" vertical="center"/>
    </xf>
    <xf numFmtId="0" fontId="3" fillId="7" borderId="0" xfId="0" applyFont="1" applyFill="1"/>
    <xf numFmtId="0" fontId="49" fillId="7" borderId="0" xfId="0" applyFont="1" applyFill="1" applyAlignment="1">
      <alignment horizontal="right"/>
    </xf>
    <xf numFmtId="0" fontId="49" fillId="7" borderId="0" xfId="0" applyFont="1" applyFill="1"/>
    <xf numFmtId="15" fontId="50" fillId="7" borderId="0" xfId="0" quotePrefix="1" applyNumberFormat="1" applyFont="1" applyFill="1"/>
    <xf numFmtId="0" fontId="51" fillId="7" borderId="0" xfId="0" applyFont="1" applyFill="1"/>
    <xf numFmtId="0" fontId="52" fillId="7" borderId="0" xfId="0" applyFont="1" applyFill="1"/>
    <xf numFmtId="0" fontId="53" fillId="7" borderId="0" xfId="0" applyFont="1" applyFill="1" applyAlignment="1">
      <alignment horizontal="left"/>
    </xf>
    <xf numFmtId="0" fontId="52" fillId="7" borderId="0" xfId="0" applyFont="1" applyFill="1" applyAlignment="1">
      <alignment horizontal="left"/>
    </xf>
    <xf numFmtId="0" fontId="55" fillId="7" borderId="0" xfId="10" applyFont="1" applyFill="1" applyBorder="1" applyAlignment="1" applyProtection="1"/>
    <xf numFmtId="0" fontId="54" fillId="7" borderId="0" xfId="10" quotePrefix="1" applyFill="1" applyBorder="1" applyAlignment="1" applyProtection="1"/>
    <xf numFmtId="0" fontId="43" fillId="7" borderId="0" xfId="0" applyFont="1" applyFill="1" applyAlignment="1">
      <alignment horizontal="justify" vertical="center" wrapText="1"/>
    </xf>
    <xf numFmtId="0" fontId="56" fillId="7" borderId="0" xfId="0" applyFont="1" applyFill="1" applyAlignment="1">
      <alignment vertical="center"/>
    </xf>
    <xf numFmtId="0" fontId="57" fillId="7" borderId="0" xfId="0" applyFont="1" applyFill="1"/>
    <xf numFmtId="0" fontId="58" fillId="7" borderId="0" xfId="0" applyFont="1" applyFill="1" applyAlignment="1">
      <alignment horizontal="justify" vertical="center" wrapText="1"/>
    </xf>
    <xf numFmtId="0" fontId="59" fillId="7" borderId="0" xfId="0" applyFont="1" applyFill="1" applyAlignment="1">
      <alignment vertical="center"/>
    </xf>
    <xf numFmtId="0" fontId="58" fillId="9" borderId="0" xfId="0" applyFont="1" applyFill="1" applyAlignment="1">
      <alignment vertical="center"/>
    </xf>
    <xf numFmtId="0" fontId="60" fillId="9" borderId="0" xfId="0" applyFont="1" applyFill="1" applyAlignment="1">
      <alignment horizontal="right" vertical="center" wrapText="1"/>
    </xf>
    <xf numFmtId="0" fontId="61" fillId="7" borderId="0" xfId="0" applyFont="1" applyFill="1" applyAlignment="1">
      <alignment vertical="center" wrapText="1"/>
    </xf>
    <xf numFmtId="167" fontId="61" fillId="7" borderId="0" xfId="0" applyNumberFormat="1" applyFont="1" applyFill="1" applyAlignment="1">
      <alignment vertical="center" wrapText="1"/>
    </xf>
    <xf numFmtId="0" fontId="61" fillId="7" borderId="14" xfId="0" applyFont="1" applyFill="1" applyBorder="1" applyAlignment="1">
      <alignment horizontal="left" vertical="center" wrapText="1" indent="3"/>
    </xf>
    <xf numFmtId="167" fontId="61" fillId="7" borderId="14" xfId="0" applyNumberFormat="1" applyFont="1" applyFill="1" applyBorder="1" applyAlignment="1">
      <alignment vertical="center" wrapText="1"/>
    </xf>
    <xf numFmtId="0" fontId="61" fillId="7" borderId="15" xfId="0" applyFont="1" applyFill="1" applyBorder="1" applyAlignment="1">
      <alignment vertical="center" wrapText="1"/>
    </xf>
    <xf numFmtId="165" fontId="61" fillId="7" borderId="15" xfId="1" applyNumberFormat="1" applyFont="1" applyFill="1" applyBorder="1" applyAlignment="1">
      <alignment vertical="center" wrapText="1"/>
    </xf>
    <xf numFmtId="0" fontId="61" fillId="7" borderId="14" xfId="0" applyFont="1" applyFill="1" applyBorder="1" applyAlignment="1">
      <alignment vertical="center" wrapText="1"/>
    </xf>
    <xf numFmtId="0" fontId="61" fillId="7" borderId="16" xfId="0" applyFont="1" applyFill="1" applyBorder="1" applyAlignment="1">
      <alignment vertical="center" wrapText="1"/>
    </xf>
    <xf numFmtId="167" fontId="61" fillId="7" borderId="16" xfId="0" applyNumberFormat="1" applyFont="1" applyFill="1" applyBorder="1" applyAlignment="1">
      <alignment vertical="center" wrapText="1"/>
    </xf>
    <xf numFmtId="0" fontId="0" fillId="7" borderId="16" xfId="0" applyFill="1" applyBorder="1" applyAlignment="1">
      <alignment vertical="center" wrapText="1"/>
    </xf>
    <xf numFmtId="0" fontId="62" fillId="7" borderId="0" xfId="0" applyFont="1" applyFill="1" applyAlignment="1">
      <alignment horizontal="justify" vertical="center" wrapText="1"/>
    </xf>
    <xf numFmtId="0" fontId="63" fillId="9" borderId="0" xfId="0" applyFont="1" applyFill="1" applyAlignment="1">
      <alignment horizontal="justify" vertical="center" wrapText="1"/>
    </xf>
    <xf numFmtId="0" fontId="61" fillId="9" borderId="0" xfId="0" applyFont="1" applyFill="1" applyAlignment="1">
      <alignment vertical="center" wrapText="1"/>
    </xf>
    <xf numFmtId="0" fontId="61" fillId="7" borderId="0" xfId="0" applyFont="1" applyFill="1" applyAlignment="1">
      <alignment horizontal="justify" vertical="center" wrapText="1"/>
    </xf>
    <xf numFmtId="167" fontId="0" fillId="7" borderId="0" xfId="0" applyNumberFormat="1" applyFill="1" applyAlignment="1">
      <alignment vertical="top" wrapText="1"/>
    </xf>
    <xf numFmtId="0" fontId="59" fillId="9" borderId="0" xfId="0" applyFont="1" applyFill="1" applyAlignment="1">
      <alignment horizontal="justify" vertical="center" wrapText="1"/>
    </xf>
    <xf numFmtId="0" fontId="61" fillId="7" borderId="0" xfId="0" applyFont="1" applyFill="1" applyAlignment="1">
      <alignment horizontal="left" vertical="center" wrapText="1" indent="6"/>
    </xf>
    <xf numFmtId="169" fontId="0" fillId="7" borderId="0" xfId="3" applyNumberFormat="1" applyFont="1" applyFill="1" applyBorder="1" applyAlignment="1">
      <alignment vertical="top" wrapText="1"/>
    </xf>
    <xf numFmtId="169" fontId="0" fillId="7" borderId="0" xfId="3" applyNumberFormat="1" applyFont="1" applyFill="1" applyBorder="1" applyAlignment="1">
      <alignment horizontal="center" vertical="top" wrapText="1"/>
    </xf>
    <xf numFmtId="170" fontId="61" fillId="7" borderId="14" xfId="0" applyNumberFormat="1" applyFont="1" applyFill="1" applyBorder="1" applyAlignment="1">
      <alignment vertical="center" wrapText="1"/>
    </xf>
    <xf numFmtId="170" fontId="0" fillId="7" borderId="0" xfId="3" applyNumberFormat="1" applyFont="1" applyFill="1" applyBorder="1" applyAlignment="1">
      <alignment horizontal="right" vertical="top" wrapText="1"/>
    </xf>
    <xf numFmtId="169" fontId="0" fillId="7" borderId="14" xfId="3" applyNumberFormat="1" applyFont="1" applyFill="1" applyBorder="1" applyAlignment="1">
      <alignment vertical="top" wrapText="1"/>
    </xf>
    <xf numFmtId="164" fontId="61" fillId="7" borderId="0" xfId="0" applyNumberFormat="1" applyFont="1" applyFill="1" applyAlignment="1">
      <alignment vertical="center" wrapText="1"/>
    </xf>
    <xf numFmtId="164" fontId="61" fillId="7" borderId="14" xfId="0" applyNumberFormat="1" applyFont="1" applyFill="1" applyBorder="1" applyAlignment="1">
      <alignment vertical="center" wrapText="1"/>
    </xf>
    <xf numFmtId="0" fontId="54" fillId="7" borderId="0" xfId="10" applyFill="1" applyAlignment="1" applyProtection="1">
      <alignment horizontal="right"/>
    </xf>
    <xf numFmtId="0" fontId="3" fillId="7" borderId="0" xfId="0" applyFont="1" applyFill="1" applyAlignment="1">
      <alignment vertical="center"/>
    </xf>
    <xf numFmtId="0" fontId="63" fillId="9" borderId="0" xfId="0" applyFont="1" applyFill="1" applyAlignment="1">
      <alignment horizontal="left" vertical="center" wrapText="1"/>
    </xf>
    <xf numFmtId="0" fontId="60" fillId="9" borderId="0" xfId="0" applyFont="1" applyFill="1" applyAlignment="1">
      <alignment horizontal="center" vertical="center" wrapText="1"/>
    </xf>
    <xf numFmtId="0" fontId="61" fillId="7" borderId="0" xfId="0" applyFont="1" applyFill="1" applyAlignment="1">
      <alignment vertical="center"/>
    </xf>
    <xf numFmtId="167" fontId="61" fillId="7" borderId="0" xfId="0" applyNumberFormat="1" applyFont="1" applyFill="1" applyAlignment="1">
      <alignment vertical="center"/>
    </xf>
    <xf numFmtId="167" fontId="0" fillId="7" borderId="0" xfId="0" applyNumberFormat="1" applyFill="1" applyAlignment="1">
      <alignment vertical="center" wrapText="1"/>
    </xf>
    <xf numFmtId="167" fontId="0" fillId="7" borderId="0" xfId="0" applyNumberFormat="1" applyFill="1" applyAlignment="1">
      <alignment vertical="center"/>
    </xf>
    <xf numFmtId="0" fontId="0" fillId="7" borderId="14" xfId="0" applyFill="1" applyBorder="1"/>
    <xf numFmtId="0" fontId="61" fillId="7" borderId="14" xfId="0" applyFont="1" applyFill="1" applyBorder="1" applyAlignment="1">
      <alignment vertical="center"/>
    </xf>
    <xf numFmtId="165" fontId="0" fillId="7" borderId="14" xfId="1" applyNumberFormat="1" applyFont="1" applyFill="1" applyBorder="1" applyAlignment="1">
      <alignment vertical="center"/>
    </xf>
    <xf numFmtId="167" fontId="0" fillId="7" borderId="0" xfId="0" applyNumberFormat="1" applyFill="1"/>
    <xf numFmtId="0" fontId="2" fillId="7" borderId="0" xfId="0" applyFont="1" applyFill="1"/>
    <xf numFmtId="0" fontId="2" fillId="7" borderId="0" xfId="0" applyFont="1" applyFill="1" applyAlignment="1">
      <alignment vertical="center"/>
    </xf>
    <xf numFmtId="0" fontId="42" fillId="7" borderId="0" xfId="0" applyFont="1" applyFill="1"/>
    <xf numFmtId="1" fontId="42" fillId="7" borderId="0" xfId="0" applyNumberFormat="1" applyFont="1" applyFill="1" applyAlignment="1">
      <alignment horizontal="right" vertical="center"/>
    </xf>
    <xf numFmtId="0" fontId="2" fillId="7" borderId="0" xfId="0" applyFont="1" applyFill="1" applyAlignment="1">
      <alignment horizontal="left" vertical="center" indent="1"/>
    </xf>
    <xf numFmtId="0" fontId="2" fillId="7" borderId="14" xfId="0" applyFont="1" applyFill="1" applyBorder="1" applyAlignment="1">
      <alignment horizontal="left" vertical="center"/>
    </xf>
    <xf numFmtId="0" fontId="2" fillId="7" borderId="14" xfId="0" applyFont="1" applyFill="1" applyBorder="1"/>
    <xf numFmtId="0" fontId="42" fillId="7" borderId="14" xfId="0" applyFont="1" applyFill="1" applyBorder="1"/>
    <xf numFmtId="1" fontId="42" fillId="7" borderId="14" xfId="0" applyNumberFormat="1" applyFont="1" applyFill="1" applyBorder="1" applyAlignment="1">
      <alignment horizontal="right" vertical="center"/>
    </xf>
    <xf numFmtId="0" fontId="2" fillId="7" borderId="0" xfId="0" applyFont="1" applyFill="1" applyAlignment="1">
      <alignment vertical="center" wrapText="1"/>
    </xf>
    <xf numFmtId="169" fontId="2" fillId="7" borderId="0" xfId="3" applyNumberFormat="1" applyFont="1" applyFill="1" applyBorder="1" applyAlignment="1">
      <alignment vertical="center"/>
    </xf>
    <xf numFmtId="169" fontId="2" fillId="7" borderId="0" xfId="3" applyNumberFormat="1" applyFont="1" applyFill="1" applyBorder="1"/>
    <xf numFmtId="169" fontId="2" fillId="7" borderId="0" xfId="3" applyNumberFormat="1" applyFont="1" applyFill="1" applyBorder="1" applyAlignment="1">
      <alignment horizontal="right"/>
    </xf>
    <xf numFmtId="165" fontId="2" fillId="7" borderId="0" xfId="1" applyNumberFormat="1" applyFont="1" applyFill="1" applyBorder="1" applyAlignment="1">
      <alignment vertical="center"/>
    </xf>
    <xf numFmtId="165" fontId="2" fillId="7" borderId="0" xfId="3" applyNumberFormat="1" applyFont="1" applyFill="1" applyBorder="1" applyAlignment="1">
      <alignment vertical="center"/>
    </xf>
    <xf numFmtId="165" fontId="0" fillId="7" borderId="0" xfId="1" applyNumberFormat="1" applyFont="1" applyFill="1" applyBorder="1" applyAlignment="1">
      <alignment vertical="center"/>
    </xf>
    <xf numFmtId="169" fontId="0" fillId="7" borderId="0" xfId="3" applyNumberFormat="1" applyFont="1" applyFill="1" applyBorder="1" applyAlignment="1">
      <alignment vertical="center"/>
    </xf>
    <xf numFmtId="170" fontId="0" fillId="7" borderId="0" xfId="3" applyNumberFormat="1" applyFont="1" applyFill="1" applyBorder="1" applyAlignment="1">
      <alignment vertical="center"/>
    </xf>
    <xf numFmtId="9" fontId="61" fillId="7" borderId="0" xfId="0" applyNumberFormat="1" applyFont="1" applyFill="1" applyAlignment="1">
      <alignment horizontal="right" vertical="center"/>
    </xf>
    <xf numFmtId="0" fontId="61" fillId="7" borderId="0" xfId="0" applyFont="1" applyFill="1" applyAlignment="1">
      <alignment horizontal="right" vertical="center"/>
    </xf>
    <xf numFmtId="0" fontId="61" fillId="7" borderId="0" xfId="0" applyFont="1" applyFill="1" applyAlignment="1">
      <alignment horizontal="right" vertical="center" wrapText="1"/>
    </xf>
    <xf numFmtId="0" fontId="43" fillId="9" borderId="0" xfId="0" applyFont="1" applyFill="1" applyAlignment="1">
      <alignment horizontal="justify" vertical="center" wrapText="1"/>
    </xf>
    <xf numFmtId="0" fontId="3" fillId="7" borderId="17" xfId="0" applyFont="1" applyFill="1" applyBorder="1"/>
    <xf numFmtId="0" fontId="0" fillId="7" borderId="17" xfId="0" applyFill="1" applyBorder="1"/>
    <xf numFmtId="164" fontId="0" fillId="7" borderId="17" xfId="3" applyFont="1" applyFill="1" applyBorder="1"/>
    <xf numFmtId="164" fontId="0" fillId="7" borderId="0" xfId="3" applyFont="1" applyFill="1"/>
    <xf numFmtId="0" fontId="2" fillId="7" borderId="17" xfId="0" applyFont="1" applyFill="1" applyBorder="1"/>
    <xf numFmtId="164" fontId="0" fillId="7" borderId="0" xfId="3" applyFont="1" applyFill="1" applyBorder="1"/>
    <xf numFmtId="0" fontId="66" fillId="7" borderId="0" xfId="0" applyFont="1" applyFill="1"/>
    <xf numFmtId="0" fontId="0" fillId="7" borderId="0" xfId="0" applyFill="1" applyAlignment="1">
      <alignment horizontal="left"/>
    </xf>
    <xf numFmtId="0" fontId="19" fillId="7" borderId="0" xfId="0" applyFont="1" applyFill="1"/>
    <xf numFmtId="164" fontId="2" fillId="7" borderId="0" xfId="3" applyFont="1" applyFill="1"/>
    <xf numFmtId="164" fontId="2" fillId="7" borderId="17" xfId="3" applyFont="1" applyFill="1" applyBorder="1"/>
    <xf numFmtId="164" fontId="2" fillId="7" borderId="0" xfId="3" applyFont="1" applyFill="1" applyBorder="1"/>
    <xf numFmtId="0" fontId="63" fillId="9" borderId="0" xfId="0" applyFont="1" applyFill="1" applyAlignment="1">
      <alignment vertical="center" wrapText="1"/>
    </xf>
    <xf numFmtId="0" fontId="63" fillId="7" borderId="0" xfId="0" applyFont="1" applyFill="1" applyAlignment="1">
      <alignment vertical="center" wrapText="1"/>
    </xf>
    <xf numFmtId="0" fontId="0" fillId="0" borderId="17" xfId="0" applyBorder="1"/>
    <xf numFmtId="0" fontId="0" fillId="0" borderId="17" xfId="0" applyBorder="1" applyAlignment="1">
      <alignment horizontal="center"/>
    </xf>
    <xf numFmtId="0" fontId="2" fillId="0" borderId="17" xfId="0" applyFont="1" applyBorder="1"/>
    <xf numFmtId="0" fontId="2" fillId="0" borderId="0" xfId="0" applyFont="1"/>
    <xf numFmtId="0" fontId="0" fillId="7" borderId="0" xfId="0" applyFill="1" applyAlignment="1">
      <alignment vertical="center"/>
    </xf>
    <xf numFmtId="0" fontId="0" fillId="7" borderId="0" xfId="0" applyFill="1" applyAlignment="1">
      <alignment horizontal="center" vertical="center"/>
    </xf>
    <xf numFmtId="0" fontId="0" fillId="7" borderId="14" xfId="0" applyFill="1" applyBorder="1" applyAlignment="1">
      <alignment vertical="center"/>
    </xf>
    <xf numFmtId="0" fontId="66" fillId="7" borderId="0" xfId="0" applyFont="1" applyFill="1" applyAlignment="1">
      <alignment vertical="center"/>
    </xf>
    <xf numFmtId="0" fontId="69" fillId="7" borderId="0" xfId="0" applyFont="1" applyFill="1" applyAlignment="1">
      <alignment vertical="center"/>
    </xf>
    <xf numFmtId="0" fontId="63" fillId="7" borderId="0" xfId="0" applyFont="1" applyFill="1" applyAlignment="1">
      <alignment horizontal="justify" vertical="center" wrapText="1"/>
    </xf>
    <xf numFmtId="0" fontId="0" fillId="7" borderId="0" xfId="0" applyFill="1" applyAlignment="1">
      <alignment vertical="center" wrapText="1"/>
    </xf>
    <xf numFmtId="0" fontId="70" fillId="7" borderId="0" xfId="0" applyFont="1" applyFill="1"/>
    <xf numFmtId="0" fontId="1" fillId="7" borderId="0" xfId="0" applyFont="1" applyFill="1" applyAlignment="1">
      <alignment horizontal="right"/>
    </xf>
    <xf numFmtId="14" fontId="1" fillId="7" borderId="0" xfId="0" applyNumberFormat="1" applyFont="1" applyFill="1" applyAlignment="1">
      <alignment horizontal="left"/>
    </xf>
    <xf numFmtId="0" fontId="1" fillId="7" borderId="0" xfId="0" applyFont="1" applyFill="1"/>
    <xf numFmtId="0" fontId="64" fillId="7" borderId="0" xfId="0" applyFont="1" applyFill="1"/>
    <xf numFmtId="0" fontId="71" fillId="9" borderId="14" xfId="0" applyFont="1" applyFill="1" applyBorder="1"/>
    <xf numFmtId="0" fontId="0" fillId="9" borderId="14" xfId="0" applyFill="1" applyBorder="1"/>
    <xf numFmtId="0" fontId="2" fillId="7" borderId="14" xfId="0" applyFont="1" applyFill="1" applyBorder="1" applyAlignment="1">
      <alignment wrapText="1"/>
    </xf>
    <xf numFmtId="0" fontId="0" fillId="7" borderId="14" xfId="0" applyFill="1" applyBorder="1" applyAlignment="1">
      <alignment wrapText="1"/>
    </xf>
    <xf numFmtId="0" fontId="3" fillId="7" borderId="14" xfId="0" applyFont="1" applyFill="1" applyBorder="1" applyAlignment="1">
      <alignment wrapText="1"/>
    </xf>
    <xf numFmtId="0" fontId="2" fillId="7" borderId="16" xfId="0" applyFont="1" applyFill="1" applyBorder="1"/>
    <xf numFmtId="170" fontId="2" fillId="7" borderId="16" xfId="3" applyNumberFormat="1" applyFont="1" applyFill="1" applyBorder="1"/>
    <xf numFmtId="170" fontId="0" fillId="7" borderId="16" xfId="3" applyNumberFormat="1" applyFont="1" applyFill="1" applyBorder="1"/>
    <xf numFmtId="170" fontId="3" fillId="7" borderId="16" xfId="3" applyNumberFormat="1" applyFont="1" applyFill="1" applyBorder="1"/>
    <xf numFmtId="0" fontId="20" fillId="7" borderId="16" xfId="0" applyFont="1" applyFill="1" applyBorder="1"/>
    <xf numFmtId="9" fontId="20" fillId="7" borderId="16" xfId="1" applyFont="1" applyFill="1" applyBorder="1"/>
    <xf numFmtId="0" fontId="72" fillId="7" borderId="0" xfId="0" applyFont="1" applyFill="1"/>
    <xf numFmtId="0" fontId="17" fillId="9" borderId="14" xfId="0" applyFont="1" applyFill="1" applyBorder="1"/>
    <xf numFmtId="0" fontId="2" fillId="9" borderId="14" xfId="0" applyFont="1" applyFill="1" applyBorder="1"/>
    <xf numFmtId="169" fontId="2" fillId="7" borderId="16" xfId="3" applyNumberFormat="1" applyFont="1" applyFill="1" applyBorder="1"/>
    <xf numFmtId="169" fontId="0" fillId="7" borderId="16" xfId="3" applyNumberFormat="1" applyFont="1" applyFill="1" applyBorder="1"/>
    <xf numFmtId="169" fontId="3" fillId="7" borderId="16" xfId="3" applyNumberFormat="1" applyFont="1" applyFill="1" applyBorder="1"/>
    <xf numFmtId="0" fontId="17" fillId="7" borderId="0" xfId="0" applyFont="1" applyFill="1"/>
    <xf numFmtId="0" fontId="20" fillId="7" borderId="0" xfId="0" applyFont="1" applyFill="1"/>
    <xf numFmtId="9" fontId="20" fillId="7" borderId="0" xfId="1" applyFont="1" applyFill="1" applyBorder="1"/>
    <xf numFmtId="9" fontId="73" fillId="7" borderId="0" xfId="1" applyFont="1" applyFill="1" applyBorder="1"/>
    <xf numFmtId="9" fontId="74" fillId="7" borderId="0" xfId="1" applyFont="1" applyFill="1" applyBorder="1"/>
    <xf numFmtId="0" fontId="71" fillId="9" borderId="0" xfId="0" applyFont="1" applyFill="1" applyAlignment="1">
      <alignment horizontal="left"/>
    </xf>
    <xf numFmtId="0" fontId="71" fillId="9" borderId="0" xfId="0" applyFont="1" applyFill="1" applyAlignment="1">
      <alignment horizontal="right"/>
    </xf>
    <xf numFmtId="0" fontId="0" fillId="9" borderId="0" xfId="0" applyFill="1" applyAlignment="1">
      <alignment horizontal="left"/>
    </xf>
    <xf numFmtId="0" fontId="0" fillId="9" borderId="0" xfId="0" applyFill="1"/>
    <xf numFmtId="0" fontId="0" fillId="7" borderId="14" xfId="0" applyFill="1" applyBorder="1" applyAlignment="1">
      <alignment horizontal="right" wrapText="1"/>
    </xf>
    <xf numFmtId="0" fontId="2" fillId="7" borderId="0" xfId="0" applyFont="1" applyFill="1" applyAlignment="1">
      <alignment horizontal="right" wrapText="1"/>
    </xf>
    <xf numFmtId="0" fontId="0" fillId="7" borderId="0" xfId="0" applyFill="1" applyAlignment="1">
      <alignment horizontal="center"/>
    </xf>
    <xf numFmtId="0" fontId="0" fillId="7" borderId="0" xfId="0" applyFill="1" applyAlignment="1">
      <alignment wrapText="1"/>
    </xf>
    <xf numFmtId="169" fontId="2" fillId="7" borderId="0" xfId="3" applyNumberFormat="1" applyFont="1" applyFill="1" applyAlignment="1">
      <alignment horizontal="center"/>
    </xf>
    <xf numFmtId="0" fontId="2" fillId="7" borderId="0" xfId="0" applyFont="1" applyFill="1" applyAlignment="1">
      <alignment horizontal="center"/>
    </xf>
    <xf numFmtId="0" fontId="0" fillId="7" borderId="16" xfId="0" applyFill="1" applyBorder="1"/>
    <xf numFmtId="169" fontId="19" fillId="7" borderId="16" xfId="3" applyNumberFormat="1" applyFont="1" applyFill="1" applyBorder="1" applyAlignment="1">
      <alignment horizontal="center"/>
    </xf>
    <xf numFmtId="169" fontId="19" fillId="7" borderId="0" xfId="3" applyNumberFormat="1" applyFont="1" applyFill="1" applyBorder="1" applyAlignment="1">
      <alignment horizontal="center"/>
    </xf>
    <xf numFmtId="0" fontId="17" fillId="9" borderId="0" xfId="0" applyFont="1" applyFill="1" applyAlignment="1">
      <alignment horizontal="left"/>
    </xf>
    <xf numFmtId="165" fontId="2" fillId="7" borderId="0" xfId="1" applyNumberFormat="1" applyFont="1" applyFill="1" applyAlignment="1">
      <alignment horizontal="right"/>
    </xf>
    <xf numFmtId="169" fontId="2" fillId="7" borderId="0" xfId="3" applyNumberFormat="1" applyFont="1" applyFill="1" applyAlignment="1">
      <alignment horizontal="right"/>
    </xf>
    <xf numFmtId="165" fontId="19" fillId="7" borderId="16" xfId="1" applyNumberFormat="1" applyFont="1" applyFill="1" applyBorder="1" applyAlignment="1">
      <alignment horizontal="right"/>
    </xf>
    <xf numFmtId="165" fontId="2" fillId="7" borderId="0" xfId="0" applyNumberFormat="1" applyFont="1" applyFill="1" applyAlignment="1">
      <alignment horizontal="center"/>
    </xf>
    <xf numFmtId="165" fontId="19" fillId="7" borderId="16" xfId="3" applyNumberFormat="1" applyFont="1" applyFill="1" applyBorder="1" applyAlignment="1">
      <alignment horizontal="center"/>
    </xf>
    <xf numFmtId="0" fontId="17" fillId="9" borderId="0" xfId="0" applyFont="1" applyFill="1" applyAlignment="1">
      <alignment horizontal="right"/>
    </xf>
    <xf numFmtId="0" fontId="2" fillId="9" borderId="0" xfId="0" applyFont="1" applyFill="1"/>
    <xf numFmtId="0" fontId="2" fillId="7" borderId="14" xfId="0" applyFont="1" applyFill="1" applyBorder="1" applyAlignment="1">
      <alignment horizontal="right" wrapText="1"/>
    </xf>
    <xf numFmtId="0" fontId="2" fillId="7" borderId="0" xfId="0" applyFont="1" applyFill="1" applyAlignment="1">
      <alignment wrapText="1"/>
    </xf>
    <xf numFmtId="0" fontId="64" fillId="0" borderId="0" xfId="0" applyFont="1"/>
    <xf numFmtId="0" fontId="3" fillId="9" borderId="0" xfId="0" applyFont="1" applyFill="1"/>
    <xf numFmtId="169" fontId="0" fillId="7" borderId="0" xfId="3" applyNumberFormat="1" applyFont="1" applyFill="1"/>
    <xf numFmtId="0" fontId="3" fillId="7" borderId="16" xfId="0" applyFont="1" applyFill="1" applyBorder="1"/>
    <xf numFmtId="0" fontId="2" fillId="7" borderId="0" xfId="0" quotePrefix="1" applyFont="1" applyFill="1" applyAlignment="1">
      <alignment vertical="center"/>
    </xf>
    <xf numFmtId="0" fontId="2" fillId="7" borderId="0" xfId="0" quotePrefix="1" applyFont="1" applyFill="1"/>
    <xf numFmtId="169" fontId="0" fillId="7" borderId="0" xfId="0" applyNumberFormat="1" applyFill="1"/>
    <xf numFmtId="164" fontId="4" fillId="7" borderId="16" xfId="3" applyFont="1" applyFill="1" applyBorder="1"/>
    <xf numFmtId="164" fontId="3" fillId="7" borderId="16" xfId="3" applyFont="1" applyFill="1" applyBorder="1"/>
    <xf numFmtId="0" fontId="76" fillId="7" borderId="0" xfId="0" applyFont="1" applyFill="1"/>
    <xf numFmtId="164" fontId="2" fillId="7" borderId="16" xfId="3" applyFont="1" applyFill="1" applyBorder="1" applyAlignment="1">
      <alignment horizontal="right"/>
    </xf>
    <xf numFmtId="164" fontId="19" fillId="7" borderId="16" xfId="3" applyFont="1" applyFill="1" applyBorder="1" applyAlignment="1">
      <alignment horizontal="right"/>
    </xf>
    <xf numFmtId="164" fontId="2" fillId="7" borderId="0" xfId="0" applyNumberFormat="1" applyFont="1" applyFill="1" applyAlignment="1">
      <alignment horizontal="right"/>
    </xf>
    <xf numFmtId="164" fontId="19" fillId="7" borderId="0" xfId="0" applyNumberFormat="1" applyFont="1" applyFill="1" applyAlignment="1">
      <alignment horizontal="right"/>
    </xf>
    <xf numFmtId="164" fontId="2" fillId="7" borderId="14" xfId="0" applyNumberFormat="1" applyFont="1" applyFill="1" applyBorder="1" applyAlignment="1">
      <alignment horizontal="right"/>
    </xf>
    <xf numFmtId="164" fontId="19" fillId="7" borderId="14" xfId="0" applyNumberFormat="1" applyFont="1" applyFill="1" applyBorder="1" applyAlignment="1">
      <alignment horizontal="right"/>
    </xf>
    <xf numFmtId="0" fontId="64" fillId="9" borderId="0" xfId="0" applyFont="1" applyFill="1"/>
    <xf numFmtId="0" fontId="60" fillId="9" borderId="0" xfId="0" applyFont="1" applyFill="1" applyAlignment="1">
      <alignment horizontal="left" vertical="center" wrapText="1" indent="1"/>
    </xf>
    <xf numFmtId="0" fontId="60" fillId="9" borderId="0" xfId="0" applyFont="1" applyFill="1" applyAlignment="1">
      <alignment vertical="center" wrapText="1"/>
    </xf>
    <xf numFmtId="0" fontId="77" fillId="9" borderId="0" xfId="0" applyFont="1" applyFill="1" applyAlignment="1">
      <alignment horizontal="justify" vertical="center" wrapText="1"/>
    </xf>
    <xf numFmtId="0" fontId="60" fillId="7" borderId="0" xfId="0" applyFont="1" applyFill="1" applyAlignment="1">
      <alignment horizontal="left" vertical="center" wrapText="1" indent="1"/>
    </xf>
    <xf numFmtId="0" fontId="60" fillId="7" borderId="0" xfId="0" applyFont="1" applyFill="1" applyAlignment="1">
      <alignment vertical="center" wrapText="1"/>
    </xf>
    <xf numFmtId="0" fontId="77" fillId="7" borderId="0" xfId="0" applyFont="1" applyFill="1" applyAlignment="1">
      <alignment horizontal="justify" vertical="center" wrapText="1"/>
    </xf>
    <xf numFmtId="0" fontId="0" fillId="7" borderId="16" xfId="0" applyFill="1" applyBorder="1" applyAlignment="1">
      <alignment horizontal="right" wrapText="1"/>
    </xf>
    <xf numFmtId="0" fontId="61" fillId="7" borderId="0" xfId="0" applyFont="1" applyFill="1" applyAlignment="1">
      <alignment horizontal="left" vertical="center" wrapText="1" indent="5"/>
    </xf>
    <xf numFmtId="0" fontId="0" fillId="7" borderId="0" xfId="0" applyFill="1" applyAlignment="1">
      <alignment vertical="top" wrapText="1"/>
    </xf>
    <xf numFmtId="0" fontId="61" fillId="7" borderId="14" xfId="0" applyFont="1" applyFill="1" applyBorder="1" applyAlignment="1">
      <alignment horizontal="justify" vertical="center" wrapText="1"/>
    </xf>
    <xf numFmtId="0" fontId="0" fillId="7" borderId="0" xfId="0" applyFill="1" applyAlignment="1">
      <alignment horizontal="left" vertical="top"/>
    </xf>
    <xf numFmtId="0" fontId="78" fillId="7" borderId="0" xfId="0" applyFont="1" applyFill="1" applyAlignment="1">
      <alignment vertical="center"/>
    </xf>
    <xf numFmtId="0" fontId="49" fillId="7" borderId="0" xfId="0" applyFont="1" applyFill="1" applyAlignment="1">
      <alignment horizontal="left" vertical="top" wrapText="1"/>
    </xf>
    <xf numFmtId="0" fontId="79" fillId="9" borderId="0" xfId="0" applyFont="1" applyFill="1" applyAlignment="1">
      <alignment vertical="center"/>
    </xf>
    <xf numFmtId="0" fontId="79" fillId="9" borderId="0" xfId="0" applyFont="1" applyFill="1" applyAlignment="1">
      <alignment horizontal="left" vertical="center"/>
    </xf>
    <xf numFmtId="0" fontId="80" fillId="9" borderId="0" xfId="0" applyFont="1" applyFill="1" applyAlignment="1">
      <alignment horizontal="center" vertical="center"/>
    </xf>
    <xf numFmtId="0" fontId="59" fillId="7" borderId="16" xfId="0" applyFont="1" applyFill="1" applyBorder="1" applyAlignment="1">
      <alignment vertical="center" wrapText="1"/>
    </xf>
    <xf numFmtId="0" fontId="0" fillId="7" borderId="4" xfId="0" applyFill="1" applyBorder="1"/>
    <xf numFmtId="0" fontId="0" fillId="7" borderId="5" xfId="0" applyFill="1" applyBorder="1"/>
    <xf numFmtId="3" fontId="0" fillId="7" borderId="0" xfId="0" applyNumberFormat="1" applyFill="1" applyAlignment="1">
      <alignment horizontal="center"/>
    </xf>
    <xf numFmtId="0" fontId="81" fillId="7" borderId="4" xfId="0" applyFont="1" applyFill="1" applyBorder="1"/>
    <xf numFmtId="0" fontId="81" fillId="7" borderId="0" xfId="0" applyFont="1" applyFill="1" applyAlignment="1">
      <alignment wrapText="1"/>
    </xf>
    <xf numFmtId="0" fontId="0" fillId="7" borderId="6" xfId="0" applyFill="1" applyBorder="1" applyAlignment="1">
      <alignment horizontal="center"/>
    </xf>
    <xf numFmtId="0" fontId="0" fillId="7" borderId="7" xfId="0" applyFill="1" applyBorder="1" applyAlignment="1">
      <alignment horizontal="center"/>
    </xf>
    <xf numFmtId="3" fontId="0" fillId="7" borderId="4" xfId="0" applyNumberFormat="1" applyFill="1" applyBorder="1" applyAlignment="1">
      <alignment horizontal="center"/>
    </xf>
    <xf numFmtId="0" fontId="81" fillId="7" borderId="0" xfId="0" applyFont="1" applyFill="1"/>
    <xf numFmtId="0" fontId="0" fillId="7" borderId="4" xfId="0" applyFill="1" applyBorder="1" applyAlignment="1">
      <alignment horizontal="center"/>
    </xf>
    <xf numFmtId="170" fontId="0" fillId="7" borderId="0" xfId="3" applyNumberFormat="1" applyFont="1" applyFill="1" applyBorder="1" applyAlignment="1">
      <alignment horizontal="center"/>
    </xf>
    <xf numFmtId="0" fontId="0" fillId="7" borderId="7" xfId="0" applyFill="1" applyBorder="1"/>
    <xf numFmtId="0" fontId="0" fillId="7" borderId="6" xfId="0" applyFill="1" applyBorder="1"/>
    <xf numFmtId="0" fontId="0" fillId="7" borderId="8" xfId="0" applyFill="1" applyBorder="1"/>
    <xf numFmtId="0" fontId="82" fillId="10" borderId="0" xfId="0" applyFont="1" applyFill="1"/>
    <xf numFmtId="0" fontId="83" fillId="10" borderId="0" xfId="0" applyFont="1" applyFill="1"/>
    <xf numFmtId="0" fontId="84" fillId="11" borderId="22" xfId="0" applyFont="1" applyFill="1" applyBorder="1" applyAlignment="1">
      <alignment horizontal="left" vertical="center" wrapText="1" indent="1"/>
    </xf>
    <xf numFmtId="0" fontId="84" fillId="11" borderId="23" xfId="0" applyFont="1" applyFill="1" applyBorder="1" applyAlignment="1">
      <alignment horizontal="left" vertical="center" wrapText="1" indent="1"/>
    </xf>
    <xf numFmtId="0" fontId="85" fillId="10" borderId="24" xfId="0" applyFont="1" applyFill="1" applyBorder="1" applyAlignment="1">
      <alignment vertical="center" wrapText="1"/>
    </xf>
    <xf numFmtId="0" fontId="85" fillId="10" borderId="27" xfId="0" applyFont="1" applyFill="1" applyBorder="1" applyAlignment="1">
      <alignment vertical="center" wrapText="1"/>
    </xf>
    <xf numFmtId="0" fontId="82" fillId="10" borderId="27" xfId="0" applyFont="1" applyFill="1" applyBorder="1" applyAlignment="1">
      <alignment vertical="center" wrapText="1"/>
    </xf>
    <xf numFmtId="0" fontId="85" fillId="10" borderId="27" xfId="0" applyFont="1" applyFill="1" applyBorder="1" applyAlignment="1">
      <alignment horizontal="justify" vertical="center" wrapText="1"/>
    </xf>
    <xf numFmtId="0" fontId="85" fillId="10" borderId="30" xfId="0" applyFont="1" applyFill="1" applyBorder="1" applyAlignment="1">
      <alignment vertical="center" wrapText="1"/>
    </xf>
    <xf numFmtId="0" fontId="82" fillId="10" borderId="0" xfId="0" applyFont="1" applyFill="1" applyAlignment="1">
      <alignment vertical="top" wrapText="1"/>
    </xf>
    <xf numFmtId="0" fontId="85" fillId="10" borderId="0" xfId="0" applyFont="1" applyFill="1" applyAlignment="1">
      <alignment horizontal="left" vertical="top" wrapText="1" indent="5"/>
    </xf>
    <xf numFmtId="0" fontId="85" fillId="10" borderId="0" xfId="0" applyFont="1" applyFill="1" applyAlignment="1">
      <alignment horizontal="left" vertical="top" wrapText="1"/>
    </xf>
    <xf numFmtId="0" fontId="85" fillId="10" borderId="24" xfId="0" applyFont="1" applyFill="1" applyBorder="1" applyAlignment="1">
      <alignment vertical="center"/>
    </xf>
    <xf numFmtId="0" fontId="85" fillId="10" borderId="27" xfId="0" applyFont="1" applyFill="1" applyBorder="1" applyAlignment="1">
      <alignment vertical="center"/>
    </xf>
    <xf numFmtId="0" fontId="85" fillId="10" borderId="30" xfId="0" applyFont="1" applyFill="1" applyBorder="1" applyAlignment="1">
      <alignment vertical="center"/>
    </xf>
    <xf numFmtId="0" fontId="85" fillId="10" borderId="0" xfId="0" applyFont="1" applyFill="1" applyAlignment="1">
      <alignment horizontal="justify" vertical="center" wrapText="1"/>
    </xf>
    <xf numFmtId="0" fontId="82" fillId="10" borderId="0" xfId="0" applyFont="1" applyFill="1" applyAlignment="1">
      <alignment vertical="center" wrapText="1"/>
    </xf>
    <xf numFmtId="0" fontId="85" fillId="10" borderId="0" xfId="0" applyFont="1" applyFill="1" applyAlignment="1">
      <alignment vertical="center" wrapText="1"/>
    </xf>
    <xf numFmtId="0" fontId="82" fillId="12" borderId="0" xfId="0" applyFont="1" applyFill="1"/>
    <xf numFmtId="0" fontId="84" fillId="11" borderId="1" xfId="0" applyFont="1" applyFill="1" applyBorder="1" applyAlignment="1">
      <alignment vertical="center" wrapText="1"/>
    </xf>
    <xf numFmtId="0" fontId="84" fillId="11" borderId="33" xfId="0" applyFont="1" applyFill="1" applyBorder="1" applyAlignment="1">
      <alignment vertical="center" wrapText="1"/>
    </xf>
    <xf numFmtId="0" fontId="84" fillId="11" borderId="6" xfId="0" applyFont="1" applyFill="1" applyBorder="1" applyAlignment="1">
      <alignment vertical="center" wrapText="1"/>
    </xf>
    <xf numFmtId="0" fontId="85" fillId="11" borderId="34" xfId="0" applyFont="1" applyFill="1" applyBorder="1" applyAlignment="1">
      <alignment vertical="center" wrapText="1"/>
    </xf>
    <xf numFmtId="0" fontId="82" fillId="10" borderId="24" xfId="0" applyFont="1" applyFill="1" applyBorder="1" applyAlignment="1">
      <alignment vertical="center"/>
    </xf>
    <xf numFmtId="0" fontId="85" fillId="10" borderId="25" xfId="0" applyFont="1" applyFill="1" applyBorder="1" applyAlignment="1">
      <alignment vertical="center" wrapText="1"/>
    </xf>
    <xf numFmtId="0" fontId="85" fillId="10" borderId="35" xfId="0" applyFont="1" applyFill="1" applyBorder="1" applyAlignment="1">
      <alignment vertical="center" wrapText="1"/>
    </xf>
    <xf numFmtId="0" fontId="82" fillId="10" borderId="30" xfId="0" applyFont="1" applyFill="1" applyBorder="1" applyAlignment="1">
      <alignment vertical="center"/>
    </xf>
    <xf numFmtId="0" fontId="85" fillId="10" borderId="36" xfId="0" applyFont="1" applyFill="1" applyBorder="1" applyAlignment="1">
      <alignment vertical="center" wrapText="1"/>
    </xf>
    <xf numFmtId="0" fontId="85" fillId="10" borderId="32" xfId="0" applyFont="1" applyFill="1" applyBorder="1" applyAlignment="1">
      <alignment vertical="center" wrapText="1"/>
    </xf>
    <xf numFmtId="0" fontId="85" fillId="10" borderId="0" xfId="0" applyFont="1" applyFill="1" applyAlignment="1">
      <alignment vertical="center"/>
    </xf>
    <xf numFmtId="0" fontId="82" fillId="10" borderId="24" xfId="0" applyFont="1" applyFill="1" applyBorder="1" applyAlignment="1">
      <alignment vertical="center" wrapText="1"/>
    </xf>
    <xf numFmtId="0" fontId="82" fillId="10" borderId="27" xfId="0" applyFont="1" applyFill="1" applyBorder="1" applyAlignment="1">
      <alignment vertical="center"/>
    </xf>
    <xf numFmtId="0" fontId="82" fillId="10" borderId="0" xfId="0" applyFont="1" applyFill="1" applyAlignment="1">
      <alignment vertical="center"/>
    </xf>
    <xf numFmtId="0" fontId="85" fillId="10" borderId="0" xfId="0" applyFont="1" applyFill="1" applyAlignment="1">
      <alignment horizontal="left" vertical="center" wrapText="1" indent="5"/>
    </xf>
    <xf numFmtId="0" fontId="82" fillId="10" borderId="38" xfId="0" applyFont="1" applyFill="1" applyBorder="1" applyAlignment="1">
      <alignment vertical="center" wrapText="1"/>
    </xf>
    <xf numFmtId="0" fontId="82" fillId="10" borderId="41" xfId="0" applyFont="1" applyFill="1" applyBorder="1" applyAlignment="1">
      <alignment vertical="center"/>
    </xf>
    <xf numFmtId="0" fontId="82" fillId="10" borderId="30" xfId="0" applyFont="1" applyFill="1" applyBorder="1"/>
    <xf numFmtId="0" fontId="84" fillId="11" borderId="42" xfId="0" applyFont="1" applyFill="1" applyBorder="1" applyAlignment="1">
      <alignment horizontal="left" vertical="center" wrapText="1" indent="1"/>
    </xf>
    <xf numFmtId="0" fontId="84" fillId="11" borderId="42" xfId="0" applyFont="1" applyFill="1" applyBorder="1" applyAlignment="1">
      <alignment vertical="center" wrapText="1"/>
    </xf>
    <xf numFmtId="0" fontId="85" fillId="11" borderId="43" xfId="0" applyFont="1" applyFill="1" applyBorder="1" applyAlignment="1">
      <alignment horizontal="justify" vertical="center" wrapText="1"/>
    </xf>
    <xf numFmtId="0" fontId="84" fillId="11" borderId="0" xfId="0" applyFont="1" applyFill="1" applyAlignment="1">
      <alignment vertical="center" wrapText="1"/>
    </xf>
    <xf numFmtId="0" fontId="85" fillId="11" borderId="5" xfId="0" applyFont="1" applyFill="1" applyBorder="1" applyAlignment="1">
      <alignment horizontal="justify" vertical="center" wrapText="1"/>
    </xf>
    <xf numFmtId="0" fontId="82" fillId="10" borderId="24" xfId="0" applyFont="1" applyFill="1" applyBorder="1"/>
    <xf numFmtId="0" fontId="82" fillId="10" borderId="27" xfId="0" applyFont="1" applyFill="1" applyBorder="1"/>
    <xf numFmtId="0" fontId="82" fillId="10" borderId="44" xfId="0" applyFont="1" applyFill="1" applyBorder="1" applyAlignment="1">
      <alignment vertical="center"/>
    </xf>
    <xf numFmtId="0" fontId="85" fillId="10" borderId="42" xfId="0" applyFont="1" applyFill="1" applyBorder="1" applyAlignment="1">
      <alignment vertical="top" wrapText="1"/>
    </xf>
    <xf numFmtId="0" fontId="54" fillId="0" borderId="45" xfId="10" applyBorder="1" applyAlignment="1" applyProtection="1"/>
    <xf numFmtId="0" fontId="82" fillId="10" borderId="43" xfId="0" applyFont="1" applyFill="1" applyBorder="1"/>
    <xf numFmtId="0" fontId="86" fillId="10" borderId="0" xfId="10" applyFont="1" applyFill="1" applyBorder="1" applyAlignment="1" applyProtection="1">
      <alignment horizontal="right"/>
    </xf>
    <xf numFmtId="165" fontId="0" fillId="7" borderId="0" xfId="1" applyNumberFormat="1" applyFont="1" applyFill="1" applyAlignment="1">
      <alignment vertical="top" wrapText="1"/>
    </xf>
    <xf numFmtId="167" fontId="42" fillId="7" borderId="0" xfId="0" applyNumberFormat="1" applyFont="1" applyFill="1" applyAlignment="1">
      <alignment horizontal="right" vertical="center"/>
    </xf>
    <xf numFmtId="167" fontId="0" fillId="7" borderId="0" xfId="0" applyNumberFormat="1" applyFont="1" applyFill="1" applyAlignment="1">
      <alignment horizontal="right" vertical="center"/>
    </xf>
    <xf numFmtId="165" fontId="2" fillId="0" borderId="0" xfId="1" applyNumberFormat="1" applyFont="1" applyAlignment="1" applyProtection="1">
      <alignment horizontal="center" vertical="center" wrapText="1"/>
    </xf>
    <xf numFmtId="0" fontId="41" fillId="0" borderId="0" xfId="0" applyFont="1" applyFill="1" applyBorder="1" applyAlignment="1">
      <alignment horizontal="center" vertical="center"/>
    </xf>
    <xf numFmtId="0" fontId="6" fillId="0" borderId="0" xfId="0" applyFont="1" applyFill="1" applyBorder="1" applyAlignment="1">
      <alignment horizontal="center"/>
    </xf>
    <xf numFmtId="0" fontId="0" fillId="0" borderId="0" xfId="0" applyFont="1" applyFill="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 fillId="0" borderId="0" xfId="2" applyFont="1" applyFill="1" applyBorder="1" applyAlignment="1">
      <alignment horizontal="center"/>
    </xf>
    <xf numFmtId="0" fontId="6" fillId="0" borderId="0" xfId="2" applyFont="1" applyFill="1" applyAlignment="1"/>
    <xf numFmtId="168" fontId="38" fillId="8" borderId="0" xfId="9" applyNumberFormat="1" applyFill="1" applyAlignment="1">
      <alignment horizontal="center"/>
    </xf>
    <xf numFmtId="0" fontId="48" fillId="7" borderId="0" xfId="0" applyFont="1" applyFill="1" applyAlignment="1">
      <alignment horizontal="left" wrapText="1"/>
    </xf>
    <xf numFmtId="0" fontId="43" fillId="7" borderId="0" xfId="0" applyFont="1" applyFill="1" applyAlignment="1">
      <alignment horizontal="center" vertical="center" wrapText="1"/>
    </xf>
    <xf numFmtId="0" fontId="63" fillId="9" borderId="0" xfId="0" applyFont="1" applyFill="1" applyAlignment="1">
      <alignment horizontal="center" vertical="center" wrapText="1"/>
    </xf>
    <xf numFmtId="0" fontId="3" fillId="7" borderId="0" xfId="0" applyFont="1" applyFill="1" applyAlignment="1">
      <alignment vertical="center"/>
    </xf>
    <xf numFmtId="0" fontId="43" fillId="7" borderId="0" xfId="0" applyFont="1" applyFill="1" applyAlignment="1">
      <alignment horizontal="left" vertical="center" wrapText="1"/>
    </xf>
    <xf numFmtId="0" fontId="0" fillId="7" borderId="18" xfId="0" applyFill="1" applyBorder="1" applyAlignment="1">
      <alignment horizontal="left"/>
    </xf>
    <xf numFmtId="0" fontId="0" fillId="7" borderId="16" xfId="0" applyFill="1" applyBorder="1" applyAlignment="1">
      <alignment horizontal="left"/>
    </xf>
    <xf numFmtId="0" fontId="0" fillId="7" borderId="19" xfId="0" applyFill="1" applyBorder="1" applyAlignment="1">
      <alignment horizontal="left"/>
    </xf>
    <xf numFmtId="0" fontId="43" fillId="7" borderId="0" xfId="0" applyFont="1" applyFill="1" applyAlignment="1">
      <alignment horizontal="left" vertical="center"/>
    </xf>
    <xf numFmtId="0" fontId="0" fillId="7" borderId="0" xfId="0" applyFill="1" applyAlignment="1">
      <alignment horizontal="center" vertical="center"/>
    </xf>
    <xf numFmtId="0" fontId="0" fillId="7" borderId="14" xfId="0" applyFill="1" applyBorder="1" applyAlignment="1">
      <alignment horizontal="center" vertical="center"/>
    </xf>
    <xf numFmtId="0" fontId="60" fillId="7" borderId="0" xfId="0" applyFont="1" applyFill="1" applyAlignment="1">
      <alignment horizontal="center" vertical="center" wrapText="1"/>
    </xf>
    <xf numFmtId="0" fontId="1" fillId="7" borderId="14" xfId="0" applyFont="1" applyFill="1" applyBorder="1" applyAlignment="1">
      <alignment horizontal="center"/>
    </xf>
    <xf numFmtId="0" fontId="20" fillId="7" borderId="14" xfId="0" applyFont="1" applyFill="1" applyBorder="1" applyAlignment="1">
      <alignment horizontal="center"/>
    </xf>
    <xf numFmtId="0" fontId="61" fillId="7" borderId="0" xfId="0" applyFont="1" applyFill="1" applyAlignment="1">
      <alignment horizontal="justify" vertical="center" wrapText="1"/>
    </xf>
    <xf numFmtId="0" fontId="61" fillId="7" borderId="0" xfId="0" applyFont="1" applyFill="1" applyAlignment="1">
      <alignment vertical="center" wrapText="1"/>
    </xf>
    <xf numFmtId="0" fontId="81" fillId="7" borderId="0" xfId="0" applyFont="1" applyFill="1" applyAlignment="1">
      <alignment horizontal="center" wrapText="1"/>
    </xf>
    <xf numFmtId="0" fontId="79" fillId="9" borderId="0" xfId="0" applyFont="1" applyFill="1" applyAlignment="1">
      <alignment horizontal="center" vertical="center" wrapText="1"/>
    </xf>
    <xf numFmtId="0" fontId="80" fillId="9" borderId="0" xfId="0" applyFont="1" applyFill="1" applyAlignment="1">
      <alignment horizontal="center" vertical="center"/>
    </xf>
    <xf numFmtId="0" fontId="0" fillId="0" borderId="15" xfId="0" applyBorder="1" applyAlignment="1">
      <alignment horizontal="center"/>
    </xf>
    <xf numFmtId="0" fontId="0" fillId="0" borderId="0" xfId="0" applyAlignment="1">
      <alignment horizontal="center"/>
    </xf>
    <xf numFmtId="0" fontId="0" fillId="0" borderId="14" xfId="0" applyBorder="1" applyAlignment="1">
      <alignment horizontal="center"/>
    </xf>
    <xf numFmtId="0" fontId="54" fillId="7" borderId="16" xfId="10" applyFill="1" applyBorder="1" applyAlignment="1" applyProtection="1">
      <alignment horizontal="left" vertical="center" wrapText="1"/>
    </xf>
    <xf numFmtId="0" fontId="0" fillId="7" borderId="20" xfId="0" applyFill="1" applyBorder="1" applyAlignment="1">
      <alignment horizontal="left" vertical="top" wrapText="1"/>
    </xf>
    <xf numFmtId="0" fontId="0" fillId="7" borderId="15" xfId="0" applyFill="1" applyBorder="1" applyAlignment="1">
      <alignment horizontal="left" vertical="top" wrapText="1"/>
    </xf>
    <xf numFmtId="0" fontId="0" fillId="7" borderId="21" xfId="0" applyFill="1" applyBorder="1" applyAlignment="1">
      <alignment horizontal="left" vertical="top" wrapText="1"/>
    </xf>
    <xf numFmtId="0" fontId="85" fillId="12" borderId="17" xfId="0" applyFont="1" applyFill="1" applyBorder="1" applyAlignment="1">
      <alignment horizontal="left" vertical="top"/>
    </xf>
    <xf numFmtId="0" fontId="85" fillId="12" borderId="28" xfId="0" applyFont="1" applyFill="1" applyBorder="1" applyAlignment="1">
      <alignment horizontal="left" vertical="top"/>
    </xf>
    <xf numFmtId="0" fontId="84" fillId="11" borderId="1" xfId="0" applyFont="1" applyFill="1" applyBorder="1" applyAlignment="1">
      <alignment horizontal="left" vertical="center" wrapText="1"/>
    </xf>
    <xf numFmtId="0" fontId="84" fillId="11" borderId="3" xfId="0" applyFont="1" applyFill="1" applyBorder="1" applyAlignment="1">
      <alignment horizontal="left" vertical="center" wrapText="1"/>
    </xf>
    <xf numFmtId="0" fontId="84" fillId="11" borderId="4" xfId="0" applyFont="1" applyFill="1" applyBorder="1" applyAlignment="1">
      <alignment horizontal="left" vertical="center" wrapText="1"/>
    </xf>
    <xf numFmtId="0" fontId="84" fillId="11" borderId="5" xfId="0" applyFont="1" applyFill="1" applyBorder="1" applyAlignment="1">
      <alignment horizontal="left" vertical="center" wrapText="1"/>
    </xf>
    <xf numFmtId="0" fontId="85" fillId="12" borderId="25" xfId="0" applyFont="1" applyFill="1" applyBorder="1" applyAlignment="1">
      <alignment horizontal="left" vertical="top"/>
    </xf>
    <xf numFmtId="0" fontId="85" fillId="12" borderId="26" xfId="0" applyFont="1" applyFill="1" applyBorder="1" applyAlignment="1">
      <alignment horizontal="left" vertical="top"/>
    </xf>
    <xf numFmtId="0" fontId="85" fillId="12" borderId="17" xfId="0" applyFont="1" applyFill="1" applyBorder="1" applyAlignment="1">
      <alignment horizontal="left" vertical="top" wrapText="1"/>
    </xf>
    <xf numFmtId="0" fontId="85" fillId="12" borderId="28" xfId="0" applyFont="1" applyFill="1" applyBorder="1" applyAlignment="1">
      <alignment horizontal="left" vertical="top" wrapText="1"/>
    </xf>
    <xf numFmtId="0" fontId="85" fillId="12" borderId="18" xfId="0" applyFont="1" applyFill="1" applyBorder="1" applyAlignment="1">
      <alignment horizontal="left" vertical="top"/>
    </xf>
    <xf numFmtId="0" fontId="85" fillId="12" borderId="29" xfId="0" applyFont="1" applyFill="1" applyBorder="1" applyAlignment="1">
      <alignment horizontal="left" vertical="top"/>
    </xf>
    <xf numFmtId="0" fontId="85" fillId="12" borderId="18" xfId="0" applyFont="1" applyFill="1" applyBorder="1" applyAlignment="1">
      <alignment horizontal="left" vertical="top" wrapText="1"/>
    </xf>
    <xf numFmtId="0" fontId="85" fillId="12" borderId="29" xfId="0" applyFont="1" applyFill="1" applyBorder="1" applyAlignment="1">
      <alignment horizontal="left" vertical="top" wrapText="1"/>
    </xf>
    <xf numFmtId="0" fontId="85" fillId="12" borderId="31" xfId="0" applyFont="1" applyFill="1" applyBorder="1" applyAlignment="1">
      <alignment horizontal="left" vertical="top"/>
    </xf>
    <xf numFmtId="0" fontId="85" fillId="12" borderId="32" xfId="0" applyFont="1" applyFill="1" applyBorder="1" applyAlignment="1">
      <alignment horizontal="left" vertical="top"/>
    </xf>
    <xf numFmtId="0" fontId="84" fillId="11" borderId="1" xfId="0" applyFont="1" applyFill="1" applyBorder="1" applyAlignment="1">
      <alignment horizontal="left" vertical="top" wrapText="1"/>
    </xf>
    <xf numFmtId="0" fontId="84" fillId="11" borderId="3" xfId="0" applyFont="1" applyFill="1" applyBorder="1" applyAlignment="1">
      <alignment horizontal="left" vertical="top" wrapText="1"/>
    </xf>
    <xf numFmtId="0" fontId="84" fillId="11" borderId="4" xfId="0" applyFont="1" applyFill="1" applyBorder="1" applyAlignment="1">
      <alignment horizontal="left" vertical="top" wrapText="1"/>
    </xf>
    <xf numFmtId="0" fontId="84" fillId="11" borderId="5" xfId="0" applyFont="1" applyFill="1" applyBorder="1" applyAlignment="1">
      <alignment horizontal="left" vertical="top" wrapText="1"/>
    </xf>
    <xf numFmtId="0" fontId="85" fillId="12" borderId="25" xfId="0" applyFont="1" applyFill="1" applyBorder="1" applyAlignment="1">
      <alignment horizontal="left" vertical="top" wrapText="1"/>
    </xf>
    <xf numFmtId="0" fontId="85" fillId="12" borderId="26" xfId="0" applyFont="1" applyFill="1" applyBorder="1" applyAlignment="1">
      <alignment horizontal="left" vertical="top" wrapText="1"/>
    </xf>
    <xf numFmtId="0" fontId="85" fillId="10" borderId="39" xfId="0" applyFont="1" applyFill="1" applyBorder="1" applyAlignment="1">
      <alignment horizontal="left" vertical="center" wrapText="1"/>
    </xf>
    <xf numFmtId="0" fontId="85" fillId="10" borderId="40" xfId="0" applyFont="1" applyFill="1" applyBorder="1" applyAlignment="1">
      <alignment horizontal="left" vertical="center" wrapText="1"/>
    </xf>
    <xf numFmtId="0" fontId="85" fillId="12" borderId="31" xfId="0" applyFont="1" applyFill="1" applyBorder="1" applyAlignment="1">
      <alignment horizontal="left" vertical="top" wrapText="1"/>
    </xf>
    <xf numFmtId="0" fontId="85" fillId="12" borderId="32" xfId="0" applyFont="1" applyFill="1" applyBorder="1" applyAlignment="1">
      <alignment horizontal="left" vertical="top" wrapText="1"/>
    </xf>
    <xf numFmtId="0" fontId="85" fillId="10" borderId="37" xfId="0" applyFont="1" applyFill="1" applyBorder="1" applyAlignment="1">
      <alignment horizontal="left" vertical="center" wrapText="1"/>
    </xf>
    <xf numFmtId="0" fontId="85" fillId="10" borderId="35" xfId="0" applyFont="1" applyFill="1" applyBorder="1" applyAlignment="1">
      <alignment horizontal="left" vertical="center" wrapText="1"/>
    </xf>
    <xf numFmtId="0" fontId="85" fillId="10" borderId="17" xfId="0" applyFont="1" applyFill="1" applyBorder="1" applyAlignment="1">
      <alignment horizontal="left" vertical="center" wrapText="1"/>
    </xf>
    <xf numFmtId="0" fontId="85" fillId="10" borderId="28" xfId="0" applyFont="1" applyFill="1" applyBorder="1" applyAlignment="1">
      <alignment horizontal="left" vertical="center" wrapText="1"/>
    </xf>
    <xf numFmtId="0" fontId="85" fillId="10" borderId="31" xfId="0" applyFont="1" applyFill="1" applyBorder="1" applyAlignment="1">
      <alignment horizontal="left" vertical="center" wrapText="1"/>
    </xf>
    <xf numFmtId="0" fontId="85" fillId="10" borderId="32" xfId="0" applyFont="1" applyFill="1" applyBorder="1" applyAlignment="1">
      <alignment horizontal="left" vertical="center" wrapText="1"/>
    </xf>
    <xf numFmtId="0" fontId="84" fillId="11" borderId="6" xfId="0" applyFont="1" applyFill="1" applyBorder="1" applyAlignment="1">
      <alignment horizontal="left" vertical="center" wrapText="1"/>
    </xf>
    <xf numFmtId="0" fontId="84" fillId="11" borderId="8" xfId="0" applyFont="1" applyFill="1" applyBorder="1" applyAlignment="1">
      <alignment horizontal="left" vertical="center" wrapText="1"/>
    </xf>
    <xf numFmtId="0" fontId="85" fillId="10" borderId="18" xfId="0" applyFont="1" applyFill="1" applyBorder="1" applyAlignment="1">
      <alignment horizontal="left" vertical="center" wrapText="1"/>
    </xf>
    <xf numFmtId="0" fontId="85" fillId="10" borderId="29" xfId="0" applyFont="1" applyFill="1" applyBorder="1" applyAlignment="1">
      <alignment horizontal="left" vertical="center" wrapText="1"/>
    </xf>
    <xf numFmtId="0" fontId="84" fillId="11" borderId="42" xfId="0" applyFont="1" applyFill="1" applyBorder="1" applyAlignment="1">
      <alignment horizontal="left" vertical="center" wrapText="1"/>
    </xf>
    <xf numFmtId="0" fontId="84" fillId="11" borderId="43" xfId="0" applyFont="1" applyFill="1" applyBorder="1" applyAlignment="1">
      <alignment horizontal="left" vertical="center" wrapText="1"/>
    </xf>
    <xf numFmtId="0" fontId="85" fillId="10" borderId="45" xfId="0" applyFont="1" applyFill="1" applyBorder="1" applyAlignment="1">
      <alignment horizontal="left" vertical="center" wrapText="1"/>
    </xf>
    <xf numFmtId="0" fontId="85" fillId="10" borderId="43" xfId="0" applyFont="1" applyFill="1" applyBorder="1" applyAlignment="1">
      <alignment horizontal="left" vertical="center" wrapText="1"/>
    </xf>
    <xf numFmtId="0" fontId="40" fillId="0" borderId="0" xfId="0" applyFont="1" applyFill="1" applyBorder="1" applyAlignment="1">
      <alignment horizontal="left" vertical="center" wrapText="1"/>
    </xf>
  </cellXfs>
  <cellStyles count="11">
    <cellStyle name="Comma 2" xfId="3" xr:uid="{00000000-0005-0000-0000-000000000000}"/>
    <cellStyle name="Hyperlink" xfId="2" builtinId="8"/>
    <cellStyle name="Hyperlink 2" xfId="10" xr:uid="{7A2BD766-22DB-4DA1-9AEE-B49C14726F55}"/>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10F10D5F-28E8-40D6-92C2-7457DE5AD0FB}"/>
    <cellStyle name="Percent" xfId="1" builtinId="5"/>
    <cellStyle name="Standard 3" xfId="8" xr:uid="{00000000-0005-0000-0000-000008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0000"/>
        </patternFill>
      </fill>
    </dxf>
    <dxf>
      <font>
        <color rgb="FF9C0006"/>
      </font>
      <fill>
        <patternFill>
          <bgColor rgb="FFFF000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1064559</xdr:colOff>
      <xdr:row>0</xdr:row>
      <xdr:rowOff>0</xdr:rowOff>
    </xdr:from>
    <xdr:to>
      <xdr:col>12</xdr:col>
      <xdr:colOff>1238250</xdr:colOff>
      <xdr:row>3</xdr:row>
      <xdr:rowOff>168088</xdr:rowOff>
    </xdr:to>
    <xdr:pic>
      <xdr:nvPicPr>
        <xdr:cNvPr id="3" name="Picture 2">
          <a:extLst>
            <a:ext uri="{FF2B5EF4-FFF2-40B4-BE49-F238E27FC236}">
              <a16:creationId xmlns:a16="http://schemas.microsoft.com/office/drawing/2014/main" id="{F274A52E-0734-4AC9-B57A-8FAF42E9C925}"/>
            </a:ext>
          </a:extLst>
        </xdr:cNvPr>
        <xdr:cNvPicPr>
          <a:picLocks noChangeAspect="1"/>
        </xdr:cNvPicPr>
      </xdr:nvPicPr>
      <xdr:blipFill>
        <a:blip xmlns:r="http://schemas.openxmlformats.org/officeDocument/2006/relationships" r:embed="rId1"/>
        <a:stretch>
          <a:fillRect/>
        </a:stretch>
      </xdr:blipFill>
      <xdr:spPr>
        <a:xfrm>
          <a:off x="12472147" y="0"/>
          <a:ext cx="2526927" cy="7395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2812676</xdr:colOff>
      <xdr:row>0</xdr:row>
      <xdr:rowOff>33618</xdr:rowOff>
    </xdr:from>
    <xdr:to>
      <xdr:col>3</xdr:col>
      <xdr:colOff>5339603</xdr:colOff>
      <xdr:row>4</xdr:row>
      <xdr:rowOff>11206</xdr:rowOff>
    </xdr:to>
    <xdr:pic>
      <xdr:nvPicPr>
        <xdr:cNvPr id="3" name="Picture 2">
          <a:extLst>
            <a:ext uri="{FF2B5EF4-FFF2-40B4-BE49-F238E27FC236}">
              <a16:creationId xmlns:a16="http://schemas.microsoft.com/office/drawing/2014/main" id="{A9EC1116-CE23-4B46-9EAA-939AA20ECF73}"/>
            </a:ext>
          </a:extLst>
        </xdr:cNvPr>
        <xdr:cNvPicPr>
          <a:picLocks noChangeAspect="1"/>
        </xdr:cNvPicPr>
      </xdr:nvPicPr>
      <xdr:blipFill>
        <a:blip xmlns:r="http://schemas.openxmlformats.org/officeDocument/2006/relationships" r:embed="rId1"/>
        <a:stretch>
          <a:fillRect/>
        </a:stretch>
      </xdr:blipFill>
      <xdr:spPr>
        <a:xfrm>
          <a:off x="12404911" y="33618"/>
          <a:ext cx="2526927" cy="7395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504264</xdr:colOff>
      <xdr:row>0</xdr:row>
      <xdr:rowOff>0</xdr:rowOff>
    </xdr:from>
    <xdr:to>
      <xdr:col>15</xdr:col>
      <xdr:colOff>5603</xdr:colOff>
      <xdr:row>3</xdr:row>
      <xdr:rowOff>168088</xdr:rowOff>
    </xdr:to>
    <xdr:pic>
      <xdr:nvPicPr>
        <xdr:cNvPr id="2" name="Picture 1">
          <a:extLst>
            <a:ext uri="{FF2B5EF4-FFF2-40B4-BE49-F238E27FC236}">
              <a16:creationId xmlns:a16="http://schemas.microsoft.com/office/drawing/2014/main" id="{A5AB5DBF-2B4B-4723-8CB0-4FA19740D43B}"/>
            </a:ext>
          </a:extLst>
        </xdr:cNvPr>
        <xdr:cNvPicPr>
          <a:picLocks noChangeAspect="1"/>
        </xdr:cNvPicPr>
      </xdr:nvPicPr>
      <xdr:blipFill>
        <a:blip xmlns:r="http://schemas.openxmlformats.org/officeDocument/2006/relationships" r:embed="rId1"/>
        <a:stretch>
          <a:fillRect/>
        </a:stretch>
      </xdr:blipFill>
      <xdr:spPr>
        <a:xfrm>
          <a:off x="8639735" y="0"/>
          <a:ext cx="2526927" cy="7395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2846295</xdr:colOff>
      <xdr:row>0</xdr:row>
      <xdr:rowOff>11206</xdr:rowOff>
    </xdr:from>
    <xdr:to>
      <xdr:col>4</xdr:col>
      <xdr:colOff>16810</xdr:colOff>
      <xdr:row>3</xdr:row>
      <xdr:rowOff>179294</xdr:rowOff>
    </xdr:to>
    <xdr:pic>
      <xdr:nvPicPr>
        <xdr:cNvPr id="3" name="Picture 2">
          <a:extLst>
            <a:ext uri="{FF2B5EF4-FFF2-40B4-BE49-F238E27FC236}">
              <a16:creationId xmlns:a16="http://schemas.microsoft.com/office/drawing/2014/main" id="{1EFE25FD-4CC0-4E8D-B37D-CA601B1AA0AA}"/>
            </a:ext>
          </a:extLst>
        </xdr:cNvPr>
        <xdr:cNvPicPr>
          <a:picLocks noChangeAspect="1"/>
        </xdr:cNvPicPr>
      </xdr:nvPicPr>
      <xdr:blipFill>
        <a:blip xmlns:r="http://schemas.openxmlformats.org/officeDocument/2006/relationships" r:embed="rId1"/>
        <a:stretch>
          <a:fillRect/>
        </a:stretch>
      </xdr:blipFill>
      <xdr:spPr>
        <a:xfrm>
          <a:off x="12438530" y="11206"/>
          <a:ext cx="2526927" cy="739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5022F999-15ED-4D33-9572-2DE68186D1B1}"/>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22411</xdr:colOff>
      <xdr:row>20</xdr:row>
      <xdr:rowOff>76199</xdr:rowOff>
    </xdr:from>
    <xdr:to>
      <xdr:col>2</xdr:col>
      <xdr:colOff>4184073</xdr:colOff>
      <xdr:row>33</xdr:row>
      <xdr:rowOff>124690</xdr:rowOff>
    </xdr:to>
    <xdr:sp macro="" textlink="">
      <xdr:nvSpPr>
        <xdr:cNvPr id="3" name="Tekstboks 4">
          <a:extLst>
            <a:ext uri="{FF2B5EF4-FFF2-40B4-BE49-F238E27FC236}">
              <a16:creationId xmlns:a16="http://schemas.microsoft.com/office/drawing/2014/main" id="{AC510B97-E66B-4F4F-A7CC-62BB5027B0CD}"/>
            </a:ext>
          </a:extLst>
        </xdr:cNvPr>
        <xdr:cNvSpPr txBox="1"/>
      </xdr:nvSpPr>
      <xdr:spPr>
        <a:xfrm>
          <a:off x="257938" y="9829799"/>
          <a:ext cx="5436280" cy="238990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X</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2020-07-24</a:t>
          </a:r>
          <a:endParaRPr lang="en-GB" sz="1100" b="0">
            <a:solidFill>
              <a:schemeClr val="dk1"/>
            </a:solidFill>
            <a:latin typeface="+mn-lt"/>
            <a:ea typeface="+mn-ea"/>
            <a:cs typeface="+mn-cs"/>
          </a:endParaRP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2020-06-30</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79DEB078-1D54-4628-B510-B173C6582A15}"/>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11206</xdr:colOff>
      <xdr:row>3</xdr:row>
      <xdr:rowOff>67236</xdr:rowOff>
    </xdr:from>
    <xdr:to>
      <xdr:col>5</xdr:col>
      <xdr:colOff>969309</xdr:colOff>
      <xdr:row>7</xdr:row>
      <xdr:rowOff>22412</xdr:rowOff>
    </xdr:to>
    <xdr:pic>
      <xdr:nvPicPr>
        <xdr:cNvPr id="4" name="Picture 3">
          <a:extLst>
            <a:ext uri="{FF2B5EF4-FFF2-40B4-BE49-F238E27FC236}">
              <a16:creationId xmlns:a16="http://schemas.microsoft.com/office/drawing/2014/main" id="{2DA72665-0DE1-49CC-A743-22CB2F080E28}"/>
            </a:ext>
          </a:extLst>
        </xdr:cNvPr>
        <xdr:cNvPicPr>
          <a:picLocks noChangeAspect="1"/>
        </xdr:cNvPicPr>
      </xdr:nvPicPr>
      <xdr:blipFill>
        <a:blip xmlns:r="http://schemas.openxmlformats.org/officeDocument/2006/relationships" r:embed="rId1"/>
        <a:stretch>
          <a:fillRect/>
        </a:stretch>
      </xdr:blipFill>
      <xdr:spPr>
        <a:xfrm>
          <a:off x="7317441" y="537883"/>
          <a:ext cx="2526927" cy="7395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605117</xdr:colOff>
      <xdr:row>0</xdr:row>
      <xdr:rowOff>22411</xdr:rowOff>
    </xdr:from>
    <xdr:to>
      <xdr:col>5</xdr:col>
      <xdr:colOff>1025338</xdr:colOff>
      <xdr:row>3</xdr:row>
      <xdr:rowOff>291352</xdr:rowOff>
    </xdr:to>
    <xdr:pic>
      <xdr:nvPicPr>
        <xdr:cNvPr id="3" name="Picture 2">
          <a:extLst>
            <a:ext uri="{FF2B5EF4-FFF2-40B4-BE49-F238E27FC236}">
              <a16:creationId xmlns:a16="http://schemas.microsoft.com/office/drawing/2014/main" id="{B44CF9AC-EFA3-4F3C-973C-F4EC4258FB67}"/>
            </a:ext>
          </a:extLst>
        </xdr:cNvPr>
        <xdr:cNvPicPr>
          <a:picLocks noChangeAspect="1"/>
        </xdr:cNvPicPr>
      </xdr:nvPicPr>
      <xdr:blipFill>
        <a:blip xmlns:r="http://schemas.openxmlformats.org/officeDocument/2006/relationships" r:embed="rId1"/>
        <a:stretch>
          <a:fillRect/>
        </a:stretch>
      </xdr:blipFill>
      <xdr:spPr>
        <a:xfrm>
          <a:off x="6443382" y="22411"/>
          <a:ext cx="2526927" cy="7395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728383</xdr:colOff>
      <xdr:row>0</xdr:row>
      <xdr:rowOff>22412</xdr:rowOff>
    </xdr:from>
    <xdr:to>
      <xdr:col>8</xdr:col>
      <xdr:colOff>644339</xdr:colOff>
      <xdr:row>3</xdr:row>
      <xdr:rowOff>224118</xdr:rowOff>
    </xdr:to>
    <xdr:pic>
      <xdr:nvPicPr>
        <xdr:cNvPr id="3" name="Picture 2">
          <a:extLst>
            <a:ext uri="{FF2B5EF4-FFF2-40B4-BE49-F238E27FC236}">
              <a16:creationId xmlns:a16="http://schemas.microsoft.com/office/drawing/2014/main" id="{3C9BFA0A-1DA8-46FF-BFCE-8D2CEBFEF2DE}"/>
            </a:ext>
          </a:extLst>
        </xdr:cNvPr>
        <xdr:cNvPicPr>
          <a:picLocks noChangeAspect="1"/>
        </xdr:cNvPicPr>
      </xdr:nvPicPr>
      <xdr:blipFill>
        <a:blip xmlns:r="http://schemas.openxmlformats.org/officeDocument/2006/relationships" r:embed="rId1"/>
        <a:stretch>
          <a:fillRect/>
        </a:stretch>
      </xdr:blipFill>
      <xdr:spPr>
        <a:xfrm>
          <a:off x="8919883" y="22412"/>
          <a:ext cx="2526927" cy="7395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493059</xdr:colOff>
      <xdr:row>0</xdr:row>
      <xdr:rowOff>11206</xdr:rowOff>
    </xdr:from>
    <xdr:to>
      <xdr:col>12</xdr:col>
      <xdr:colOff>913280</xdr:colOff>
      <xdr:row>3</xdr:row>
      <xdr:rowOff>179294</xdr:rowOff>
    </xdr:to>
    <xdr:pic>
      <xdr:nvPicPr>
        <xdr:cNvPr id="3" name="Picture 2">
          <a:extLst>
            <a:ext uri="{FF2B5EF4-FFF2-40B4-BE49-F238E27FC236}">
              <a16:creationId xmlns:a16="http://schemas.microsoft.com/office/drawing/2014/main" id="{02B8A1FB-0BAB-4D2A-8B67-CBFBE0C5CFAD}"/>
            </a:ext>
          </a:extLst>
        </xdr:cNvPr>
        <xdr:cNvPicPr>
          <a:picLocks noChangeAspect="1"/>
        </xdr:cNvPicPr>
      </xdr:nvPicPr>
      <xdr:blipFill>
        <a:blip xmlns:r="http://schemas.openxmlformats.org/officeDocument/2006/relationships" r:embed="rId1"/>
        <a:stretch>
          <a:fillRect/>
        </a:stretch>
      </xdr:blipFill>
      <xdr:spPr>
        <a:xfrm>
          <a:off x="9749118" y="11206"/>
          <a:ext cx="2526927" cy="7395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672353</xdr:colOff>
      <xdr:row>0</xdr:row>
      <xdr:rowOff>0</xdr:rowOff>
    </xdr:from>
    <xdr:to>
      <xdr:col>12</xdr:col>
      <xdr:colOff>39222</xdr:colOff>
      <xdr:row>3</xdr:row>
      <xdr:rowOff>168088</xdr:rowOff>
    </xdr:to>
    <xdr:pic>
      <xdr:nvPicPr>
        <xdr:cNvPr id="3" name="Picture 2">
          <a:extLst>
            <a:ext uri="{FF2B5EF4-FFF2-40B4-BE49-F238E27FC236}">
              <a16:creationId xmlns:a16="http://schemas.microsoft.com/office/drawing/2014/main" id="{4B3B1375-19B7-46F8-94F8-2D4E222D78B1}"/>
            </a:ext>
          </a:extLst>
        </xdr:cNvPr>
        <xdr:cNvPicPr>
          <a:picLocks noChangeAspect="1"/>
        </xdr:cNvPicPr>
      </xdr:nvPicPr>
      <xdr:blipFill>
        <a:blip xmlns:r="http://schemas.openxmlformats.org/officeDocument/2006/relationships" r:embed="rId1"/>
        <a:stretch>
          <a:fillRect/>
        </a:stretch>
      </xdr:blipFill>
      <xdr:spPr>
        <a:xfrm>
          <a:off x="10421471" y="0"/>
          <a:ext cx="2526927" cy="7395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1042147</xdr:colOff>
      <xdr:row>0</xdr:row>
      <xdr:rowOff>0</xdr:rowOff>
    </xdr:from>
    <xdr:to>
      <xdr:col>9</xdr:col>
      <xdr:colOff>28015</xdr:colOff>
      <xdr:row>3</xdr:row>
      <xdr:rowOff>168088</xdr:rowOff>
    </xdr:to>
    <xdr:pic>
      <xdr:nvPicPr>
        <xdr:cNvPr id="3" name="Picture 2">
          <a:extLst>
            <a:ext uri="{FF2B5EF4-FFF2-40B4-BE49-F238E27FC236}">
              <a16:creationId xmlns:a16="http://schemas.microsoft.com/office/drawing/2014/main" id="{27BB5D51-D538-467D-8CED-4A8B400476E8}"/>
            </a:ext>
          </a:extLst>
        </xdr:cNvPr>
        <xdr:cNvPicPr>
          <a:picLocks noChangeAspect="1"/>
        </xdr:cNvPicPr>
      </xdr:nvPicPr>
      <xdr:blipFill>
        <a:blip xmlns:r="http://schemas.openxmlformats.org/officeDocument/2006/relationships" r:embed="rId1"/>
        <a:stretch>
          <a:fillRect/>
        </a:stretch>
      </xdr:blipFill>
      <xdr:spPr>
        <a:xfrm>
          <a:off x="12741088" y="0"/>
          <a:ext cx="2526927" cy="7395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1053353</xdr:colOff>
      <xdr:row>0</xdr:row>
      <xdr:rowOff>0</xdr:rowOff>
    </xdr:from>
    <xdr:to>
      <xdr:col>13</xdr:col>
      <xdr:colOff>28016</xdr:colOff>
      <xdr:row>3</xdr:row>
      <xdr:rowOff>168088</xdr:rowOff>
    </xdr:to>
    <xdr:pic>
      <xdr:nvPicPr>
        <xdr:cNvPr id="3" name="Picture 2">
          <a:extLst>
            <a:ext uri="{FF2B5EF4-FFF2-40B4-BE49-F238E27FC236}">
              <a16:creationId xmlns:a16="http://schemas.microsoft.com/office/drawing/2014/main" id="{6EB777CD-69FE-4BF9-A622-00EBC1E65020}"/>
            </a:ext>
          </a:extLst>
        </xdr:cNvPr>
        <xdr:cNvPicPr>
          <a:picLocks noChangeAspect="1"/>
        </xdr:cNvPicPr>
      </xdr:nvPicPr>
      <xdr:blipFill>
        <a:blip xmlns:r="http://schemas.openxmlformats.org/officeDocument/2006/relationships" r:embed="rId1"/>
        <a:stretch>
          <a:fillRect/>
        </a:stretch>
      </xdr:blipFill>
      <xdr:spPr>
        <a:xfrm>
          <a:off x="12528177" y="0"/>
          <a:ext cx="2526927" cy="7395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6.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7.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nordeakredit.d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http://www.coveredbondlabel.com/issuer/49/" TargetMode="External"/><Relationship Id="rId4" Type="http://schemas.openxmlformats.org/officeDocument/2006/relationships/hyperlink" Target="mailto:torben.jurlander@nordea.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965</v>
      </c>
    </row>
    <row r="3" spans="1:1" x14ac:dyDescent="0.25">
      <c r="A3" s="79"/>
    </row>
    <row r="4" spans="1:1" ht="34.5" x14ac:dyDescent="0.25">
      <c r="A4" s="80" t="s">
        <v>966</v>
      </c>
    </row>
    <row r="5" spans="1:1" ht="34.5" x14ac:dyDescent="0.25">
      <c r="A5" s="80" t="s">
        <v>967</v>
      </c>
    </row>
    <row r="6" spans="1:1" ht="34.5" x14ac:dyDescent="0.25">
      <c r="A6" s="80" t="s">
        <v>968</v>
      </c>
    </row>
    <row r="7" spans="1:1" ht="17.25" x14ac:dyDescent="0.25">
      <c r="A7" s="80"/>
    </row>
    <row r="8" spans="1:1" ht="18.75" x14ac:dyDescent="0.25">
      <c r="A8" s="81" t="s">
        <v>969</v>
      </c>
    </row>
    <row r="9" spans="1:1" ht="34.5" x14ac:dyDescent="0.3">
      <c r="A9" s="90" t="s">
        <v>1132</v>
      </c>
    </row>
    <row r="10" spans="1:1" ht="69" x14ac:dyDescent="0.25">
      <c r="A10" s="83" t="s">
        <v>970</v>
      </c>
    </row>
    <row r="11" spans="1:1" ht="34.5" x14ac:dyDescent="0.25">
      <c r="A11" s="83" t="s">
        <v>971</v>
      </c>
    </row>
    <row r="12" spans="1:1" ht="17.25" x14ac:dyDescent="0.25">
      <c r="A12" s="83" t="s">
        <v>972</v>
      </c>
    </row>
    <row r="13" spans="1:1" ht="17.25" x14ac:dyDescent="0.25">
      <c r="A13" s="83" t="s">
        <v>973</v>
      </c>
    </row>
    <row r="14" spans="1:1" ht="34.5" x14ac:dyDescent="0.25">
      <c r="A14" s="83" t="s">
        <v>974</v>
      </c>
    </row>
    <row r="15" spans="1:1" ht="17.25" x14ac:dyDescent="0.25">
      <c r="A15" s="83"/>
    </row>
    <row r="16" spans="1:1" ht="18.75" x14ac:dyDescent="0.25">
      <c r="A16" s="81" t="s">
        <v>975</v>
      </c>
    </row>
    <row r="17" spans="1:1" ht="17.25" x14ac:dyDescent="0.25">
      <c r="A17" s="84" t="s">
        <v>976</v>
      </c>
    </row>
    <row r="18" spans="1:1" ht="34.5" x14ac:dyDescent="0.25">
      <c r="A18" s="85" t="s">
        <v>977</v>
      </c>
    </row>
    <row r="19" spans="1:1" ht="34.5" x14ac:dyDescent="0.25">
      <c r="A19" s="85" t="s">
        <v>978</v>
      </c>
    </row>
    <row r="20" spans="1:1" ht="51.75" x14ac:dyDescent="0.25">
      <c r="A20" s="85" t="s">
        <v>979</v>
      </c>
    </row>
    <row r="21" spans="1:1" ht="86.25" x14ac:dyDescent="0.25">
      <c r="A21" s="85" t="s">
        <v>980</v>
      </c>
    </row>
    <row r="22" spans="1:1" ht="51.75" x14ac:dyDescent="0.25">
      <c r="A22" s="85" t="s">
        <v>981</v>
      </c>
    </row>
    <row r="23" spans="1:1" ht="34.5" x14ac:dyDescent="0.25">
      <c r="A23" s="85" t="s">
        <v>982</v>
      </c>
    </row>
    <row r="24" spans="1:1" ht="17.25" x14ac:dyDescent="0.25">
      <c r="A24" s="85" t="s">
        <v>983</v>
      </c>
    </row>
    <row r="25" spans="1:1" ht="17.25" x14ac:dyDescent="0.25">
      <c r="A25" s="84" t="s">
        <v>984</v>
      </c>
    </row>
    <row r="26" spans="1:1" ht="51.75" x14ac:dyDescent="0.3">
      <c r="A26" s="86" t="s">
        <v>985</v>
      </c>
    </row>
    <row r="27" spans="1:1" ht="17.25" x14ac:dyDescent="0.3">
      <c r="A27" s="86" t="s">
        <v>986</v>
      </c>
    </row>
    <row r="28" spans="1:1" ht="17.25" x14ac:dyDescent="0.25">
      <c r="A28" s="84" t="s">
        <v>987</v>
      </c>
    </row>
    <row r="29" spans="1:1" ht="34.5" x14ac:dyDescent="0.25">
      <c r="A29" s="85" t="s">
        <v>988</v>
      </c>
    </row>
    <row r="30" spans="1:1" ht="34.5" x14ac:dyDescent="0.25">
      <c r="A30" s="85" t="s">
        <v>989</v>
      </c>
    </row>
    <row r="31" spans="1:1" ht="34.5" x14ac:dyDescent="0.25">
      <c r="A31" s="85" t="s">
        <v>990</v>
      </c>
    </row>
    <row r="32" spans="1:1" ht="34.5" x14ac:dyDescent="0.25">
      <c r="A32" s="85" t="s">
        <v>991</v>
      </c>
    </row>
    <row r="33" spans="1:1" ht="17.25" x14ac:dyDescent="0.25">
      <c r="A33" s="85"/>
    </row>
    <row r="34" spans="1:1" ht="18.75" x14ac:dyDescent="0.25">
      <c r="A34" s="81" t="s">
        <v>992</v>
      </c>
    </row>
    <row r="35" spans="1:1" ht="17.25" x14ac:dyDescent="0.25">
      <c r="A35" s="84" t="s">
        <v>993</v>
      </c>
    </row>
    <row r="36" spans="1:1" ht="34.5" x14ac:dyDescent="0.25">
      <c r="A36" s="85" t="s">
        <v>994</v>
      </c>
    </row>
    <row r="37" spans="1:1" ht="34.5" x14ac:dyDescent="0.25">
      <c r="A37" s="85" t="s">
        <v>995</v>
      </c>
    </row>
    <row r="38" spans="1:1" ht="34.5" x14ac:dyDescent="0.25">
      <c r="A38" s="85" t="s">
        <v>996</v>
      </c>
    </row>
    <row r="39" spans="1:1" ht="17.25" x14ac:dyDescent="0.25">
      <c r="A39" s="85" t="s">
        <v>997</v>
      </c>
    </row>
    <row r="40" spans="1:1" ht="34.5" x14ac:dyDescent="0.25">
      <c r="A40" s="85" t="s">
        <v>998</v>
      </c>
    </row>
    <row r="41" spans="1:1" ht="17.25" x14ac:dyDescent="0.25">
      <c r="A41" s="84" t="s">
        <v>999</v>
      </c>
    </row>
    <row r="42" spans="1:1" ht="17.25" x14ac:dyDescent="0.25">
      <c r="A42" s="85" t="s">
        <v>1000</v>
      </c>
    </row>
    <row r="43" spans="1:1" ht="17.25" x14ac:dyDescent="0.3">
      <c r="A43" s="86" t="s">
        <v>1001</v>
      </c>
    </row>
    <row r="44" spans="1:1" ht="17.25" x14ac:dyDescent="0.25">
      <c r="A44" s="84" t="s">
        <v>1002</v>
      </c>
    </row>
    <row r="45" spans="1:1" ht="34.5" x14ac:dyDescent="0.3">
      <c r="A45" s="86" t="s">
        <v>1003</v>
      </c>
    </row>
    <row r="46" spans="1:1" ht="34.5" x14ac:dyDescent="0.25">
      <c r="A46" s="85" t="s">
        <v>1004</v>
      </c>
    </row>
    <row r="47" spans="1:1" ht="34.5" x14ac:dyDescent="0.25">
      <c r="A47" s="85" t="s">
        <v>1005</v>
      </c>
    </row>
    <row r="48" spans="1:1" ht="17.25" x14ac:dyDescent="0.25">
      <c r="A48" s="85" t="s">
        <v>1006</v>
      </c>
    </row>
    <row r="49" spans="1:1" ht="17.25" x14ac:dyDescent="0.3">
      <c r="A49" s="86" t="s">
        <v>1007</v>
      </c>
    </row>
    <row r="50" spans="1:1" ht="17.25" x14ac:dyDescent="0.25">
      <c r="A50" s="84" t="s">
        <v>1008</v>
      </c>
    </row>
    <row r="51" spans="1:1" ht="34.5" x14ac:dyDescent="0.3">
      <c r="A51" s="86" t="s">
        <v>1009</v>
      </c>
    </row>
    <row r="52" spans="1:1" ht="17.25" x14ac:dyDescent="0.25">
      <c r="A52" s="85" t="s">
        <v>1010</v>
      </c>
    </row>
    <row r="53" spans="1:1" ht="34.5" x14ac:dyDescent="0.3">
      <c r="A53" s="86" t="s">
        <v>1011</v>
      </c>
    </row>
    <row r="54" spans="1:1" ht="17.25" x14ac:dyDescent="0.25">
      <c r="A54" s="84" t="s">
        <v>1012</v>
      </c>
    </row>
    <row r="55" spans="1:1" ht="17.25" x14ac:dyDescent="0.3">
      <c r="A55" s="86" t="s">
        <v>1013</v>
      </c>
    </row>
    <row r="56" spans="1:1" ht="34.5" x14ac:dyDescent="0.25">
      <c r="A56" s="85" t="s">
        <v>1014</v>
      </c>
    </row>
    <row r="57" spans="1:1" ht="17.25" x14ac:dyDescent="0.25">
      <c r="A57" s="85" t="s">
        <v>1015</v>
      </c>
    </row>
    <row r="58" spans="1:1" ht="17.25" x14ac:dyDescent="0.25">
      <c r="A58" s="85" t="s">
        <v>1016</v>
      </c>
    </row>
    <row r="59" spans="1:1" ht="17.25" x14ac:dyDescent="0.25">
      <c r="A59" s="84" t="s">
        <v>1017</v>
      </c>
    </row>
    <row r="60" spans="1:1" ht="34.5" x14ac:dyDescent="0.25">
      <c r="A60" s="85" t="s">
        <v>1018</v>
      </c>
    </row>
    <row r="61" spans="1:1" ht="17.25" x14ac:dyDescent="0.25">
      <c r="A61" s="87"/>
    </row>
    <row r="62" spans="1:1" ht="18.75" x14ac:dyDescent="0.25">
      <c r="A62" s="81" t="s">
        <v>1019</v>
      </c>
    </row>
    <row r="63" spans="1:1" ht="17.25" x14ac:dyDescent="0.25">
      <c r="A63" s="84" t="s">
        <v>1020</v>
      </c>
    </row>
    <row r="64" spans="1:1" ht="34.5" x14ac:dyDescent="0.25">
      <c r="A64" s="85" t="s">
        <v>1021</v>
      </c>
    </row>
    <row r="65" spans="1:1" ht="17.25" x14ac:dyDescent="0.25">
      <c r="A65" s="85" t="s">
        <v>1022</v>
      </c>
    </row>
    <row r="66" spans="1:1" ht="34.5" x14ac:dyDescent="0.25">
      <c r="A66" s="83" t="s">
        <v>1023</v>
      </c>
    </row>
    <row r="67" spans="1:1" ht="34.5" x14ac:dyDescent="0.25">
      <c r="A67" s="83" t="s">
        <v>1024</v>
      </c>
    </row>
    <row r="68" spans="1:1" ht="34.5" x14ac:dyDescent="0.25">
      <c r="A68" s="83" t="s">
        <v>1025</v>
      </c>
    </row>
    <row r="69" spans="1:1" ht="17.25" x14ac:dyDescent="0.25">
      <c r="A69" s="88" t="s">
        <v>1026</v>
      </c>
    </row>
    <row r="70" spans="1:1" ht="51.75" x14ac:dyDescent="0.25">
      <c r="A70" s="83" t="s">
        <v>1027</v>
      </c>
    </row>
    <row r="71" spans="1:1" ht="17.25" x14ac:dyDescent="0.25">
      <c r="A71" s="83" t="s">
        <v>1028</v>
      </c>
    </row>
    <row r="72" spans="1:1" ht="17.25" x14ac:dyDescent="0.25">
      <c r="A72" s="88" t="s">
        <v>1029</v>
      </c>
    </row>
    <row r="73" spans="1:1" ht="17.25" x14ac:dyDescent="0.25">
      <c r="A73" s="83" t="s">
        <v>1030</v>
      </c>
    </row>
    <row r="74" spans="1:1" ht="17.25" x14ac:dyDescent="0.25">
      <c r="A74" s="88" t="s">
        <v>1031</v>
      </c>
    </row>
    <row r="75" spans="1:1" ht="34.5" x14ac:dyDescent="0.25">
      <c r="A75" s="83" t="s">
        <v>1032</v>
      </c>
    </row>
    <row r="76" spans="1:1" ht="17.25" x14ac:dyDescent="0.25">
      <c r="A76" s="83" t="s">
        <v>1033</v>
      </c>
    </row>
    <row r="77" spans="1:1" ht="51.75" x14ac:dyDescent="0.25">
      <c r="A77" s="83" t="s">
        <v>1034</v>
      </c>
    </row>
    <row r="78" spans="1:1" ht="17.25" x14ac:dyDescent="0.25">
      <c r="A78" s="88" t="s">
        <v>1035</v>
      </c>
    </row>
    <row r="79" spans="1:1" ht="17.25" x14ac:dyDescent="0.3">
      <c r="A79" s="82" t="s">
        <v>1036</v>
      </c>
    </row>
    <row r="80" spans="1:1" ht="17.25" x14ac:dyDescent="0.25">
      <c r="A80" s="88" t="s">
        <v>1037</v>
      </c>
    </row>
    <row r="81" spans="1:1" ht="34.5" x14ac:dyDescent="0.25">
      <c r="A81" s="83" t="s">
        <v>1038</v>
      </c>
    </row>
    <row r="82" spans="1:1" ht="34.5" x14ac:dyDescent="0.25">
      <c r="A82" s="83" t="s">
        <v>1039</v>
      </c>
    </row>
    <row r="83" spans="1:1" ht="34.5" x14ac:dyDescent="0.25">
      <c r="A83" s="83" t="s">
        <v>1040</v>
      </c>
    </row>
    <row r="84" spans="1:1" ht="34.5" x14ac:dyDescent="0.25">
      <c r="A84" s="83" t="s">
        <v>1041</v>
      </c>
    </row>
    <row r="85" spans="1:1" ht="34.5" x14ac:dyDescent="0.25">
      <c r="A85" s="83" t="s">
        <v>1042</v>
      </c>
    </row>
    <row r="86" spans="1:1" ht="17.25" x14ac:dyDescent="0.25">
      <c r="A86" s="88" t="s">
        <v>1043</v>
      </c>
    </row>
    <row r="87" spans="1:1" ht="17.25" x14ac:dyDescent="0.25">
      <c r="A87" s="83" t="s">
        <v>1044</v>
      </c>
    </row>
    <row r="88" spans="1:1" ht="34.5" x14ac:dyDescent="0.25">
      <c r="A88" s="83" t="s">
        <v>1045</v>
      </c>
    </row>
    <row r="89" spans="1:1" ht="17.25" x14ac:dyDescent="0.25">
      <c r="A89" s="88" t="s">
        <v>1046</v>
      </c>
    </row>
    <row r="90" spans="1:1" ht="34.5" x14ac:dyDescent="0.25">
      <c r="A90" s="83" t="s">
        <v>1047</v>
      </c>
    </row>
    <row r="91" spans="1:1" ht="17.25" x14ac:dyDescent="0.25">
      <c r="A91" s="88" t="s">
        <v>1048</v>
      </c>
    </row>
    <row r="92" spans="1:1" ht="17.25" x14ac:dyDescent="0.3">
      <c r="A92" s="82" t="s">
        <v>1049</v>
      </c>
    </row>
    <row r="93" spans="1:1" ht="17.25" x14ac:dyDescent="0.25">
      <c r="A93" s="83" t="s">
        <v>1050</v>
      </c>
    </row>
    <row r="94" spans="1:1" ht="17.25" x14ac:dyDescent="0.25">
      <c r="A94" s="83"/>
    </row>
    <row r="95" spans="1:1" ht="18.75" x14ac:dyDescent="0.25">
      <c r="A95" s="81" t="s">
        <v>1051</v>
      </c>
    </row>
    <row r="96" spans="1:1" ht="34.5" x14ac:dyDescent="0.3">
      <c r="A96" s="82" t="s">
        <v>1052</v>
      </c>
    </row>
    <row r="97" spans="1:1" ht="17.25" x14ac:dyDescent="0.3">
      <c r="A97" s="82" t="s">
        <v>1053</v>
      </c>
    </row>
    <row r="98" spans="1:1" ht="17.25" x14ac:dyDescent="0.25">
      <c r="A98" s="88" t="s">
        <v>1054</v>
      </c>
    </row>
    <row r="99" spans="1:1" ht="17.25" x14ac:dyDescent="0.25">
      <c r="A99" s="80" t="s">
        <v>1055</v>
      </c>
    </row>
    <row r="100" spans="1:1" ht="17.25" x14ac:dyDescent="0.25">
      <c r="A100" s="83" t="s">
        <v>1056</v>
      </c>
    </row>
    <row r="101" spans="1:1" ht="17.25" x14ac:dyDescent="0.25">
      <c r="A101" s="83" t="s">
        <v>1057</v>
      </c>
    </row>
    <row r="102" spans="1:1" ht="17.25" x14ac:dyDescent="0.25">
      <c r="A102" s="83" t="s">
        <v>1058</v>
      </c>
    </row>
    <row r="103" spans="1:1" ht="17.25" x14ac:dyDescent="0.25">
      <c r="A103" s="83" t="s">
        <v>1059</v>
      </c>
    </row>
    <row r="104" spans="1:1" ht="34.5" x14ac:dyDescent="0.25">
      <c r="A104" s="83" t="s">
        <v>1060</v>
      </c>
    </row>
    <row r="105" spans="1:1" ht="17.25" x14ac:dyDescent="0.25">
      <c r="A105" s="80" t="s">
        <v>1061</v>
      </c>
    </row>
    <row r="106" spans="1:1" ht="17.25" x14ac:dyDescent="0.25">
      <c r="A106" s="83" t="s">
        <v>1062</v>
      </c>
    </row>
    <row r="107" spans="1:1" ht="17.25" x14ac:dyDescent="0.25">
      <c r="A107" s="83" t="s">
        <v>1063</v>
      </c>
    </row>
    <row r="108" spans="1:1" ht="17.25" x14ac:dyDescent="0.25">
      <c r="A108" s="83" t="s">
        <v>1064</v>
      </c>
    </row>
    <row r="109" spans="1:1" ht="17.25" x14ac:dyDescent="0.25">
      <c r="A109" s="83" t="s">
        <v>1065</v>
      </c>
    </row>
    <row r="110" spans="1:1" ht="17.25" x14ac:dyDescent="0.25">
      <c r="A110" s="83" t="s">
        <v>1066</v>
      </c>
    </row>
    <row r="111" spans="1:1" ht="17.25" x14ac:dyDescent="0.25">
      <c r="A111" s="83" t="s">
        <v>1067</v>
      </c>
    </row>
    <row r="112" spans="1:1" ht="17.25" x14ac:dyDescent="0.25">
      <c r="A112" s="88" t="s">
        <v>1068</v>
      </c>
    </row>
    <row r="113" spans="1:1" ht="17.25" x14ac:dyDescent="0.25">
      <c r="A113" s="83" t="s">
        <v>1069</v>
      </c>
    </row>
    <row r="114" spans="1:1" ht="17.25" x14ac:dyDescent="0.25">
      <c r="A114" s="80" t="s">
        <v>1070</v>
      </c>
    </row>
    <row r="115" spans="1:1" ht="17.25" x14ac:dyDescent="0.25">
      <c r="A115" s="83" t="s">
        <v>1071</v>
      </c>
    </row>
    <row r="116" spans="1:1" ht="17.25" x14ac:dyDescent="0.25">
      <c r="A116" s="83" t="s">
        <v>1072</v>
      </c>
    </row>
    <row r="117" spans="1:1" ht="17.25" x14ac:dyDescent="0.25">
      <c r="A117" s="80" t="s">
        <v>1073</v>
      </c>
    </row>
    <row r="118" spans="1:1" ht="17.25" x14ac:dyDescent="0.25">
      <c r="A118" s="83" t="s">
        <v>1074</v>
      </c>
    </row>
    <row r="119" spans="1:1" ht="17.25" x14ac:dyDescent="0.25">
      <c r="A119" s="83" t="s">
        <v>1075</v>
      </c>
    </row>
    <row r="120" spans="1:1" ht="17.25" x14ac:dyDescent="0.25">
      <c r="A120" s="83" t="s">
        <v>1076</v>
      </c>
    </row>
    <row r="121" spans="1:1" ht="17.25" x14ac:dyDescent="0.25">
      <c r="A121" s="88" t="s">
        <v>1077</v>
      </c>
    </row>
    <row r="122" spans="1:1" ht="17.25" x14ac:dyDescent="0.25">
      <c r="A122" s="80" t="s">
        <v>1078</v>
      </c>
    </row>
    <row r="123" spans="1:1" ht="17.25" x14ac:dyDescent="0.25">
      <c r="A123" s="80" t="s">
        <v>1079</v>
      </c>
    </row>
    <row r="124" spans="1:1" ht="17.25" x14ac:dyDescent="0.25">
      <c r="A124" s="83" t="s">
        <v>1080</v>
      </c>
    </row>
    <row r="125" spans="1:1" ht="17.25" x14ac:dyDescent="0.25">
      <c r="A125" s="83" t="s">
        <v>1081</v>
      </c>
    </row>
    <row r="126" spans="1:1" ht="17.25" x14ac:dyDescent="0.25">
      <c r="A126" s="83" t="s">
        <v>1082</v>
      </c>
    </row>
    <row r="127" spans="1:1" ht="17.25" x14ac:dyDescent="0.25">
      <c r="A127" s="83" t="s">
        <v>1083</v>
      </c>
    </row>
    <row r="128" spans="1:1" ht="17.25" x14ac:dyDescent="0.25">
      <c r="A128" s="83" t="s">
        <v>1084</v>
      </c>
    </row>
    <row r="129" spans="1:1" ht="17.25" x14ac:dyDescent="0.25">
      <c r="A129" s="88" t="s">
        <v>1085</v>
      </c>
    </row>
    <row r="130" spans="1:1" ht="34.5" x14ac:dyDescent="0.25">
      <c r="A130" s="83" t="s">
        <v>1086</v>
      </c>
    </row>
    <row r="131" spans="1:1" ht="69" x14ac:dyDescent="0.25">
      <c r="A131" s="83" t="s">
        <v>1087</v>
      </c>
    </row>
    <row r="132" spans="1:1" ht="34.5" x14ac:dyDescent="0.25">
      <c r="A132" s="83" t="s">
        <v>1088</v>
      </c>
    </row>
    <row r="133" spans="1:1" ht="17.25" x14ac:dyDescent="0.25">
      <c r="A133" s="88" t="s">
        <v>1089</v>
      </c>
    </row>
    <row r="134" spans="1:1" ht="34.5" x14ac:dyDescent="0.25">
      <c r="A134" s="80" t="s">
        <v>1090</v>
      </c>
    </row>
    <row r="135" spans="1:1" ht="17.25" x14ac:dyDescent="0.25">
      <c r="A135" s="80"/>
    </row>
    <row r="136" spans="1:1" ht="18.75" x14ac:dyDescent="0.25">
      <c r="A136" s="81" t="s">
        <v>1091</v>
      </c>
    </row>
    <row r="137" spans="1:1" ht="17.25" x14ac:dyDescent="0.25">
      <c r="A137" s="83" t="s">
        <v>1092</v>
      </c>
    </row>
    <row r="138" spans="1:1" ht="34.5" x14ac:dyDescent="0.25">
      <c r="A138" s="85" t="s">
        <v>1093</v>
      </c>
    </row>
    <row r="139" spans="1:1" ht="34.5" x14ac:dyDescent="0.25">
      <c r="A139" s="85" t="s">
        <v>1094</v>
      </c>
    </row>
    <row r="140" spans="1:1" ht="17.25" x14ac:dyDescent="0.25">
      <c r="A140" s="84" t="s">
        <v>1095</v>
      </c>
    </row>
    <row r="141" spans="1:1" ht="17.25" x14ac:dyDescent="0.25">
      <c r="A141" s="89" t="s">
        <v>1096</v>
      </c>
    </row>
    <row r="142" spans="1:1" ht="34.5" x14ac:dyDescent="0.3">
      <c r="A142" s="86" t="s">
        <v>1097</v>
      </c>
    </row>
    <row r="143" spans="1:1" ht="17.25" x14ac:dyDescent="0.25">
      <c r="A143" s="85" t="s">
        <v>1098</v>
      </c>
    </row>
    <row r="144" spans="1:1" ht="17.25" x14ac:dyDescent="0.25">
      <c r="A144" s="85" t="s">
        <v>1099</v>
      </c>
    </row>
    <row r="145" spans="1:1" ht="17.25" x14ac:dyDescent="0.25">
      <c r="A145" s="89" t="s">
        <v>1100</v>
      </c>
    </row>
    <row r="146" spans="1:1" ht="17.25" x14ac:dyDescent="0.25">
      <c r="A146" s="84" t="s">
        <v>1101</v>
      </c>
    </row>
    <row r="147" spans="1:1" ht="17.25" x14ac:dyDescent="0.25">
      <c r="A147" s="89" t="s">
        <v>1102</v>
      </c>
    </row>
    <row r="148" spans="1:1" ht="17.25" x14ac:dyDescent="0.25">
      <c r="A148" s="85" t="s">
        <v>1103</v>
      </c>
    </row>
    <row r="149" spans="1:1" ht="17.25" x14ac:dyDescent="0.25">
      <c r="A149" s="85" t="s">
        <v>1104</v>
      </c>
    </row>
    <row r="150" spans="1:1" ht="17.25" x14ac:dyDescent="0.25">
      <c r="A150" s="85" t="s">
        <v>1105</v>
      </c>
    </row>
    <row r="151" spans="1:1" ht="34.5" x14ac:dyDescent="0.25">
      <c r="A151" s="89" t="s">
        <v>1106</v>
      </c>
    </row>
    <row r="152" spans="1:1" ht="17.25" x14ac:dyDescent="0.25">
      <c r="A152" s="84" t="s">
        <v>1107</v>
      </c>
    </row>
    <row r="153" spans="1:1" ht="17.25" x14ac:dyDescent="0.25">
      <c r="A153" s="85" t="s">
        <v>1108</v>
      </c>
    </row>
    <row r="154" spans="1:1" ht="17.25" x14ac:dyDescent="0.25">
      <c r="A154" s="85" t="s">
        <v>1109</v>
      </c>
    </row>
    <row r="155" spans="1:1" ht="17.25" x14ac:dyDescent="0.25">
      <c r="A155" s="85" t="s">
        <v>1110</v>
      </c>
    </row>
    <row r="156" spans="1:1" ht="17.25" x14ac:dyDescent="0.25">
      <c r="A156" s="85" t="s">
        <v>1111</v>
      </c>
    </row>
    <row r="157" spans="1:1" ht="34.5" x14ac:dyDescent="0.25">
      <c r="A157" s="85" t="s">
        <v>1112</v>
      </c>
    </row>
    <row r="158" spans="1:1" ht="34.5" x14ac:dyDescent="0.25">
      <c r="A158" s="85" t="s">
        <v>1113</v>
      </c>
    </row>
    <row r="159" spans="1:1" ht="17.25" x14ac:dyDescent="0.25">
      <c r="A159" s="84" t="s">
        <v>1114</v>
      </c>
    </row>
    <row r="160" spans="1:1" ht="34.5" x14ac:dyDescent="0.25">
      <c r="A160" s="85" t="s">
        <v>1115</v>
      </c>
    </row>
    <row r="161" spans="1:1" ht="34.5" x14ac:dyDescent="0.25">
      <c r="A161" s="85" t="s">
        <v>1116</v>
      </c>
    </row>
    <row r="162" spans="1:1" ht="17.25" x14ac:dyDescent="0.25">
      <c r="A162" s="85" t="s">
        <v>1117</v>
      </c>
    </row>
    <row r="163" spans="1:1" ht="17.25" x14ac:dyDescent="0.25">
      <c r="A163" s="84" t="s">
        <v>1118</v>
      </c>
    </row>
    <row r="164" spans="1:1" ht="34.5" x14ac:dyDescent="0.3">
      <c r="A164" s="91" t="s">
        <v>1133</v>
      </c>
    </row>
    <row r="165" spans="1:1" ht="34.5" x14ac:dyDescent="0.25">
      <c r="A165" s="85" t="s">
        <v>1119</v>
      </c>
    </row>
    <row r="166" spans="1:1" ht="17.25" x14ac:dyDescent="0.25">
      <c r="A166" s="84" t="s">
        <v>1120</v>
      </c>
    </row>
    <row r="167" spans="1:1" ht="17.25" x14ac:dyDescent="0.25">
      <c r="A167" s="85" t="s">
        <v>1121</v>
      </c>
    </row>
    <row r="168" spans="1:1" ht="17.25" x14ac:dyDescent="0.25">
      <c r="A168" s="84" t="s">
        <v>1122</v>
      </c>
    </row>
    <row r="169" spans="1:1" ht="17.25" x14ac:dyDescent="0.3">
      <c r="A169" s="86" t="s">
        <v>1123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CC806-9CC6-4E25-BA30-228AD66A9814}">
  <sheetPr>
    <pageSetUpPr fitToPage="1"/>
  </sheetPr>
  <dimension ref="A4:N30"/>
  <sheetViews>
    <sheetView zoomScale="85" zoomScaleNormal="85" workbookViewId="0"/>
  </sheetViews>
  <sheetFormatPr defaultColWidth="9.140625" defaultRowHeight="15" x14ac:dyDescent="0.25"/>
  <cols>
    <col min="1" max="1" width="4.7109375" style="174" customWidth="1"/>
    <col min="2" max="2" width="7.7109375" style="174" customWidth="1"/>
    <col min="3" max="13" width="15.7109375" style="174" customWidth="1"/>
    <col min="14" max="16384" width="9.140625" style="174"/>
  </cols>
  <sheetData>
    <row r="4" spans="1:13" ht="18" x14ac:dyDescent="0.25">
      <c r="B4" s="175"/>
      <c r="K4" s="283"/>
      <c r="L4" s="284"/>
    </row>
    <row r="5" spans="1:13" x14ac:dyDescent="0.25">
      <c r="B5" s="285" t="s">
        <v>1562</v>
      </c>
    </row>
    <row r="7" spans="1:13" ht="15.75" x14ac:dyDescent="0.25">
      <c r="B7" s="286" t="s">
        <v>1563</v>
      </c>
    </row>
    <row r="8" spans="1:13" ht="3.75" customHeight="1" x14ac:dyDescent="0.25">
      <c r="B8" s="286"/>
    </row>
    <row r="9" spans="1:13" x14ac:dyDescent="0.25">
      <c r="B9" s="287" t="s">
        <v>1383</v>
      </c>
      <c r="C9" s="288"/>
      <c r="D9" s="288"/>
      <c r="E9" s="288"/>
      <c r="F9" s="288"/>
      <c r="G9" s="288"/>
      <c r="H9" s="288"/>
      <c r="I9" s="288"/>
      <c r="J9" s="288"/>
      <c r="K9" s="288"/>
      <c r="L9" s="288"/>
      <c r="M9" s="288"/>
    </row>
    <row r="10" spans="1:13" ht="45" x14ac:dyDescent="0.25">
      <c r="A10" s="235"/>
      <c r="B10" s="241"/>
      <c r="C10" s="289" t="s">
        <v>1564</v>
      </c>
      <c r="D10" s="290" t="s">
        <v>1565</v>
      </c>
      <c r="E10" s="290" t="s">
        <v>1566</v>
      </c>
      <c r="F10" s="290" t="s">
        <v>1567</v>
      </c>
      <c r="G10" s="290" t="s">
        <v>1568</v>
      </c>
      <c r="H10" s="290" t="s">
        <v>1569</v>
      </c>
      <c r="I10" s="290" t="s">
        <v>1570</v>
      </c>
      <c r="J10" s="290" t="s">
        <v>882</v>
      </c>
      <c r="K10" s="290" t="s">
        <v>1571</v>
      </c>
      <c r="L10" s="290" t="s">
        <v>94</v>
      </c>
      <c r="M10" s="291" t="s">
        <v>96</v>
      </c>
    </row>
    <row r="11" spans="1:13" x14ac:dyDescent="0.25">
      <c r="A11" s="235"/>
      <c r="B11" s="292" t="s">
        <v>96</v>
      </c>
      <c r="C11" s="293">
        <v>196239</v>
      </c>
      <c r="D11" s="294">
        <v>19219</v>
      </c>
      <c r="E11" s="294">
        <v>104</v>
      </c>
      <c r="F11" s="294">
        <v>2369</v>
      </c>
      <c r="G11" s="294">
        <v>6907</v>
      </c>
      <c r="H11" s="294">
        <v>399</v>
      </c>
      <c r="I11" s="294">
        <v>4267</v>
      </c>
      <c r="J11" s="294">
        <v>13101</v>
      </c>
      <c r="K11" s="294">
        <v>211</v>
      </c>
      <c r="L11" s="294">
        <v>252</v>
      </c>
      <c r="M11" s="295">
        <f>SUM(C11:L11)</f>
        <v>243068</v>
      </c>
    </row>
    <row r="12" spans="1:13" x14ac:dyDescent="0.25">
      <c r="A12" s="235"/>
      <c r="B12" s="296" t="s">
        <v>1572</v>
      </c>
      <c r="C12" s="297">
        <f>C11/$M$11</f>
        <v>0.80734197837642141</v>
      </c>
      <c r="D12" s="297">
        <f t="shared" ref="D12:M12" si="0">D11/$M$11</f>
        <v>7.9068408840324525E-2</v>
      </c>
      <c r="E12" s="297">
        <f t="shared" si="0"/>
        <v>4.2786380765876214E-4</v>
      </c>
      <c r="F12" s="297">
        <f t="shared" si="0"/>
        <v>9.7462438494577645E-3</v>
      </c>
      <c r="G12" s="297">
        <f t="shared" si="0"/>
        <v>2.8415916533644905E-2</v>
      </c>
      <c r="H12" s="297">
        <f t="shared" si="0"/>
        <v>1.6415159543831355E-3</v>
      </c>
      <c r="I12" s="297">
        <f t="shared" si="0"/>
        <v>1.7554758339230175E-2</v>
      </c>
      <c r="J12" s="297">
        <f t="shared" si="0"/>
        <v>5.3898497539783104E-2</v>
      </c>
      <c r="K12" s="297">
        <f t="shared" si="0"/>
        <v>8.6806984053845011E-4</v>
      </c>
      <c r="L12" s="297">
        <f t="shared" si="0"/>
        <v>1.0367469185577698E-3</v>
      </c>
      <c r="M12" s="297">
        <f t="shared" si="0"/>
        <v>1</v>
      </c>
    </row>
    <row r="13" spans="1:13" x14ac:dyDescent="0.25">
      <c r="A13" s="235"/>
      <c r="B13" s="235"/>
      <c r="C13" s="235"/>
    </row>
    <row r="14" spans="1:13" ht="15.75" x14ac:dyDescent="0.25">
      <c r="A14" s="235"/>
      <c r="B14" s="298" t="s">
        <v>1573</v>
      </c>
      <c r="C14" s="235"/>
    </row>
    <row r="15" spans="1:13" ht="3.75" customHeight="1" x14ac:dyDescent="0.25">
      <c r="A15" s="235"/>
      <c r="B15" s="298"/>
      <c r="C15" s="235"/>
    </row>
    <row r="16" spans="1:13" x14ac:dyDescent="0.25">
      <c r="A16" s="235"/>
      <c r="B16" s="299" t="s">
        <v>1385</v>
      </c>
      <c r="C16" s="300"/>
      <c r="D16" s="288"/>
      <c r="E16" s="288"/>
      <c r="F16" s="288"/>
      <c r="G16" s="288"/>
      <c r="H16" s="288"/>
      <c r="I16" s="288"/>
      <c r="J16" s="288"/>
      <c r="K16" s="288"/>
      <c r="L16" s="288"/>
      <c r="M16" s="288"/>
    </row>
    <row r="17" spans="1:14" ht="45" x14ac:dyDescent="0.25">
      <c r="A17" s="235"/>
      <c r="B17" s="241"/>
      <c r="C17" s="289" t="s">
        <v>1564</v>
      </c>
      <c r="D17" s="290" t="s">
        <v>1565</v>
      </c>
      <c r="E17" s="290" t="s">
        <v>1566</v>
      </c>
      <c r="F17" s="290" t="s">
        <v>1567</v>
      </c>
      <c r="G17" s="290" t="s">
        <v>1568</v>
      </c>
      <c r="H17" s="290" t="s">
        <v>1569</v>
      </c>
      <c r="I17" s="290" t="s">
        <v>1570</v>
      </c>
      <c r="J17" s="290" t="s">
        <v>882</v>
      </c>
      <c r="K17" s="290" t="s">
        <v>1571</v>
      </c>
      <c r="L17" s="290" t="s">
        <v>94</v>
      </c>
      <c r="M17" s="291" t="s">
        <v>96</v>
      </c>
    </row>
    <row r="18" spans="1:14" x14ac:dyDescent="0.25">
      <c r="A18" s="235"/>
      <c r="B18" s="292" t="s">
        <v>96</v>
      </c>
      <c r="C18" s="301">
        <v>263.029</v>
      </c>
      <c r="D18" s="302">
        <v>15.192</v>
      </c>
      <c r="E18" s="302">
        <v>0.14699999999999999</v>
      </c>
      <c r="F18" s="302">
        <v>19.006</v>
      </c>
      <c r="G18" s="302">
        <v>24.88</v>
      </c>
      <c r="H18" s="302">
        <v>2.351</v>
      </c>
      <c r="I18" s="302">
        <v>33.622</v>
      </c>
      <c r="J18" s="302">
        <v>41.326999999999998</v>
      </c>
      <c r="K18" s="302">
        <v>1.472</v>
      </c>
      <c r="L18" s="302">
        <v>7.0469999999999997</v>
      </c>
      <c r="M18" s="303">
        <f>SUM(C18:L18)</f>
        <v>408.07300000000004</v>
      </c>
    </row>
    <row r="19" spans="1:14" x14ac:dyDescent="0.25">
      <c r="A19" s="235"/>
      <c r="B19" s="296" t="s">
        <v>1572</v>
      </c>
      <c r="C19" s="297">
        <f>C18/$M$18</f>
        <v>0.64456359523908702</v>
      </c>
      <c r="D19" s="297">
        <f t="shared" ref="D19:M19" si="1">D18/$M$18</f>
        <v>3.7228633112212764E-2</v>
      </c>
      <c r="E19" s="297">
        <f t="shared" si="1"/>
        <v>3.6022966479036831E-4</v>
      </c>
      <c r="F19" s="297">
        <f t="shared" si="1"/>
        <v>4.6575000061263548E-2</v>
      </c>
      <c r="G19" s="297">
        <f t="shared" si="1"/>
        <v>6.0969483401254181E-2</v>
      </c>
      <c r="H19" s="297">
        <f t="shared" si="1"/>
        <v>5.7612240947085445E-3</v>
      </c>
      <c r="I19" s="297">
        <f t="shared" si="1"/>
        <v>8.2392121017563033E-2</v>
      </c>
      <c r="J19" s="297">
        <f t="shared" si="1"/>
        <v>0.10127354664484049</v>
      </c>
      <c r="K19" s="297">
        <f t="shared" si="1"/>
        <v>3.6071977317783826E-3</v>
      </c>
      <c r="L19" s="297">
        <f t="shared" si="1"/>
        <v>1.7268969032501535E-2</v>
      </c>
      <c r="M19" s="297">
        <f t="shared" si="1"/>
        <v>1</v>
      </c>
    </row>
    <row r="20" spans="1:14" x14ac:dyDescent="0.25">
      <c r="A20" s="235"/>
      <c r="B20" s="235"/>
      <c r="C20" s="235"/>
    </row>
    <row r="21" spans="1:14" ht="15.75" x14ac:dyDescent="0.25">
      <c r="A21" s="235"/>
      <c r="B21" s="298" t="s">
        <v>1574</v>
      </c>
      <c r="C21" s="235"/>
    </row>
    <row r="22" spans="1:14" ht="3.75" customHeight="1" x14ac:dyDescent="0.25">
      <c r="A22" s="235"/>
      <c r="B22" s="298"/>
      <c r="C22" s="235"/>
    </row>
    <row r="23" spans="1:14" x14ac:dyDescent="0.25">
      <c r="A23" s="235"/>
      <c r="B23" s="299" t="s">
        <v>1387</v>
      </c>
      <c r="C23" s="300"/>
      <c r="D23" s="288"/>
      <c r="E23" s="288"/>
      <c r="F23" s="288"/>
      <c r="G23" s="288"/>
      <c r="H23" s="288"/>
      <c r="I23" s="288"/>
      <c r="J23" s="288"/>
      <c r="K23" s="288"/>
      <c r="L23" s="288"/>
      <c r="M23" s="288"/>
    </row>
    <row r="24" spans="1:14" x14ac:dyDescent="0.25">
      <c r="A24" s="235"/>
      <c r="B24" s="235"/>
      <c r="C24" s="304"/>
    </row>
    <row r="25" spans="1:14" x14ac:dyDescent="0.25">
      <c r="A25" s="235"/>
      <c r="B25" s="241"/>
      <c r="C25" s="289" t="s">
        <v>1337</v>
      </c>
      <c r="D25" s="290" t="s">
        <v>1338</v>
      </c>
      <c r="E25" s="290" t="s">
        <v>1339</v>
      </c>
      <c r="F25" s="290" t="s">
        <v>1340</v>
      </c>
      <c r="G25" s="290" t="s">
        <v>1575</v>
      </c>
      <c r="H25" s="290" t="s">
        <v>1341</v>
      </c>
      <c r="I25" s="291" t="s">
        <v>96</v>
      </c>
    </row>
    <row r="26" spans="1:14" x14ac:dyDescent="0.25">
      <c r="A26" s="235"/>
      <c r="B26" s="292" t="s">
        <v>96</v>
      </c>
      <c r="C26" s="301">
        <v>183.95400000000001</v>
      </c>
      <c r="D26" s="302">
        <v>120.92</v>
      </c>
      <c r="E26" s="302">
        <v>52.750999999999998</v>
      </c>
      <c r="F26" s="302">
        <v>17.757000000000001</v>
      </c>
      <c r="G26" s="302">
        <v>10.545</v>
      </c>
      <c r="H26" s="302">
        <v>22.146000000000001</v>
      </c>
      <c r="I26" s="303">
        <f>SUM(C26:H26)</f>
        <v>408.07300000000004</v>
      </c>
    </row>
    <row r="27" spans="1:14" x14ac:dyDescent="0.25">
      <c r="A27" s="235"/>
      <c r="B27" s="296" t="s">
        <v>1572</v>
      </c>
      <c r="C27" s="297">
        <f>C26/$I$26</f>
        <v>0.45078699154317975</v>
      </c>
      <c r="D27" s="297">
        <f t="shared" ref="D27:I27" si="2">D26/$I$26</f>
        <v>0.29631953106429487</v>
      </c>
      <c r="E27" s="297">
        <f t="shared" si="2"/>
        <v>0.12926853773712055</v>
      </c>
      <c r="F27" s="297">
        <f t="shared" si="2"/>
        <v>4.3514273181514095E-2</v>
      </c>
      <c r="G27" s="297">
        <f t="shared" si="2"/>
        <v>2.5840964729349894E-2</v>
      </c>
      <c r="H27" s="297">
        <f t="shared" si="2"/>
        <v>5.4269701744540801E-2</v>
      </c>
      <c r="I27" s="297">
        <f t="shared" si="2"/>
        <v>1</v>
      </c>
    </row>
    <row r="28" spans="1:14" x14ac:dyDescent="0.25">
      <c r="A28" s="235"/>
      <c r="B28" s="305"/>
      <c r="C28" s="306"/>
      <c r="D28" s="307"/>
      <c r="E28" s="307"/>
      <c r="F28" s="307"/>
      <c r="G28" s="307"/>
      <c r="H28" s="307"/>
      <c r="I28" s="308"/>
    </row>
    <row r="29" spans="1:14" x14ac:dyDescent="0.25">
      <c r="A29" s="235"/>
      <c r="B29" s="235"/>
      <c r="C29" s="235"/>
    </row>
    <row r="30" spans="1:14" x14ac:dyDescent="0.25">
      <c r="N30" s="223" t="s">
        <v>1461</v>
      </c>
    </row>
  </sheetData>
  <hyperlinks>
    <hyperlink ref="N30" location="Contents!A1" display="To Frontpage" xr:uid="{DBAA477F-DBD6-4BA6-8F4C-9F6527D79D3C}"/>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BC4B2-47A4-41D3-B253-67B6FE689DC1}">
  <sheetPr>
    <pageSetUpPr fitToPage="1"/>
  </sheetPr>
  <dimension ref="B5:O92"/>
  <sheetViews>
    <sheetView zoomScale="85" zoomScaleNormal="85" workbookViewId="0"/>
  </sheetViews>
  <sheetFormatPr defaultColWidth="9.140625" defaultRowHeight="15" x14ac:dyDescent="0.25"/>
  <cols>
    <col min="1" max="1" width="4.7109375" style="174" customWidth="1"/>
    <col min="2" max="2" width="31" style="174" customWidth="1"/>
    <col min="3" max="12" width="15.7109375" style="174" customWidth="1"/>
    <col min="13" max="13" width="3.42578125" style="174" customWidth="1"/>
    <col min="14" max="16384" width="9.140625" style="174"/>
  </cols>
  <sheetData>
    <row r="5" spans="2:14" ht="15.75" x14ac:dyDescent="0.25">
      <c r="B5" s="286" t="s">
        <v>1576</v>
      </c>
    </row>
    <row r="6" spans="2:14" ht="3.75" customHeight="1" x14ac:dyDescent="0.25">
      <c r="B6" s="286"/>
    </row>
    <row r="7" spans="2:14" x14ac:dyDescent="0.25">
      <c r="B7" s="309" t="s">
        <v>1389</v>
      </c>
      <c r="C7" s="309"/>
      <c r="D7" s="310"/>
      <c r="E7" s="311"/>
      <c r="F7" s="311"/>
      <c r="G7" s="311"/>
      <c r="H7" s="311"/>
      <c r="I7" s="311"/>
      <c r="J7" s="311"/>
      <c r="K7" s="312"/>
      <c r="L7" s="312"/>
      <c r="M7" s="235"/>
      <c r="N7" s="265"/>
    </row>
    <row r="8" spans="2:14" x14ac:dyDescent="0.25">
      <c r="B8" s="231"/>
      <c r="C8" s="455" t="s">
        <v>1577</v>
      </c>
      <c r="D8" s="455"/>
      <c r="E8" s="455"/>
      <c r="F8" s="455"/>
      <c r="G8" s="455"/>
      <c r="H8" s="455"/>
      <c r="I8" s="455"/>
      <c r="J8" s="455"/>
      <c r="K8" s="455"/>
      <c r="L8" s="455"/>
      <c r="M8" s="235"/>
      <c r="N8" s="235"/>
    </row>
    <row r="9" spans="2:14" x14ac:dyDescent="0.25">
      <c r="B9" s="231"/>
      <c r="C9" s="313" t="s">
        <v>1578</v>
      </c>
      <c r="D9" s="313" t="s">
        <v>1579</v>
      </c>
      <c r="E9" s="313" t="s">
        <v>1580</v>
      </c>
      <c r="F9" s="313" t="s">
        <v>1581</v>
      </c>
      <c r="G9" s="313" t="s">
        <v>1582</v>
      </c>
      <c r="H9" s="313" t="s">
        <v>1583</v>
      </c>
      <c r="I9" s="313" t="s">
        <v>1584</v>
      </c>
      <c r="J9" s="313" t="s">
        <v>1585</v>
      </c>
      <c r="K9" s="313" t="s">
        <v>1586</v>
      </c>
      <c r="L9" s="313" t="s">
        <v>1587</v>
      </c>
      <c r="M9" s="235"/>
      <c r="N9" s="314"/>
    </row>
    <row r="10" spans="2:14" x14ac:dyDescent="0.25">
      <c r="C10" s="315"/>
      <c r="D10" s="315"/>
      <c r="E10" s="315"/>
      <c r="F10" s="315"/>
      <c r="G10" s="315"/>
      <c r="H10" s="315"/>
      <c r="I10" s="315"/>
      <c r="J10" s="315"/>
      <c r="K10" s="315"/>
      <c r="L10" s="315"/>
      <c r="M10" s="235"/>
      <c r="N10" s="235"/>
    </row>
    <row r="11" spans="2:14" x14ac:dyDescent="0.25">
      <c r="B11" s="316" t="s">
        <v>1564</v>
      </c>
      <c r="C11" s="317">
        <v>84.213999999999999</v>
      </c>
      <c r="D11" s="317">
        <v>83.341999999999999</v>
      </c>
      <c r="E11" s="317">
        <v>62.573</v>
      </c>
      <c r="F11" s="317">
        <v>19.04</v>
      </c>
      <c r="G11" s="317">
        <v>10.542</v>
      </c>
      <c r="H11" s="317">
        <v>1.49</v>
      </c>
      <c r="I11" s="317">
        <v>0.65600000000000003</v>
      </c>
      <c r="J11" s="317">
        <v>0.38700000000000001</v>
      </c>
      <c r="K11" s="317">
        <v>0.249</v>
      </c>
      <c r="L11" s="317">
        <v>0.53500000000000003</v>
      </c>
      <c r="M11" s="235"/>
      <c r="N11" s="318"/>
    </row>
    <row r="12" spans="2:14" x14ac:dyDescent="0.25">
      <c r="B12" s="316" t="s">
        <v>1565</v>
      </c>
      <c r="C12" s="317">
        <v>5.6909999999999998</v>
      </c>
      <c r="D12" s="317">
        <v>5.1710000000000003</v>
      </c>
      <c r="E12" s="317">
        <v>3.4220000000000002</v>
      </c>
      <c r="F12" s="317">
        <v>0.67500000000000004</v>
      </c>
      <c r="G12" s="317">
        <v>0.186</v>
      </c>
      <c r="H12" s="317">
        <v>1.4999999999999999E-2</v>
      </c>
      <c r="I12" s="317">
        <v>8.9999999999999993E-3</v>
      </c>
      <c r="J12" s="317">
        <v>6.0000000000000001E-3</v>
      </c>
      <c r="K12" s="317">
        <v>4.0000000000000001E-3</v>
      </c>
      <c r="L12" s="317">
        <v>1.2E-2</v>
      </c>
      <c r="M12" s="235"/>
      <c r="N12" s="318"/>
    </row>
    <row r="13" spans="2:14" x14ac:dyDescent="0.25">
      <c r="B13" s="316" t="s">
        <v>1566</v>
      </c>
      <c r="C13" s="317">
        <v>0.05</v>
      </c>
      <c r="D13" s="317">
        <v>5.6000000000000001E-2</v>
      </c>
      <c r="E13" s="317">
        <v>3.3000000000000002E-2</v>
      </c>
      <c r="F13" s="317">
        <v>7.0000000000000001E-3</v>
      </c>
      <c r="G13" s="317">
        <v>1E-3</v>
      </c>
      <c r="H13" s="317">
        <v>0</v>
      </c>
      <c r="I13" s="317">
        <v>0</v>
      </c>
      <c r="J13" s="317">
        <v>0</v>
      </c>
      <c r="K13" s="317">
        <v>0</v>
      </c>
      <c r="L13" s="317">
        <v>0</v>
      </c>
      <c r="M13" s="235"/>
      <c r="N13" s="318"/>
    </row>
    <row r="14" spans="2:14" x14ac:dyDescent="0.25">
      <c r="B14" s="316" t="s">
        <v>1567</v>
      </c>
      <c r="C14" s="317">
        <v>9.2029999999999994</v>
      </c>
      <c r="D14" s="317">
        <v>4.9889999999999999</v>
      </c>
      <c r="E14" s="317">
        <v>3.0310000000000001</v>
      </c>
      <c r="F14" s="317">
        <v>1.034</v>
      </c>
      <c r="G14" s="317">
        <v>0.57399999999999995</v>
      </c>
      <c r="H14" s="317">
        <v>8.5999999999999993E-2</v>
      </c>
      <c r="I14" s="317">
        <v>4.3999999999999997E-2</v>
      </c>
      <c r="J14" s="317">
        <v>2.1000000000000001E-2</v>
      </c>
      <c r="K14" s="317">
        <v>8.9999999999999993E-3</v>
      </c>
      <c r="L14" s="317">
        <v>1.4999999999999999E-2</v>
      </c>
      <c r="M14" s="235"/>
      <c r="N14" s="318"/>
    </row>
    <row r="15" spans="2:14" x14ac:dyDescent="0.25">
      <c r="B15" s="316" t="s">
        <v>1568</v>
      </c>
      <c r="C15" s="317">
        <v>8.4550000000000001</v>
      </c>
      <c r="D15" s="317">
        <v>7.782</v>
      </c>
      <c r="E15" s="317">
        <v>6.0359999999999996</v>
      </c>
      <c r="F15" s="317">
        <v>1.8</v>
      </c>
      <c r="G15" s="317">
        <v>0.63400000000000001</v>
      </c>
      <c r="H15" s="317">
        <v>7.3999999999999996E-2</v>
      </c>
      <c r="I15" s="317">
        <v>5.2999999999999999E-2</v>
      </c>
      <c r="J15" s="317">
        <v>1.4E-2</v>
      </c>
      <c r="K15" s="317">
        <v>7.0000000000000001E-3</v>
      </c>
      <c r="L15" s="317">
        <v>2.4E-2</v>
      </c>
      <c r="M15" s="235"/>
      <c r="N15" s="318"/>
    </row>
    <row r="16" spans="2:14" ht="30" x14ac:dyDescent="0.25">
      <c r="B16" s="316" t="s">
        <v>1569</v>
      </c>
      <c r="C16" s="317">
        <v>1.0489999999999999</v>
      </c>
      <c r="D16" s="317">
        <v>0.88300000000000001</v>
      </c>
      <c r="E16" s="317">
        <v>0.38</v>
      </c>
      <c r="F16" s="317">
        <v>3.1E-2</v>
      </c>
      <c r="G16" s="317">
        <v>2E-3</v>
      </c>
      <c r="H16" s="317">
        <v>1E-3</v>
      </c>
      <c r="I16" s="317">
        <v>1E-3</v>
      </c>
      <c r="J16" s="317">
        <v>0</v>
      </c>
      <c r="K16" s="317">
        <v>0</v>
      </c>
      <c r="L16" s="317">
        <v>3.0000000000000001E-3</v>
      </c>
      <c r="M16" s="235"/>
      <c r="N16" s="318"/>
    </row>
    <row r="17" spans="2:14" x14ac:dyDescent="0.25">
      <c r="B17" s="316" t="s">
        <v>1570</v>
      </c>
      <c r="C17" s="317">
        <v>13.683999999999999</v>
      </c>
      <c r="D17" s="317">
        <v>12.163</v>
      </c>
      <c r="E17" s="317">
        <v>6.8780000000000001</v>
      </c>
      <c r="F17" s="317">
        <v>0.624</v>
      </c>
      <c r="G17" s="317">
        <v>0.108</v>
      </c>
      <c r="H17" s="317">
        <v>3.1E-2</v>
      </c>
      <c r="I17" s="317">
        <v>2.8000000000000001E-2</v>
      </c>
      <c r="J17" s="317">
        <v>2.5999999999999999E-2</v>
      </c>
      <c r="K17" s="317">
        <v>2.3E-2</v>
      </c>
      <c r="L17" s="317">
        <v>5.7000000000000002E-2</v>
      </c>
      <c r="M17" s="235"/>
      <c r="N17" s="318"/>
    </row>
    <row r="18" spans="2:14" x14ac:dyDescent="0.25">
      <c r="B18" s="316" t="s">
        <v>1588</v>
      </c>
      <c r="C18" s="317">
        <v>14.173999999999999</v>
      </c>
      <c r="D18" s="317">
        <v>13.728999999999999</v>
      </c>
      <c r="E18" s="317">
        <v>10.433999999999999</v>
      </c>
      <c r="F18" s="317">
        <v>1.8360000000000001</v>
      </c>
      <c r="G18" s="317">
        <v>0.69099999999999995</v>
      </c>
      <c r="H18" s="317">
        <v>0.17499999999999999</v>
      </c>
      <c r="I18" s="317">
        <v>0.10299999999999999</v>
      </c>
      <c r="J18" s="317">
        <v>7.2999999999999995E-2</v>
      </c>
      <c r="K18" s="317">
        <v>3.4000000000000002E-2</v>
      </c>
      <c r="L18" s="317">
        <v>7.8E-2</v>
      </c>
      <c r="M18" s="235"/>
      <c r="N18" s="318"/>
    </row>
    <row r="19" spans="2:14" ht="30" x14ac:dyDescent="0.25">
      <c r="B19" s="316" t="s">
        <v>1589</v>
      </c>
      <c r="C19" s="317">
        <v>0.67600000000000005</v>
      </c>
      <c r="D19" s="317">
        <v>0.50900000000000001</v>
      </c>
      <c r="E19" s="317">
        <v>0.25700000000000001</v>
      </c>
      <c r="F19" s="317">
        <v>2.7E-2</v>
      </c>
      <c r="G19" s="317">
        <v>3.0000000000000001E-3</v>
      </c>
      <c r="H19" s="317">
        <v>0</v>
      </c>
      <c r="I19" s="317">
        <v>0</v>
      </c>
      <c r="J19" s="317">
        <v>0</v>
      </c>
      <c r="K19" s="317">
        <v>0</v>
      </c>
      <c r="L19" s="317">
        <v>1E-3</v>
      </c>
      <c r="M19" s="235"/>
      <c r="N19" s="318"/>
    </row>
    <row r="20" spans="2:14" x14ac:dyDescent="0.25">
      <c r="B20" s="316" t="s">
        <v>94</v>
      </c>
      <c r="C20" s="317">
        <v>3.9649999999999999</v>
      </c>
      <c r="D20" s="317">
        <v>2.1760000000000002</v>
      </c>
      <c r="E20" s="317">
        <v>0.86899999999999999</v>
      </c>
      <c r="F20" s="317">
        <v>2.4E-2</v>
      </c>
      <c r="G20" s="317">
        <v>7.0000000000000001E-3</v>
      </c>
      <c r="H20" s="317">
        <v>2E-3</v>
      </c>
      <c r="I20" s="317">
        <v>1E-3</v>
      </c>
      <c r="J20" s="317">
        <v>0</v>
      </c>
      <c r="K20" s="317">
        <v>0</v>
      </c>
      <c r="L20" s="317">
        <v>4.0000000000000001E-3</v>
      </c>
      <c r="M20" s="235"/>
      <c r="N20" s="318"/>
    </row>
    <row r="21" spans="2:14" x14ac:dyDescent="0.25">
      <c r="C21" s="317"/>
      <c r="D21" s="317"/>
      <c r="E21" s="317"/>
      <c r="F21" s="317"/>
      <c r="G21" s="317"/>
      <c r="H21" s="317"/>
      <c r="I21" s="317"/>
      <c r="J21" s="317"/>
      <c r="K21" s="317"/>
      <c r="L21" s="317"/>
      <c r="M21" s="235"/>
      <c r="N21" s="235"/>
    </row>
    <row r="22" spans="2:14" x14ac:dyDescent="0.25">
      <c r="B22" s="319" t="s">
        <v>96</v>
      </c>
      <c r="C22" s="320">
        <v>141.16200000000001</v>
      </c>
      <c r="D22" s="320">
        <v>130.80000000000001</v>
      </c>
      <c r="E22" s="320">
        <v>93.912999999999997</v>
      </c>
      <c r="F22" s="320">
        <v>25.097000000000001</v>
      </c>
      <c r="G22" s="320">
        <v>12.749000000000001</v>
      </c>
      <c r="H22" s="320">
        <v>1.875</v>
      </c>
      <c r="I22" s="320">
        <v>0.89400000000000002</v>
      </c>
      <c r="J22" s="320">
        <v>0.52700000000000002</v>
      </c>
      <c r="K22" s="320">
        <v>0.32800000000000001</v>
      </c>
      <c r="L22" s="320">
        <v>0.72699999999999998</v>
      </c>
      <c r="M22" s="235"/>
      <c r="N22" s="321"/>
    </row>
    <row r="23" spans="2:14" x14ac:dyDescent="0.25">
      <c r="M23" s="235"/>
      <c r="N23" s="235"/>
    </row>
    <row r="24" spans="2:14" x14ac:dyDescent="0.25">
      <c r="M24" s="235"/>
      <c r="N24" s="235"/>
    </row>
    <row r="25" spans="2:14" x14ac:dyDescent="0.25">
      <c r="M25" s="235"/>
      <c r="N25" s="235"/>
    </row>
    <row r="26" spans="2:14" x14ac:dyDescent="0.25">
      <c r="M26" s="235"/>
      <c r="N26" s="235"/>
    </row>
    <row r="27" spans="2:14" ht="15.75" x14ac:dyDescent="0.25">
      <c r="B27" s="286" t="s">
        <v>1590</v>
      </c>
      <c r="M27" s="235"/>
      <c r="N27" s="235"/>
    </row>
    <row r="28" spans="2:14" ht="3.75" customHeight="1" x14ac:dyDescent="0.25">
      <c r="B28" s="286"/>
      <c r="M28" s="235"/>
      <c r="N28" s="235"/>
    </row>
    <row r="29" spans="2:14" x14ac:dyDescent="0.25">
      <c r="B29" s="322" t="s">
        <v>1591</v>
      </c>
      <c r="C29" s="310"/>
      <c r="D29" s="312"/>
      <c r="E29" s="312"/>
      <c r="F29" s="312"/>
      <c r="G29" s="312"/>
      <c r="H29" s="312"/>
      <c r="I29" s="312"/>
      <c r="J29" s="312"/>
      <c r="K29" s="312"/>
      <c r="L29" s="312"/>
      <c r="M29" s="235"/>
      <c r="N29" s="235"/>
    </row>
    <row r="30" spans="2:14" x14ac:dyDescent="0.25">
      <c r="B30" s="231"/>
      <c r="C30" s="455" t="s">
        <v>1577</v>
      </c>
      <c r="D30" s="455"/>
      <c r="E30" s="455"/>
      <c r="F30" s="455"/>
      <c r="G30" s="455"/>
      <c r="H30" s="455"/>
      <c r="I30" s="455"/>
      <c r="J30" s="455"/>
      <c r="K30" s="455"/>
      <c r="L30" s="455"/>
      <c r="M30" s="235"/>
      <c r="N30" s="235"/>
    </row>
    <row r="31" spans="2:14" x14ac:dyDescent="0.25">
      <c r="B31" s="231"/>
      <c r="C31" s="313" t="s">
        <v>1578</v>
      </c>
      <c r="D31" s="313" t="s">
        <v>1579</v>
      </c>
      <c r="E31" s="313" t="s">
        <v>1580</v>
      </c>
      <c r="F31" s="313" t="s">
        <v>1581</v>
      </c>
      <c r="G31" s="313" t="s">
        <v>1582</v>
      </c>
      <c r="H31" s="313" t="s">
        <v>1583</v>
      </c>
      <c r="I31" s="313" t="s">
        <v>1584</v>
      </c>
      <c r="J31" s="313" t="s">
        <v>1585</v>
      </c>
      <c r="K31" s="313" t="s">
        <v>1586</v>
      </c>
      <c r="L31" s="313" t="s">
        <v>1587</v>
      </c>
      <c r="M31" s="235"/>
      <c r="N31" s="314"/>
    </row>
    <row r="32" spans="2:14" x14ac:dyDescent="0.25">
      <c r="C32" s="315"/>
      <c r="D32" s="315"/>
      <c r="E32" s="315"/>
      <c r="F32" s="315"/>
      <c r="G32" s="315"/>
      <c r="H32" s="315"/>
      <c r="I32" s="315"/>
      <c r="J32" s="315"/>
      <c r="K32" s="315"/>
      <c r="L32" s="315"/>
      <c r="M32" s="235"/>
      <c r="N32" s="235"/>
    </row>
    <row r="33" spans="2:14" x14ac:dyDescent="0.25">
      <c r="B33" s="316" t="s">
        <v>1564</v>
      </c>
      <c r="C33" s="323">
        <v>0.32017000000000001</v>
      </c>
      <c r="D33" s="323">
        <v>0.31685999999999998</v>
      </c>
      <c r="E33" s="323">
        <v>0.23788999999999999</v>
      </c>
      <c r="F33" s="323">
        <v>7.2389999999999996E-2</v>
      </c>
      <c r="G33" s="323">
        <v>4.0079999999999998E-2</v>
      </c>
      <c r="H33" s="323">
        <v>5.6699999999999997E-3</v>
      </c>
      <c r="I33" s="323">
        <v>2.49E-3</v>
      </c>
      <c r="J33" s="323">
        <v>1.47E-3</v>
      </c>
      <c r="K33" s="323">
        <v>9.5E-4</v>
      </c>
      <c r="L33" s="323">
        <v>2.0300000000000001E-3</v>
      </c>
      <c r="M33" s="235"/>
      <c r="N33" s="318"/>
    </row>
    <row r="34" spans="2:14" x14ac:dyDescent="0.25">
      <c r="B34" s="316" t="s">
        <v>1565</v>
      </c>
      <c r="C34" s="323">
        <v>0.37459999999999999</v>
      </c>
      <c r="D34" s="323">
        <v>0.34040999999999999</v>
      </c>
      <c r="E34" s="323">
        <v>0.22523000000000001</v>
      </c>
      <c r="F34" s="323">
        <v>4.4409999999999998E-2</v>
      </c>
      <c r="G34" s="323">
        <v>1.226E-2</v>
      </c>
      <c r="H34" s="323">
        <v>1.01E-3</v>
      </c>
      <c r="I34" s="323">
        <v>6.2E-4</v>
      </c>
      <c r="J34" s="323">
        <v>4.2000000000000002E-4</v>
      </c>
      <c r="K34" s="323">
        <v>2.7E-4</v>
      </c>
      <c r="L34" s="323">
        <v>7.6999999999999996E-4</v>
      </c>
      <c r="M34" s="235"/>
      <c r="N34" s="318"/>
    </row>
    <row r="35" spans="2:14" x14ac:dyDescent="0.25">
      <c r="B35" s="316" t="s">
        <v>1566</v>
      </c>
      <c r="C35" s="323">
        <v>0.34166999999999997</v>
      </c>
      <c r="D35" s="323">
        <v>0.37833</v>
      </c>
      <c r="E35" s="323">
        <v>0.22214</v>
      </c>
      <c r="F35" s="323">
        <v>4.8050000000000002E-2</v>
      </c>
      <c r="G35" s="323">
        <v>9.6100000000000005E-3</v>
      </c>
      <c r="H35" s="323">
        <v>1.9000000000000001E-4</v>
      </c>
      <c r="I35" s="323">
        <v>0</v>
      </c>
      <c r="J35" s="323">
        <v>0</v>
      </c>
      <c r="K35" s="323">
        <v>0</v>
      </c>
      <c r="L35" s="323">
        <v>0</v>
      </c>
      <c r="M35" s="235"/>
      <c r="N35" s="318"/>
    </row>
    <row r="36" spans="2:14" x14ac:dyDescent="0.25">
      <c r="B36" s="316" t="s">
        <v>1567</v>
      </c>
      <c r="C36" s="323">
        <v>0.48422999999999999</v>
      </c>
      <c r="D36" s="323">
        <v>0.26251000000000002</v>
      </c>
      <c r="E36" s="323">
        <v>0.15947</v>
      </c>
      <c r="F36" s="323">
        <v>5.4420000000000003E-2</v>
      </c>
      <c r="G36" s="323">
        <v>3.0210000000000001E-2</v>
      </c>
      <c r="H36" s="323">
        <v>4.5300000000000002E-3</v>
      </c>
      <c r="I36" s="323">
        <v>2.32E-3</v>
      </c>
      <c r="J36" s="323">
        <v>1.08E-3</v>
      </c>
      <c r="K36" s="323">
        <v>4.8000000000000001E-4</v>
      </c>
      <c r="L36" s="323">
        <v>7.6999999999999996E-4</v>
      </c>
      <c r="M36" s="235"/>
      <c r="N36" s="318"/>
    </row>
    <row r="37" spans="2:14" x14ac:dyDescent="0.25">
      <c r="B37" s="316" t="s">
        <v>1568</v>
      </c>
      <c r="C37" s="323">
        <v>0.33984999999999999</v>
      </c>
      <c r="D37" s="323">
        <v>0.31280000000000002</v>
      </c>
      <c r="E37" s="323">
        <v>0.24262</v>
      </c>
      <c r="F37" s="323">
        <v>7.2340000000000002E-2</v>
      </c>
      <c r="G37" s="323">
        <v>2.5499999999999998E-2</v>
      </c>
      <c r="H37" s="323">
        <v>2.96E-3</v>
      </c>
      <c r="I37" s="323">
        <v>2.1199999999999999E-3</v>
      </c>
      <c r="J37" s="323">
        <v>5.5000000000000003E-4</v>
      </c>
      <c r="K37" s="323">
        <v>2.9999999999999997E-4</v>
      </c>
      <c r="L37" s="323">
        <v>9.5E-4</v>
      </c>
      <c r="M37" s="235"/>
      <c r="N37" s="318"/>
    </row>
    <row r="38" spans="2:14" ht="30" x14ac:dyDescent="0.25">
      <c r="B38" s="316" t="s">
        <v>1569</v>
      </c>
      <c r="C38" s="323">
        <v>0.44631999999999999</v>
      </c>
      <c r="D38" s="323">
        <v>0.37541000000000002</v>
      </c>
      <c r="E38" s="323">
        <v>0.16164999999999999</v>
      </c>
      <c r="F38" s="323">
        <v>1.325E-2</v>
      </c>
      <c r="G38" s="323">
        <v>1.0300000000000001E-3</v>
      </c>
      <c r="H38" s="323">
        <v>5.1000000000000004E-4</v>
      </c>
      <c r="I38" s="323">
        <v>2.3000000000000001E-4</v>
      </c>
      <c r="J38" s="323">
        <v>1.8000000000000001E-4</v>
      </c>
      <c r="K38" s="323">
        <v>1.8000000000000001E-4</v>
      </c>
      <c r="L38" s="323">
        <v>1.23E-3</v>
      </c>
      <c r="M38" s="235"/>
      <c r="N38" s="318"/>
    </row>
    <row r="39" spans="2:14" x14ac:dyDescent="0.25">
      <c r="B39" s="316" t="s">
        <v>1570</v>
      </c>
      <c r="C39" s="323">
        <v>0.40699999999999997</v>
      </c>
      <c r="D39" s="323">
        <v>0.36175000000000002</v>
      </c>
      <c r="E39" s="323">
        <v>0.20457</v>
      </c>
      <c r="F39" s="323">
        <v>1.8550000000000001E-2</v>
      </c>
      <c r="G39" s="323">
        <v>3.2100000000000002E-3</v>
      </c>
      <c r="H39" s="323">
        <v>9.3000000000000005E-4</v>
      </c>
      <c r="I39" s="323">
        <v>8.1999999999999998E-4</v>
      </c>
      <c r="J39" s="323">
        <v>7.6000000000000004E-4</v>
      </c>
      <c r="K39" s="323">
        <v>6.8999999999999997E-4</v>
      </c>
      <c r="L39" s="323">
        <v>1.6999999999999999E-3</v>
      </c>
      <c r="M39" s="235"/>
      <c r="N39" s="318"/>
    </row>
    <row r="40" spans="2:14" x14ac:dyDescent="0.25">
      <c r="B40" s="316" t="s">
        <v>1588</v>
      </c>
      <c r="C40" s="323">
        <v>0.34297</v>
      </c>
      <c r="D40" s="323">
        <v>0.3322</v>
      </c>
      <c r="E40" s="323">
        <v>0.25247000000000003</v>
      </c>
      <c r="F40" s="323">
        <v>4.4429999999999997E-2</v>
      </c>
      <c r="G40" s="323">
        <v>1.6709999999999999E-2</v>
      </c>
      <c r="H40" s="323">
        <v>4.2399999999999998E-3</v>
      </c>
      <c r="I40" s="323">
        <v>2.5000000000000001E-3</v>
      </c>
      <c r="J40" s="323">
        <v>1.7700000000000001E-3</v>
      </c>
      <c r="K40" s="323">
        <v>8.3000000000000001E-4</v>
      </c>
      <c r="L40" s="323">
        <v>1.8799999999999999E-3</v>
      </c>
      <c r="M40" s="235"/>
      <c r="N40" s="318"/>
    </row>
    <row r="41" spans="2:14" ht="30" x14ac:dyDescent="0.25">
      <c r="B41" s="316" t="s">
        <v>1589</v>
      </c>
      <c r="C41" s="323">
        <v>0.45899000000000001</v>
      </c>
      <c r="D41" s="323">
        <v>0.34549999999999997</v>
      </c>
      <c r="E41" s="323">
        <v>0.17452999999999999</v>
      </c>
      <c r="F41" s="323">
        <v>1.8200000000000001E-2</v>
      </c>
      <c r="G41" s="323">
        <v>1.72E-3</v>
      </c>
      <c r="H41" s="323">
        <v>5.0000000000000002E-5</v>
      </c>
      <c r="I41" s="323">
        <v>5.0000000000000002E-5</v>
      </c>
      <c r="J41" s="323">
        <v>0</v>
      </c>
      <c r="K41" s="323">
        <v>0</v>
      </c>
      <c r="L41" s="323">
        <v>9.5E-4</v>
      </c>
      <c r="M41" s="235"/>
      <c r="N41" s="318"/>
    </row>
    <row r="42" spans="2:14" x14ac:dyDescent="0.25">
      <c r="B42" s="316" t="s">
        <v>94</v>
      </c>
      <c r="C42" s="323">
        <v>0.56257999999999997</v>
      </c>
      <c r="D42" s="323">
        <v>0.30879000000000001</v>
      </c>
      <c r="E42" s="323">
        <v>0.12335</v>
      </c>
      <c r="F42" s="323">
        <v>3.4499999999999999E-3</v>
      </c>
      <c r="G42" s="323">
        <v>9.3999999999999997E-4</v>
      </c>
      <c r="H42" s="323">
        <v>2.7999999999999998E-4</v>
      </c>
      <c r="I42" s="323">
        <v>8.0000000000000007E-5</v>
      </c>
      <c r="J42" s="323">
        <v>1.0000000000000001E-5</v>
      </c>
      <c r="K42" s="323">
        <v>1.0000000000000001E-5</v>
      </c>
      <c r="L42" s="323">
        <v>5.1000000000000004E-4</v>
      </c>
      <c r="M42" s="235"/>
      <c r="N42" s="318"/>
    </row>
    <row r="43" spans="2:14" x14ac:dyDescent="0.25">
      <c r="C43" s="324"/>
      <c r="D43" s="324"/>
      <c r="E43" s="324"/>
      <c r="F43" s="324"/>
      <c r="G43" s="324"/>
      <c r="H43" s="324"/>
      <c r="I43" s="324"/>
      <c r="J43" s="324"/>
      <c r="K43" s="324"/>
      <c r="L43" s="324"/>
      <c r="M43" s="235"/>
      <c r="N43" s="235"/>
    </row>
    <row r="44" spans="2:14" x14ac:dyDescent="0.25">
      <c r="B44" s="319" t="s">
        <v>96</v>
      </c>
      <c r="C44" s="325">
        <v>0.34592000000000001</v>
      </c>
      <c r="D44" s="325">
        <v>0.32052999999999998</v>
      </c>
      <c r="E44" s="325">
        <v>0.23014000000000001</v>
      </c>
      <c r="F44" s="325">
        <v>6.1499999999999999E-2</v>
      </c>
      <c r="G44" s="325">
        <v>3.124E-2</v>
      </c>
      <c r="H44" s="325">
        <v>4.5999999999999999E-3</v>
      </c>
      <c r="I44" s="325">
        <v>2.1900000000000001E-3</v>
      </c>
      <c r="J44" s="325">
        <v>1.2899999999999999E-3</v>
      </c>
      <c r="K44" s="325">
        <v>8.0000000000000004E-4</v>
      </c>
      <c r="L44" s="325">
        <v>1.7799999999999999E-3</v>
      </c>
      <c r="M44" s="235"/>
      <c r="N44" s="321"/>
    </row>
    <row r="45" spans="2:14" x14ac:dyDescent="0.25">
      <c r="M45" s="235"/>
      <c r="N45" s="235"/>
    </row>
    <row r="46" spans="2:14" x14ac:dyDescent="0.25">
      <c r="M46" s="235"/>
      <c r="N46" s="235"/>
    </row>
    <row r="47" spans="2:14" x14ac:dyDescent="0.25">
      <c r="M47" s="235"/>
      <c r="N47" s="235"/>
    </row>
    <row r="49" spans="2:15" ht="15.75" x14ac:dyDescent="0.25">
      <c r="B49" s="286" t="s">
        <v>1592</v>
      </c>
    </row>
    <row r="50" spans="2:15" ht="3.75" customHeight="1" x14ac:dyDescent="0.25">
      <c r="B50" s="286"/>
    </row>
    <row r="51" spans="2:15" x14ac:dyDescent="0.25">
      <c r="B51" s="322" t="s">
        <v>1393</v>
      </c>
      <c r="C51" s="310"/>
      <c r="D51" s="310"/>
      <c r="E51" s="312"/>
      <c r="F51" s="312"/>
      <c r="G51" s="312"/>
      <c r="H51" s="312"/>
      <c r="I51" s="312"/>
      <c r="J51" s="312"/>
      <c r="K51" s="312"/>
      <c r="L51" s="312"/>
      <c r="M51" s="312"/>
      <c r="N51" s="312"/>
    </row>
    <row r="52" spans="2:15" x14ac:dyDescent="0.25">
      <c r="B52" s="231"/>
      <c r="C52" s="455" t="s">
        <v>1577</v>
      </c>
      <c r="D52" s="455"/>
      <c r="E52" s="455"/>
      <c r="F52" s="455"/>
      <c r="G52" s="455"/>
      <c r="H52" s="455"/>
      <c r="I52" s="455"/>
      <c r="J52" s="455"/>
      <c r="K52" s="455"/>
      <c r="L52" s="455"/>
      <c r="N52" s="231"/>
    </row>
    <row r="53" spans="2:15" x14ac:dyDescent="0.25">
      <c r="B53" s="231"/>
      <c r="C53" s="313" t="s">
        <v>1578</v>
      </c>
      <c r="D53" s="313" t="s">
        <v>1579</v>
      </c>
      <c r="E53" s="313" t="s">
        <v>1580</v>
      </c>
      <c r="F53" s="313" t="s">
        <v>1581</v>
      </c>
      <c r="G53" s="313" t="s">
        <v>1582</v>
      </c>
      <c r="H53" s="313" t="s">
        <v>1583</v>
      </c>
      <c r="I53" s="313" t="s">
        <v>1584</v>
      </c>
      <c r="J53" s="313" t="s">
        <v>1585</v>
      </c>
      <c r="K53" s="313" t="s">
        <v>1586</v>
      </c>
      <c r="L53" s="313" t="s">
        <v>1587</v>
      </c>
      <c r="N53" s="313" t="s">
        <v>1593</v>
      </c>
    </row>
    <row r="54" spans="2:15" x14ac:dyDescent="0.25">
      <c r="C54" s="318"/>
      <c r="D54" s="318"/>
      <c r="E54" s="318"/>
      <c r="F54" s="318"/>
      <c r="G54" s="318"/>
      <c r="H54" s="318"/>
      <c r="I54" s="318"/>
      <c r="J54" s="318"/>
      <c r="K54" s="318"/>
      <c r="L54" s="318"/>
      <c r="M54" s="235"/>
      <c r="N54" s="235"/>
      <c r="O54" s="235"/>
    </row>
    <row r="55" spans="2:15" x14ac:dyDescent="0.25">
      <c r="B55" s="316" t="s">
        <v>1564</v>
      </c>
      <c r="C55" s="317">
        <v>5.1319999999999997</v>
      </c>
      <c r="D55" s="317">
        <v>28.475999999999999</v>
      </c>
      <c r="E55" s="317">
        <v>73.861999999999995</v>
      </c>
      <c r="F55" s="317">
        <v>48.029000000000003</v>
      </c>
      <c r="G55" s="317">
        <v>67.462000000000003</v>
      </c>
      <c r="H55" s="317">
        <v>24.265999999999998</v>
      </c>
      <c r="I55" s="317">
        <v>6.6059999999999999</v>
      </c>
      <c r="J55" s="317">
        <v>3.077</v>
      </c>
      <c r="K55" s="317">
        <v>2.0099999999999998</v>
      </c>
      <c r="L55" s="317">
        <v>4.1100000000000003</v>
      </c>
      <c r="M55" s="235"/>
      <c r="N55" s="326">
        <v>0.628</v>
      </c>
      <c r="O55" s="235"/>
    </row>
    <row r="56" spans="2:15" x14ac:dyDescent="0.25">
      <c r="B56" s="316" t="s">
        <v>1565</v>
      </c>
      <c r="C56" s="317">
        <v>0.3</v>
      </c>
      <c r="D56" s="317">
        <v>2.1459999999999999</v>
      </c>
      <c r="E56" s="317">
        <v>6.6829999999999998</v>
      </c>
      <c r="F56" s="317">
        <v>3.371</v>
      </c>
      <c r="G56" s="317">
        <v>2.3650000000000002</v>
      </c>
      <c r="H56" s="317">
        <v>0.112</v>
      </c>
      <c r="I56" s="317">
        <v>7.0000000000000007E-2</v>
      </c>
      <c r="J56" s="317">
        <v>4.2999999999999997E-2</v>
      </c>
      <c r="K56" s="317">
        <v>3.2000000000000001E-2</v>
      </c>
      <c r="L56" s="317">
        <v>6.9000000000000006E-2</v>
      </c>
      <c r="M56" s="235"/>
      <c r="N56" s="326">
        <v>0.55500000000000005</v>
      </c>
      <c r="O56" s="235"/>
    </row>
    <row r="57" spans="2:15" x14ac:dyDescent="0.25">
      <c r="B57" s="316" t="s">
        <v>1566</v>
      </c>
      <c r="C57" s="317">
        <v>3.2000000000000001E-2</v>
      </c>
      <c r="D57" s="317">
        <v>3.9E-2</v>
      </c>
      <c r="E57" s="317">
        <v>5.0999999999999997E-2</v>
      </c>
      <c r="F57" s="317">
        <v>1.7999999999999999E-2</v>
      </c>
      <c r="G57" s="317">
        <v>6.0000000000000001E-3</v>
      </c>
      <c r="H57" s="317">
        <v>0</v>
      </c>
      <c r="I57" s="317">
        <v>0</v>
      </c>
      <c r="J57" s="317">
        <v>0</v>
      </c>
      <c r="K57" s="317">
        <v>0</v>
      </c>
      <c r="L57" s="317">
        <v>0</v>
      </c>
      <c r="M57" s="235"/>
      <c r="N57" s="326">
        <v>0.38200000000000001</v>
      </c>
      <c r="O57" s="235"/>
    </row>
    <row r="58" spans="2:15" x14ac:dyDescent="0.25">
      <c r="B58" s="316" t="s">
        <v>1567</v>
      </c>
      <c r="C58" s="317">
        <v>3.7480000000000002</v>
      </c>
      <c r="D58" s="317">
        <v>5.4340000000000002</v>
      </c>
      <c r="E58" s="317">
        <v>4.3179999999999996</v>
      </c>
      <c r="F58" s="317">
        <v>2.2429999999999999</v>
      </c>
      <c r="G58" s="317">
        <v>2.1389999999999998</v>
      </c>
      <c r="H58" s="317">
        <v>0.55600000000000005</v>
      </c>
      <c r="I58" s="317">
        <v>0.28399999999999997</v>
      </c>
      <c r="J58" s="317">
        <v>0.115</v>
      </c>
      <c r="K58" s="317">
        <v>3.9E-2</v>
      </c>
      <c r="L58" s="317">
        <v>0.13</v>
      </c>
      <c r="M58" s="235"/>
      <c r="N58" s="326">
        <v>0.44</v>
      </c>
      <c r="O58" s="235"/>
    </row>
    <row r="59" spans="2:15" x14ac:dyDescent="0.25">
      <c r="B59" s="316" t="s">
        <v>1568</v>
      </c>
      <c r="C59" s="317">
        <v>1.07</v>
      </c>
      <c r="D59" s="317">
        <v>4.2910000000000004</v>
      </c>
      <c r="E59" s="317">
        <v>8.1790000000000003</v>
      </c>
      <c r="F59" s="317">
        <v>5.6210000000000004</v>
      </c>
      <c r="G59" s="317">
        <v>4.0380000000000003</v>
      </c>
      <c r="H59" s="317">
        <v>0.61699999999999999</v>
      </c>
      <c r="I59" s="317">
        <v>0.49299999999999999</v>
      </c>
      <c r="J59" s="317">
        <v>0.39500000000000002</v>
      </c>
      <c r="K59" s="317">
        <v>5.8999999999999997E-2</v>
      </c>
      <c r="L59" s="317">
        <v>0.11700000000000001</v>
      </c>
      <c r="M59" s="235"/>
      <c r="N59" s="326">
        <v>0.55700000000000005</v>
      </c>
      <c r="O59" s="235"/>
    </row>
    <row r="60" spans="2:15" ht="30" x14ac:dyDescent="0.25">
      <c r="B60" s="316" t="s">
        <v>1569</v>
      </c>
      <c r="C60" s="317">
        <v>0.221</v>
      </c>
      <c r="D60" s="317">
        <v>0.79400000000000004</v>
      </c>
      <c r="E60" s="317">
        <v>1.054</v>
      </c>
      <c r="F60" s="317">
        <v>0.25700000000000001</v>
      </c>
      <c r="G60" s="317">
        <v>0</v>
      </c>
      <c r="H60" s="317">
        <v>0</v>
      </c>
      <c r="I60" s="317">
        <v>1.2999999999999999E-2</v>
      </c>
      <c r="J60" s="317">
        <v>0</v>
      </c>
      <c r="K60" s="317">
        <v>0</v>
      </c>
      <c r="L60" s="317">
        <v>1.2E-2</v>
      </c>
      <c r="M60" s="235"/>
      <c r="N60" s="326">
        <v>0.42699999999999999</v>
      </c>
      <c r="O60" s="235"/>
    </row>
    <row r="61" spans="2:15" x14ac:dyDescent="0.25">
      <c r="B61" s="316" t="s">
        <v>1570</v>
      </c>
      <c r="C61" s="317">
        <v>2.145</v>
      </c>
      <c r="D61" s="317">
        <v>8.9410000000000007</v>
      </c>
      <c r="E61" s="317">
        <v>18.544</v>
      </c>
      <c r="F61" s="317">
        <v>2.9380000000000002</v>
      </c>
      <c r="G61" s="317">
        <v>0.53300000000000003</v>
      </c>
      <c r="H61" s="317">
        <v>7.4999999999999997E-2</v>
      </c>
      <c r="I61" s="317">
        <v>6.3E-2</v>
      </c>
      <c r="J61" s="317">
        <v>1.0999999999999999E-2</v>
      </c>
      <c r="K61" s="317">
        <v>6.3E-2</v>
      </c>
      <c r="L61" s="317">
        <v>0.31</v>
      </c>
      <c r="M61" s="235"/>
      <c r="N61" s="326">
        <v>0.45900000000000002</v>
      </c>
      <c r="O61" s="235"/>
    </row>
    <row r="62" spans="2:15" x14ac:dyDescent="0.25">
      <c r="B62" s="316" t="s">
        <v>1588</v>
      </c>
      <c r="C62" s="317">
        <v>3.3159999999999998</v>
      </c>
      <c r="D62" s="317">
        <v>10.486000000000001</v>
      </c>
      <c r="E62" s="317">
        <v>16.867000000000001</v>
      </c>
      <c r="F62" s="317">
        <v>6.4139999999999997</v>
      </c>
      <c r="G62" s="317">
        <v>2.3740000000000001</v>
      </c>
      <c r="H62" s="317">
        <v>0.623</v>
      </c>
      <c r="I62" s="317">
        <v>0.441</v>
      </c>
      <c r="J62" s="317">
        <v>0.26700000000000002</v>
      </c>
      <c r="K62" s="317">
        <v>0.20699999999999999</v>
      </c>
      <c r="L62" s="317">
        <v>0.33200000000000002</v>
      </c>
      <c r="M62" s="235"/>
      <c r="N62" s="326">
        <v>0.48199999999999998</v>
      </c>
      <c r="O62" s="235"/>
    </row>
    <row r="63" spans="2:15" ht="30" x14ac:dyDescent="0.25">
      <c r="B63" s="316" t="s">
        <v>1589</v>
      </c>
      <c r="C63" s="317">
        <v>0.23100000000000001</v>
      </c>
      <c r="D63" s="317">
        <v>0.45400000000000001</v>
      </c>
      <c r="E63" s="317">
        <v>0.54300000000000004</v>
      </c>
      <c r="F63" s="317">
        <v>0.191</v>
      </c>
      <c r="G63" s="317">
        <v>0.05</v>
      </c>
      <c r="H63" s="317">
        <v>0</v>
      </c>
      <c r="I63" s="317">
        <v>1E-3</v>
      </c>
      <c r="J63" s="317">
        <v>0</v>
      </c>
      <c r="K63" s="317">
        <v>0</v>
      </c>
      <c r="L63" s="317">
        <v>1E-3</v>
      </c>
      <c r="M63" s="235"/>
      <c r="N63" s="326">
        <v>0.40699999999999997</v>
      </c>
      <c r="O63" s="235"/>
    </row>
    <row r="64" spans="2:15" x14ac:dyDescent="0.25">
      <c r="B64" s="316" t="s">
        <v>94</v>
      </c>
      <c r="C64" s="317">
        <v>2.0659999999999998</v>
      </c>
      <c r="D64" s="317">
        <v>2.5579999999999998</v>
      </c>
      <c r="E64" s="317">
        <v>2.2040000000000002</v>
      </c>
      <c r="F64" s="317">
        <v>7.8E-2</v>
      </c>
      <c r="G64" s="317">
        <v>0.104</v>
      </c>
      <c r="H64" s="317">
        <v>0</v>
      </c>
      <c r="I64" s="317">
        <v>3.3000000000000002E-2</v>
      </c>
      <c r="J64" s="317">
        <v>0</v>
      </c>
      <c r="K64" s="317">
        <v>0</v>
      </c>
      <c r="L64" s="317">
        <v>5.0000000000000001E-3</v>
      </c>
      <c r="M64" s="235"/>
      <c r="N64" s="326">
        <v>0.33300000000000002</v>
      </c>
      <c r="O64" s="235"/>
    </row>
    <row r="65" spans="2:15" x14ac:dyDescent="0.25">
      <c r="C65" s="317"/>
      <c r="D65" s="317"/>
      <c r="E65" s="317"/>
      <c r="F65" s="317"/>
      <c r="G65" s="317"/>
      <c r="H65" s="317"/>
      <c r="I65" s="317"/>
      <c r="J65" s="317"/>
      <c r="K65" s="317"/>
      <c r="L65" s="317"/>
      <c r="M65" s="235"/>
      <c r="N65" s="235"/>
      <c r="O65" s="235"/>
    </row>
    <row r="66" spans="2:15" x14ac:dyDescent="0.25">
      <c r="B66" s="319" t="s">
        <v>96</v>
      </c>
      <c r="C66" s="320">
        <v>18.260999999999999</v>
      </c>
      <c r="D66" s="320">
        <v>63.619</v>
      </c>
      <c r="E66" s="320">
        <v>132.30600000000001</v>
      </c>
      <c r="F66" s="320">
        <v>69.16</v>
      </c>
      <c r="G66" s="320">
        <v>79.069999999999993</v>
      </c>
      <c r="H66" s="320">
        <v>26.248000000000001</v>
      </c>
      <c r="I66" s="320">
        <v>8.0039999999999996</v>
      </c>
      <c r="J66" s="320">
        <v>3.9079999999999999</v>
      </c>
      <c r="K66" s="320">
        <v>2.411</v>
      </c>
      <c r="L66" s="320">
        <v>5.0860000000000003</v>
      </c>
      <c r="M66" s="235"/>
      <c r="N66" s="327">
        <v>0.57699999999999996</v>
      </c>
      <c r="O66" s="235"/>
    </row>
    <row r="67" spans="2:15" x14ac:dyDescent="0.25">
      <c r="C67" s="235"/>
      <c r="D67" s="235"/>
      <c r="E67" s="235"/>
      <c r="F67" s="235"/>
      <c r="G67" s="235"/>
      <c r="H67" s="235"/>
      <c r="I67" s="235"/>
      <c r="J67" s="235"/>
      <c r="K67" s="235"/>
      <c r="L67" s="235"/>
      <c r="M67" s="235"/>
      <c r="N67" s="235"/>
      <c r="O67" s="235"/>
    </row>
    <row r="71" spans="2:15" ht="15.75" x14ac:dyDescent="0.25">
      <c r="B71" s="286" t="s">
        <v>1594</v>
      </c>
    </row>
    <row r="72" spans="2:15" ht="3.75" customHeight="1" x14ac:dyDescent="0.25">
      <c r="B72" s="286"/>
    </row>
    <row r="73" spans="2:15" x14ac:dyDescent="0.25">
      <c r="B73" s="322" t="s">
        <v>1595</v>
      </c>
      <c r="C73" s="328"/>
      <c r="D73" s="328"/>
      <c r="E73" s="329"/>
      <c r="F73" s="329"/>
      <c r="G73" s="329"/>
      <c r="H73" s="329"/>
      <c r="I73" s="329"/>
      <c r="J73" s="329"/>
      <c r="K73" s="329"/>
      <c r="L73" s="329"/>
      <c r="M73" s="235"/>
      <c r="N73" s="329"/>
    </row>
    <row r="74" spans="2:15" x14ac:dyDescent="0.25">
      <c r="B74" s="241"/>
      <c r="C74" s="456" t="s">
        <v>1577</v>
      </c>
      <c r="D74" s="456"/>
      <c r="E74" s="456"/>
      <c r="F74" s="456"/>
      <c r="G74" s="456"/>
      <c r="H74" s="456"/>
      <c r="I74" s="456"/>
      <c r="J74" s="456"/>
      <c r="K74" s="456"/>
      <c r="L74" s="456"/>
      <c r="M74" s="235"/>
      <c r="N74" s="241"/>
    </row>
    <row r="75" spans="2:15" x14ac:dyDescent="0.25">
      <c r="B75" s="241"/>
      <c r="C75" s="330" t="s">
        <v>1578</v>
      </c>
      <c r="D75" s="330" t="s">
        <v>1579</v>
      </c>
      <c r="E75" s="330" t="s">
        <v>1580</v>
      </c>
      <c r="F75" s="330" t="s">
        <v>1581</v>
      </c>
      <c r="G75" s="330" t="s">
        <v>1582</v>
      </c>
      <c r="H75" s="330" t="s">
        <v>1583</v>
      </c>
      <c r="I75" s="330" t="s">
        <v>1584</v>
      </c>
      <c r="J75" s="330" t="s">
        <v>1585</v>
      </c>
      <c r="K75" s="330" t="s">
        <v>1586</v>
      </c>
      <c r="L75" s="330" t="s">
        <v>1587</v>
      </c>
      <c r="M75" s="235"/>
      <c r="N75" s="330" t="s">
        <v>1593</v>
      </c>
    </row>
    <row r="76" spans="2:15" x14ac:dyDescent="0.25">
      <c r="B76" s="235"/>
      <c r="C76" s="318"/>
      <c r="D76" s="318"/>
      <c r="E76" s="318"/>
      <c r="F76" s="318"/>
      <c r="G76" s="318"/>
      <c r="H76" s="318"/>
      <c r="I76" s="318"/>
      <c r="J76" s="318"/>
      <c r="K76" s="318"/>
      <c r="L76" s="318"/>
      <c r="M76" s="235"/>
      <c r="N76" s="235"/>
    </row>
    <row r="77" spans="2:15" x14ac:dyDescent="0.25">
      <c r="B77" s="331" t="s">
        <v>1564</v>
      </c>
      <c r="C77" s="323">
        <v>1.951E-2</v>
      </c>
      <c r="D77" s="323">
        <v>0.10826</v>
      </c>
      <c r="E77" s="323">
        <v>0.28081</v>
      </c>
      <c r="F77" s="323">
        <v>0.18260000000000001</v>
      </c>
      <c r="G77" s="323">
        <v>0.25647999999999999</v>
      </c>
      <c r="H77" s="323">
        <v>9.2259999999999995E-2</v>
      </c>
      <c r="I77" s="323">
        <v>2.511E-2</v>
      </c>
      <c r="J77" s="323">
        <v>1.17E-2</v>
      </c>
      <c r="K77" s="323">
        <v>7.6400000000000001E-3</v>
      </c>
      <c r="L77" s="323">
        <v>1.562E-2</v>
      </c>
      <c r="M77" s="235"/>
      <c r="N77" s="326">
        <v>0.628</v>
      </c>
    </row>
    <row r="78" spans="2:15" x14ac:dyDescent="0.25">
      <c r="B78" s="331" t="s">
        <v>1565</v>
      </c>
      <c r="C78" s="323">
        <v>1.9769999999999999E-2</v>
      </c>
      <c r="D78" s="323">
        <v>0.14124</v>
      </c>
      <c r="E78" s="323">
        <v>0.43991999999999998</v>
      </c>
      <c r="F78" s="323">
        <v>0.22192000000000001</v>
      </c>
      <c r="G78" s="323">
        <v>0.15568000000000001</v>
      </c>
      <c r="H78" s="323">
        <v>7.3899999999999999E-3</v>
      </c>
      <c r="I78" s="323">
        <v>4.6100000000000004E-3</v>
      </c>
      <c r="J78" s="323">
        <v>2.8300000000000001E-3</v>
      </c>
      <c r="K78" s="323">
        <v>2.0899999999999998E-3</v>
      </c>
      <c r="L78" s="323">
        <v>4.5599999999999998E-3</v>
      </c>
      <c r="M78" s="235"/>
      <c r="N78" s="326">
        <v>0.55500000000000005</v>
      </c>
    </row>
    <row r="79" spans="2:15" x14ac:dyDescent="0.25">
      <c r="B79" s="331" t="s">
        <v>1566</v>
      </c>
      <c r="C79" s="323">
        <v>0.21765000000000001</v>
      </c>
      <c r="D79" s="323">
        <v>0.26727000000000001</v>
      </c>
      <c r="E79" s="323">
        <v>0.34733000000000003</v>
      </c>
      <c r="F79" s="323">
        <v>0.12441000000000001</v>
      </c>
      <c r="G79" s="323">
        <v>4.1349999999999998E-2</v>
      </c>
      <c r="H79" s="323">
        <v>1.99E-3</v>
      </c>
      <c r="I79" s="323">
        <v>0</v>
      </c>
      <c r="J79" s="323">
        <v>0</v>
      </c>
      <c r="K79" s="323">
        <v>0</v>
      </c>
      <c r="L79" s="323">
        <v>0</v>
      </c>
      <c r="M79" s="235"/>
      <c r="N79" s="326">
        <v>0.38200000000000001</v>
      </c>
    </row>
    <row r="80" spans="2:15" x14ac:dyDescent="0.25">
      <c r="B80" s="331" t="s">
        <v>1567</v>
      </c>
      <c r="C80" s="323">
        <v>0.19719999999999999</v>
      </c>
      <c r="D80" s="323">
        <v>0.28594000000000003</v>
      </c>
      <c r="E80" s="323">
        <v>0.22720000000000001</v>
      </c>
      <c r="F80" s="323">
        <v>0.11799</v>
      </c>
      <c r="G80" s="323">
        <v>0.11254</v>
      </c>
      <c r="H80" s="323">
        <v>2.9239999999999999E-2</v>
      </c>
      <c r="I80" s="323">
        <v>1.4959999999999999E-2</v>
      </c>
      <c r="J80" s="323">
        <v>6.0499999999999998E-3</v>
      </c>
      <c r="K80" s="323">
        <v>2.0600000000000002E-3</v>
      </c>
      <c r="L80" s="323">
        <v>6.8300000000000001E-3</v>
      </c>
      <c r="M80" s="235"/>
      <c r="N80" s="326">
        <v>0.44</v>
      </c>
    </row>
    <row r="81" spans="2:14" x14ac:dyDescent="0.25">
      <c r="B81" s="331" t="s">
        <v>1568</v>
      </c>
      <c r="C81" s="323">
        <v>4.2999999999999997E-2</v>
      </c>
      <c r="D81" s="323">
        <v>0.17247000000000001</v>
      </c>
      <c r="E81" s="323">
        <v>0.32876</v>
      </c>
      <c r="F81" s="323">
        <v>0.22595000000000001</v>
      </c>
      <c r="G81" s="323">
        <v>0.16228000000000001</v>
      </c>
      <c r="H81" s="323">
        <v>2.478E-2</v>
      </c>
      <c r="I81" s="323">
        <v>1.9800000000000002E-2</v>
      </c>
      <c r="J81" s="323">
        <v>1.5859999999999999E-2</v>
      </c>
      <c r="K81" s="323">
        <v>2.3900000000000002E-3</v>
      </c>
      <c r="L81" s="323">
        <v>4.7099999999999998E-3</v>
      </c>
      <c r="M81" s="235"/>
      <c r="N81" s="326">
        <v>0.55700000000000005</v>
      </c>
    </row>
    <row r="82" spans="2:14" ht="30" x14ac:dyDescent="0.25">
      <c r="B82" s="331" t="s">
        <v>1569</v>
      </c>
      <c r="C82" s="323">
        <v>9.3920000000000003E-2</v>
      </c>
      <c r="D82" s="323">
        <v>0.33778999999999998</v>
      </c>
      <c r="E82" s="323">
        <v>0.44844000000000001</v>
      </c>
      <c r="F82" s="323">
        <v>0.10928</v>
      </c>
      <c r="G82" s="323">
        <v>0</v>
      </c>
      <c r="H82" s="323">
        <v>0</v>
      </c>
      <c r="I82" s="323">
        <v>5.6600000000000001E-3</v>
      </c>
      <c r="J82" s="323">
        <v>0</v>
      </c>
      <c r="K82" s="323">
        <v>0</v>
      </c>
      <c r="L82" s="323">
        <v>4.9100000000000003E-3</v>
      </c>
      <c r="M82" s="235"/>
      <c r="N82" s="326">
        <v>0.42699999999999999</v>
      </c>
    </row>
    <row r="83" spans="2:14" x14ac:dyDescent="0.25">
      <c r="B83" s="331" t="s">
        <v>1570</v>
      </c>
      <c r="C83" s="323">
        <v>6.3810000000000006E-2</v>
      </c>
      <c r="D83" s="323">
        <v>0.26590999999999998</v>
      </c>
      <c r="E83" s="323">
        <v>0.55152999999999996</v>
      </c>
      <c r="F83" s="323">
        <v>8.7370000000000003E-2</v>
      </c>
      <c r="G83" s="323">
        <v>1.585E-2</v>
      </c>
      <c r="H83" s="323">
        <v>2.2300000000000002E-3</v>
      </c>
      <c r="I83" s="323">
        <v>1.8699999999999999E-3</v>
      </c>
      <c r="J83" s="323">
        <v>3.3E-4</v>
      </c>
      <c r="K83" s="323">
        <v>1.8799999999999999E-3</v>
      </c>
      <c r="L83" s="323">
        <v>9.2099999999999994E-3</v>
      </c>
      <c r="M83" s="235"/>
      <c r="N83" s="326">
        <v>0.45900000000000002</v>
      </c>
    </row>
    <row r="84" spans="2:14" x14ac:dyDescent="0.25">
      <c r="B84" s="331" t="s">
        <v>1588</v>
      </c>
      <c r="C84" s="323">
        <v>8.0240000000000006E-2</v>
      </c>
      <c r="D84" s="323">
        <v>0.25373000000000001</v>
      </c>
      <c r="E84" s="323">
        <v>0.40814</v>
      </c>
      <c r="F84" s="323">
        <v>0.15518999999999999</v>
      </c>
      <c r="G84" s="323">
        <v>5.7450000000000001E-2</v>
      </c>
      <c r="H84" s="323">
        <v>1.506E-2</v>
      </c>
      <c r="I84" s="323">
        <v>1.0659999999999999E-2</v>
      </c>
      <c r="J84" s="323">
        <v>6.4700000000000001E-3</v>
      </c>
      <c r="K84" s="323">
        <v>5.0200000000000002E-3</v>
      </c>
      <c r="L84" s="323">
        <v>8.0400000000000003E-3</v>
      </c>
      <c r="M84" s="235"/>
      <c r="N84" s="326">
        <v>0.48199999999999998</v>
      </c>
    </row>
    <row r="85" spans="2:14" ht="30" x14ac:dyDescent="0.25">
      <c r="B85" s="331" t="s">
        <v>1589</v>
      </c>
      <c r="C85" s="323">
        <v>0.15687999999999999</v>
      </c>
      <c r="D85" s="323">
        <v>0.30830999999999997</v>
      </c>
      <c r="E85" s="323">
        <v>0.36897000000000002</v>
      </c>
      <c r="F85" s="323">
        <v>0.12983</v>
      </c>
      <c r="G85" s="323">
        <v>3.4130000000000001E-2</v>
      </c>
      <c r="H85" s="323">
        <v>0</v>
      </c>
      <c r="I85" s="323">
        <v>9.3000000000000005E-4</v>
      </c>
      <c r="J85" s="323">
        <v>0</v>
      </c>
      <c r="K85" s="323">
        <v>0</v>
      </c>
      <c r="L85" s="323">
        <v>9.5E-4</v>
      </c>
      <c r="M85" s="235"/>
      <c r="N85" s="326">
        <v>0.40699999999999997</v>
      </c>
    </row>
    <row r="86" spans="2:14" x14ac:dyDescent="0.25">
      <c r="B86" s="331" t="s">
        <v>94</v>
      </c>
      <c r="C86" s="323">
        <v>0.29311999999999999</v>
      </c>
      <c r="D86" s="323">
        <v>0.36291000000000001</v>
      </c>
      <c r="E86" s="323">
        <v>0.31272</v>
      </c>
      <c r="F86" s="323">
        <v>1.112E-2</v>
      </c>
      <c r="G86" s="323">
        <v>1.473E-2</v>
      </c>
      <c r="H86" s="323">
        <v>0</v>
      </c>
      <c r="I86" s="323">
        <v>4.6499999999999996E-3</v>
      </c>
      <c r="J86" s="323">
        <v>0</v>
      </c>
      <c r="K86" s="323">
        <v>0</v>
      </c>
      <c r="L86" s="323">
        <v>7.5000000000000002E-4</v>
      </c>
      <c r="M86" s="235"/>
      <c r="N86" s="326">
        <v>0.33300000000000002</v>
      </c>
    </row>
    <row r="87" spans="2:14" x14ac:dyDescent="0.25">
      <c r="B87" s="235"/>
      <c r="C87" s="324"/>
      <c r="D87" s="324"/>
      <c r="E87" s="324"/>
      <c r="F87" s="324"/>
      <c r="G87" s="324"/>
      <c r="H87" s="324"/>
      <c r="I87" s="324"/>
      <c r="J87" s="324"/>
      <c r="K87" s="324"/>
      <c r="L87" s="324"/>
      <c r="M87" s="235"/>
      <c r="N87" s="235"/>
    </row>
    <row r="88" spans="2:14" x14ac:dyDescent="0.25">
      <c r="B88" s="292" t="s">
        <v>96</v>
      </c>
      <c r="C88" s="325">
        <v>4.4749999999999998E-2</v>
      </c>
      <c r="D88" s="325">
        <v>0.15590000000000001</v>
      </c>
      <c r="E88" s="325">
        <v>0.32422000000000001</v>
      </c>
      <c r="F88" s="325">
        <v>0.16947999999999999</v>
      </c>
      <c r="G88" s="325">
        <v>0.19375999999999999</v>
      </c>
      <c r="H88" s="325">
        <v>6.4320000000000002E-2</v>
      </c>
      <c r="I88" s="325">
        <v>1.9609999999999999E-2</v>
      </c>
      <c r="J88" s="325">
        <v>9.58E-3</v>
      </c>
      <c r="K88" s="325">
        <v>5.9100000000000003E-3</v>
      </c>
      <c r="L88" s="325">
        <v>1.2460000000000001E-2</v>
      </c>
      <c r="M88" s="235"/>
      <c r="N88" s="327">
        <v>0.57699999999999996</v>
      </c>
    </row>
    <row r="92" spans="2:14" x14ac:dyDescent="0.25">
      <c r="N92" s="223" t="s">
        <v>1461</v>
      </c>
    </row>
  </sheetData>
  <mergeCells count="4">
    <mergeCell ref="C8:L8"/>
    <mergeCell ref="C30:L30"/>
    <mergeCell ref="C52:L52"/>
    <mergeCell ref="C74:L74"/>
  </mergeCells>
  <hyperlinks>
    <hyperlink ref="N92" location="Contents!A1" display="To Frontpage" xr:uid="{7CE10C13-93E2-4A8F-8F4B-BA372F6CC7E8}"/>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91B6E-C7CB-4868-A39C-C87C58C3F11F}">
  <sheetPr>
    <pageSetUpPr fitToPage="1"/>
  </sheetPr>
  <dimension ref="B5:I26"/>
  <sheetViews>
    <sheetView zoomScale="85" zoomScaleNormal="85" workbookViewId="0"/>
  </sheetViews>
  <sheetFormatPr defaultColWidth="9.140625" defaultRowHeight="15" x14ac:dyDescent="0.25"/>
  <cols>
    <col min="1" max="1" width="4.7109375" style="174" customWidth="1"/>
    <col min="2" max="2" width="30.28515625" style="174" customWidth="1"/>
    <col min="3" max="3" width="30.85546875" style="174" customWidth="1"/>
    <col min="4" max="8" width="27.42578125" style="174" customWidth="1"/>
    <col min="9" max="9" width="25.7109375" style="174" customWidth="1"/>
    <col min="10" max="16384" width="9.140625" style="174"/>
  </cols>
  <sheetData>
    <row r="5" spans="2:9" ht="15.75" x14ac:dyDescent="0.25">
      <c r="B5" s="332" t="s">
        <v>1596</v>
      </c>
    </row>
    <row r="6" spans="2:9" ht="3.75" customHeight="1" x14ac:dyDescent="0.25">
      <c r="B6" s="286"/>
    </row>
    <row r="7" spans="2:9" x14ac:dyDescent="0.25">
      <c r="B7" s="309" t="s">
        <v>1397</v>
      </c>
      <c r="C7" s="309"/>
      <c r="D7" s="333"/>
      <c r="E7" s="333"/>
      <c r="F7" s="333"/>
      <c r="G7" s="333"/>
      <c r="H7" s="333"/>
      <c r="I7" s="333"/>
    </row>
    <row r="8" spans="2:9" x14ac:dyDescent="0.25">
      <c r="B8" s="231"/>
      <c r="C8" s="231"/>
      <c r="D8" s="231"/>
      <c r="E8" s="231"/>
      <c r="F8" s="231"/>
      <c r="G8" s="231"/>
      <c r="H8" s="231"/>
      <c r="I8" s="231"/>
    </row>
    <row r="9" spans="2:9" ht="30" x14ac:dyDescent="0.25">
      <c r="B9" s="231"/>
      <c r="C9" s="313" t="s">
        <v>1332</v>
      </c>
      <c r="D9" s="313" t="s">
        <v>1333</v>
      </c>
      <c r="E9" s="313" t="s">
        <v>1334</v>
      </c>
      <c r="F9" s="313" t="s">
        <v>1335</v>
      </c>
      <c r="G9" s="313" t="s">
        <v>1336</v>
      </c>
      <c r="H9" s="313" t="s">
        <v>1597</v>
      </c>
      <c r="I9" s="313" t="s">
        <v>96</v>
      </c>
    </row>
    <row r="11" spans="2:9" x14ac:dyDescent="0.25">
      <c r="B11" s="316" t="s">
        <v>1564</v>
      </c>
      <c r="C11" s="334">
        <v>119.604</v>
      </c>
      <c r="D11" s="334">
        <v>47.445</v>
      </c>
      <c r="E11" s="334">
        <v>8.4930000000000003</v>
      </c>
      <c r="F11" s="334">
        <v>54.045000000000002</v>
      </c>
      <c r="G11" s="334">
        <v>33.442</v>
      </c>
      <c r="H11" s="334">
        <v>0</v>
      </c>
      <c r="I11" s="334">
        <f>SUM(C11:H11)</f>
        <v>263.029</v>
      </c>
    </row>
    <row r="12" spans="2:9" x14ac:dyDescent="0.25">
      <c r="B12" s="316" t="s">
        <v>1565</v>
      </c>
      <c r="C12" s="334">
        <v>4.84</v>
      </c>
      <c r="D12" s="334">
        <v>3.8959999999999999</v>
      </c>
      <c r="E12" s="334">
        <v>1.5169999999999999</v>
      </c>
      <c r="F12" s="334">
        <v>2.8639999999999999</v>
      </c>
      <c r="G12" s="334">
        <v>2.0750000000000002</v>
      </c>
      <c r="H12" s="334">
        <v>0</v>
      </c>
      <c r="I12" s="334">
        <f t="shared" ref="I12:I20" si="0">SUM(C12:H12)</f>
        <v>15.192</v>
      </c>
    </row>
    <row r="13" spans="2:9" x14ac:dyDescent="0.25">
      <c r="B13" s="316" t="s">
        <v>1566</v>
      </c>
      <c r="C13" s="334">
        <v>9.7000000000000003E-2</v>
      </c>
      <c r="D13" s="334">
        <v>3.0000000000000001E-3</v>
      </c>
      <c r="E13" s="334">
        <v>4.0000000000000001E-3</v>
      </c>
      <c r="F13" s="334">
        <v>1.4999999999999999E-2</v>
      </c>
      <c r="G13" s="334">
        <v>2.9000000000000001E-2</v>
      </c>
      <c r="H13" s="334">
        <v>0</v>
      </c>
      <c r="I13" s="334">
        <f t="shared" si="0"/>
        <v>0.14800000000000002</v>
      </c>
    </row>
    <row r="14" spans="2:9" x14ac:dyDescent="0.25">
      <c r="B14" s="316" t="s">
        <v>1567</v>
      </c>
      <c r="C14" s="334">
        <v>11.298999999999999</v>
      </c>
      <c r="D14" s="334">
        <v>1.9390000000000001</v>
      </c>
      <c r="E14" s="334">
        <v>0.42</v>
      </c>
      <c r="F14" s="334">
        <v>3.7050000000000001</v>
      </c>
      <c r="G14" s="334">
        <v>1.643</v>
      </c>
      <c r="H14" s="334">
        <v>0</v>
      </c>
      <c r="I14" s="334">
        <f t="shared" si="0"/>
        <v>19.006</v>
      </c>
    </row>
    <row r="15" spans="2:9" x14ac:dyDescent="0.25">
      <c r="B15" s="316" t="s">
        <v>1568</v>
      </c>
      <c r="C15" s="334">
        <v>14.667999999999999</v>
      </c>
      <c r="D15" s="334">
        <v>2.1360000000000001</v>
      </c>
      <c r="E15" s="334">
        <v>0.64200000000000002</v>
      </c>
      <c r="F15" s="334">
        <v>4.5289999999999999</v>
      </c>
      <c r="G15" s="334">
        <v>2.9049999999999998</v>
      </c>
      <c r="H15" s="334">
        <v>0</v>
      </c>
      <c r="I15" s="334">
        <f t="shared" si="0"/>
        <v>24.88</v>
      </c>
    </row>
    <row r="16" spans="2:9" ht="30" x14ac:dyDescent="0.25">
      <c r="B16" s="316" t="s">
        <v>1569</v>
      </c>
      <c r="C16" s="334">
        <v>0.20499999999999999</v>
      </c>
      <c r="D16" s="334">
        <v>0.22500000000000001</v>
      </c>
      <c r="E16" s="334">
        <v>0.29199999999999998</v>
      </c>
      <c r="F16" s="334">
        <v>0.78800000000000003</v>
      </c>
      <c r="G16" s="334">
        <v>0.84199999999999997</v>
      </c>
      <c r="H16" s="334">
        <v>0</v>
      </c>
      <c r="I16" s="334">
        <f t="shared" si="0"/>
        <v>2.3519999999999999</v>
      </c>
    </row>
    <row r="17" spans="2:9" x14ac:dyDescent="0.25">
      <c r="B17" s="316" t="s">
        <v>1570</v>
      </c>
      <c r="C17" s="334">
        <v>19.427</v>
      </c>
      <c r="D17" s="334">
        <v>2.31</v>
      </c>
      <c r="E17" s="334">
        <v>1.927</v>
      </c>
      <c r="F17" s="334">
        <v>5.3449999999999998</v>
      </c>
      <c r="G17" s="334">
        <v>4.6130000000000004</v>
      </c>
      <c r="H17" s="334">
        <v>0</v>
      </c>
      <c r="I17" s="334">
        <f t="shared" si="0"/>
        <v>33.622</v>
      </c>
    </row>
    <row r="18" spans="2:9" x14ac:dyDescent="0.25">
      <c r="B18" s="316" t="s">
        <v>1588</v>
      </c>
      <c r="C18" s="334">
        <v>2.903</v>
      </c>
      <c r="D18" s="334">
        <v>11.398</v>
      </c>
      <c r="E18" s="334">
        <v>2.63</v>
      </c>
      <c r="F18" s="334">
        <v>13.099</v>
      </c>
      <c r="G18" s="334">
        <v>11.298999999999999</v>
      </c>
      <c r="H18" s="334">
        <v>0</v>
      </c>
      <c r="I18" s="334">
        <f t="shared" si="0"/>
        <v>41.329000000000001</v>
      </c>
    </row>
    <row r="19" spans="2:9" ht="30" x14ac:dyDescent="0.25">
      <c r="B19" s="316" t="s">
        <v>1589</v>
      </c>
      <c r="C19" s="334">
        <v>0.65800000000000003</v>
      </c>
      <c r="D19" s="334">
        <v>0.155</v>
      </c>
      <c r="E19" s="334">
        <v>9.6000000000000002E-2</v>
      </c>
      <c r="F19" s="334">
        <v>0.36799999999999999</v>
      </c>
      <c r="G19" s="334">
        <v>0.19500000000000001</v>
      </c>
      <c r="H19" s="334">
        <v>0</v>
      </c>
      <c r="I19" s="334">
        <f t="shared" si="0"/>
        <v>1.4720000000000002</v>
      </c>
    </row>
    <row r="20" spans="2:9" x14ac:dyDescent="0.25">
      <c r="B20" s="316" t="s">
        <v>94</v>
      </c>
      <c r="C20" s="334">
        <v>0.112</v>
      </c>
      <c r="D20" s="334">
        <v>2.4329999999999998</v>
      </c>
      <c r="E20" s="334">
        <v>0.32600000000000001</v>
      </c>
      <c r="F20" s="334">
        <v>1.5940000000000001</v>
      </c>
      <c r="G20" s="334">
        <v>2.581</v>
      </c>
      <c r="H20" s="334">
        <v>0</v>
      </c>
      <c r="I20" s="334">
        <f t="shared" si="0"/>
        <v>7.0459999999999994</v>
      </c>
    </row>
    <row r="21" spans="2:9" x14ac:dyDescent="0.25">
      <c r="C21" s="334"/>
      <c r="D21" s="334"/>
      <c r="E21" s="334"/>
      <c r="F21" s="334"/>
      <c r="G21" s="334"/>
      <c r="H21" s="334"/>
      <c r="I21" s="334"/>
    </row>
    <row r="22" spans="2:9" x14ac:dyDescent="0.25">
      <c r="B22" s="335" t="s">
        <v>96</v>
      </c>
      <c r="C22" s="303">
        <f>SUM(C11:C20)</f>
        <v>173.81299999999999</v>
      </c>
      <c r="D22" s="303">
        <f t="shared" ref="D22:I22" si="1">SUM(D11:D20)</f>
        <v>71.94</v>
      </c>
      <c r="E22" s="303">
        <f t="shared" si="1"/>
        <v>16.346999999999998</v>
      </c>
      <c r="F22" s="303">
        <f t="shared" si="1"/>
        <v>86.35199999999999</v>
      </c>
      <c r="G22" s="303">
        <f t="shared" si="1"/>
        <v>59.624000000000009</v>
      </c>
      <c r="H22" s="303">
        <f t="shared" si="1"/>
        <v>0</v>
      </c>
      <c r="I22" s="303">
        <f t="shared" si="1"/>
        <v>408.07599999999996</v>
      </c>
    </row>
    <row r="26" spans="2:9" x14ac:dyDescent="0.25">
      <c r="I26" s="223" t="s">
        <v>1461</v>
      </c>
    </row>
  </sheetData>
  <hyperlinks>
    <hyperlink ref="I26" location="Contents!A1" display="To Frontpage" xr:uid="{D53BED97-4CF2-44C5-A24A-42F1A9171D9F}"/>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DFCDF-52DF-4AC1-821F-7DBFE42EE560}">
  <sheetPr>
    <pageSetUpPr fitToPage="1"/>
  </sheetPr>
  <dimension ref="B5:N64"/>
  <sheetViews>
    <sheetView zoomScale="85" zoomScaleNormal="85" workbookViewId="0"/>
  </sheetViews>
  <sheetFormatPr defaultColWidth="9.140625" defaultRowHeight="15" x14ac:dyDescent="0.25"/>
  <cols>
    <col min="1" max="1" width="4.7109375" style="174" customWidth="1"/>
    <col min="2" max="2" width="26.28515625" style="174" customWidth="1"/>
    <col min="3" max="12" width="17.7109375" style="174" customWidth="1"/>
    <col min="13" max="13" width="18" style="174" customWidth="1"/>
    <col min="14" max="16384" width="9.140625" style="174"/>
  </cols>
  <sheetData>
    <row r="5" spans="2:13" ht="15.75" x14ac:dyDescent="0.25">
      <c r="B5" s="286" t="s">
        <v>1598</v>
      </c>
    </row>
    <row r="6" spans="2:13" x14ac:dyDescent="0.25">
      <c r="B6" s="309" t="s">
        <v>1399</v>
      </c>
      <c r="C6" s="333"/>
      <c r="D6" s="333"/>
      <c r="E6" s="333"/>
      <c r="F6" s="333"/>
      <c r="G6" s="333"/>
      <c r="H6" s="333"/>
      <c r="I6" s="333"/>
      <c r="J6" s="333"/>
      <c r="K6" s="333"/>
      <c r="L6" s="333"/>
      <c r="M6" s="333"/>
    </row>
    <row r="7" spans="2:13" x14ac:dyDescent="0.25">
      <c r="B7" s="231"/>
      <c r="C7" s="231"/>
      <c r="D7" s="231"/>
      <c r="E7" s="231"/>
      <c r="F7" s="231"/>
      <c r="G7" s="231"/>
      <c r="H7" s="231"/>
      <c r="I7" s="231"/>
      <c r="J7" s="231"/>
      <c r="K7" s="231"/>
      <c r="L7" s="231"/>
      <c r="M7" s="231"/>
    </row>
    <row r="8" spans="2:13" ht="45" x14ac:dyDescent="0.25">
      <c r="B8" s="231"/>
      <c r="C8" s="290" t="s">
        <v>1564</v>
      </c>
      <c r="D8" s="290" t="s">
        <v>1565</v>
      </c>
      <c r="E8" s="290" t="s">
        <v>1566</v>
      </c>
      <c r="F8" s="290" t="s">
        <v>1567</v>
      </c>
      <c r="G8" s="290" t="s">
        <v>1568</v>
      </c>
      <c r="H8" s="290" t="s">
        <v>1569</v>
      </c>
      <c r="I8" s="290" t="s">
        <v>1570</v>
      </c>
      <c r="J8" s="290" t="s">
        <v>882</v>
      </c>
      <c r="K8" s="290" t="s">
        <v>1571</v>
      </c>
      <c r="L8" s="290" t="s">
        <v>94</v>
      </c>
      <c r="M8" s="291" t="s">
        <v>96</v>
      </c>
    </row>
    <row r="9" spans="2:13" x14ac:dyDescent="0.25">
      <c r="B9" s="235" t="s">
        <v>1599</v>
      </c>
      <c r="C9" s="334">
        <v>0</v>
      </c>
      <c r="D9" s="334">
        <v>0</v>
      </c>
      <c r="E9" s="334">
        <v>0</v>
      </c>
      <c r="F9" s="334">
        <v>0</v>
      </c>
      <c r="G9" s="334">
        <v>0</v>
      </c>
      <c r="H9" s="334">
        <v>0</v>
      </c>
      <c r="I9" s="334">
        <v>0</v>
      </c>
      <c r="J9" s="334">
        <v>0</v>
      </c>
      <c r="K9" s="334">
        <v>0</v>
      </c>
      <c r="L9" s="334">
        <v>0</v>
      </c>
      <c r="M9" s="334">
        <f>SUM(C9:L9)</f>
        <v>0</v>
      </c>
    </row>
    <row r="10" spans="2:13" x14ac:dyDescent="0.25">
      <c r="B10" s="235" t="s">
        <v>1600</v>
      </c>
      <c r="C10" s="334">
        <v>43.731000000000002</v>
      </c>
      <c r="D10" s="334">
        <v>1.6679999999999999</v>
      </c>
      <c r="E10" s="334">
        <v>0</v>
      </c>
      <c r="F10" s="334">
        <v>4.2069999999999999</v>
      </c>
      <c r="G10" s="334">
        <v>1.8979999999999999</v>
      </c>
      <c r="H10" s="334">
        <v>1E-3</v>
      </c>
      <c r="I10" s="334">
        <v>0.45100000000000001</v>
      </c>
      <c r="J10" s="334">
        <v>3.17</v>
      </c>
      <c r="K10" s="334">
        <v>0</v>
      </c>
      <c r="L10" s="334">
        <v>4.1000000000000002E-2</v>
      </c>
      <c r="M10" s="334">
        <f t="shared" ref="M10:M19" si="0">SUM(C10:L10)</f>
        <v>55.167000000000002</v>
      </c>
    </row>
    <row r="11" spans="2:13" ht="30" customHeight="1" x14ac:dyDescent="0.25">
      <c r="B11" s="331" t="s">
        <v>1601</v>
      </c>
      <c r="C11" s="334">
        <f>SUM(C12:C15)</f>
        <v>61.26</v>
      </c>
      <c r="D11" s="334">
        <f t="shared" ref="D11:L11" si="1">SUM(D12:D15)</f>
        <v>3.536</v>
      </c>
      <c r="E11" s="334">
        <f t="shared" si="1"/>
        <v>0</v>
      </c>
      <c r="F11" s="334">
        <f t="shared" si="1"/>
        <v>1.099</v>
      </c>
      <c r="G11" s="334">
        <f t="shared" si="1"/>
        <v>5.1029999999999998</v>
      </c>
      <c r="H11" s="334">
        <f t="shared" si="1"/>
        <v>0</v>
      </c>
      <c r="I11" s="334">
        <f t="shared" si="1"/>
        <v>2.5329999999999999</v>
      </c>
      <c r="J11" s="334">
        <f t="shared" si="1"/>
        <v>5.8940000000000001</v>
      </c>
      <c r="K11" s="334">
        <f t="shared" si="1"/>
        <v>1.2999999999999999E-2</v>
      </c>
      <c r="L11" s="334">
        <f t="shared" si="1"/>
        <v>2.6000000000000002E-2</v>
      </c>
      <c r="M11" s="334">
        <f t="shared" si="0"/>
        <v>79.463999999999999</v>
      </c>
    </row>
    <row r="12" spans="2:13" x14ac:dyDescent="0.25">
      <c r="B12" s="336" t="s">
        <v>1602</v>
      </c>
      <c r="C12" s="334">
        <v>2.9580000000000002</v>
      </c>
      <c r="D12" s="334">
        <v>0.221</v>
      </c>
      <c r="E12" s="334">
        <v>0</v>
      </c>
      <c r="F12" s="334">
        <v>0.04</v>
      </c>
      <c r="G12" s="334">
        <v>0.11</v>
      </c>
      <c r="H12" s="334">
        <v>0</v>
      </c>
      <c r="I12" s="334">
        <v>7.1999999999999995E-2</v>
      </c>
      <c r="J12" s="334">
        <v>1.3029999999999999</v>
      </c>
      <c r="K12" s="334">
        <v>0</v>
      </c>
      <c r="L12" s="334">
        <v>6.0000000000000001E-3</v>
      </c>
      <c r="M12" s="334">
        <f t="shared" si="0"/>
        <v>4.7100000000000009</v>
      </c>
    </row>
    <row r="13" spans="2:13" x14ac:dyDescent="0.25">
      <c r="B13" s="336" t="s">
        <v>1603</v>
      </c>
      <c r="C13" s="334">
        <v>14.151</v>
      </c>
      <c r="D13" s="334">
        <v>0.79900000000000004</v>
      </c>
      <c r="E13" s="334">
        <v>0</v>
      </c>
      <c r="F13" s="334">
        <v>9.7000000000000003E-2</v>
      </c>
      <c r="G13" s="334">
        <v>2.3319999999999999</v>
      </c>
      <c r="H13" s="334">
        <v>0</v>
      </c>
      <c r="I13" s="334">
        <v>1.1659999999999999</v>
      </c>
      <c r="J13" s="334">
        <v>1.3580000000000001</v>
      </c>
      <c r="K13" s="334">
        <v>0</v>
      </c>
      <c r="L13" s="334">
        <v>7.0000000000000001E-3</v>
      </c>
      <c r="M13" s="334">
        <f t="shared" si="0"/>
        <v>19.91</v>
      </c>
    </row>
    <row r="14" spans="2:13" x14ac:dyDescent="0.25">
      <c r="B14" s="337" t="s">
        <v>1604</v>
      </c>
      <c r="C14" s="334">
        <v>44.15</v>
      </c>
      <c r="D14" s="334">
        <v>2.516</v>
      </c>
      <c r="E14" s="334">
        <v>0</v>
      </c>
      <c r="F14" s="334">
        <v>0.96199999999999997</v>
      </c>
      <c r="G14" s="334">
        <v>2.661</v>
      </c>
      <c r="H14" s="334">
        <v>0</v>
      </c>
      <c r="I14" s="334">
        <v>1.2949999999999999</v>
      </c>
      <c r="J14" s="334">
        <v>3.2330000000000001</v>
      </c>
      <c r="K14" s="334">
        <v>1.2999999999999999E-2</v>
      </c>
      <c r="L14" s="334">
        <v>1.2999999999999999E-2</v>
      </c>
      <c r="M14" s="334">
        <f t="shared" si="0"/>
        <v>54.842999999999996</v>
      </c>
    </row>
    <row r="15" spans="2:13" x14ac:dyDescent="0.25">
      <c r="B15" s="337" t="s">
        <v>1605</v>
      </c>
      <c r="C15" s="334">
        <v>1E-3</v>
      </c>
      <c r="D15" s="334">
        <v>0</v>
      </c>
      <c r="E15" s="334">
        <v>0</v>
      </c>
      <c r="F15" s="334">
        <v>0</v>
      </c>
      <c r="G15" s="334">
        <v>0</v>
      </c>
      <c r="H15" s="334">
        <v>0</v>
      </c>
      <c r="I15" s="334">
        <v>0</v>
      </c>
      <c r="J15" s="334">
        <v>0</v>
      </c>
      <c r="K15" s="334">
        <v>0</v>
      </c>
      <c r="L15" s="334">
        <v>0</v>
      </c>
      <c r="M15" s="334">
        <f t="shared" si="0"/>
        <v>1E-3</v>
      </c>
    </row>
    <row r="16" spans="2:13" x14ac:dyDescent="0.25">
      <c r="B16" s="235" t="s">
        <v>1606</v>
      </c>
      <c r="C16" s="334"/>
      <c r="D16" s="334"/>
      <c r="E16" s="334"/>
      <c r="F16" s="334"/>
      <c r="G16" s="334"/>
      <c r="H16" s="334"/>
      <c r="I16" s="334"/>
      <c r="J16" s="334"/>
      <c r="K16" s="334"/>
      <c r="L16" s="334"/>
      <c r="M16" s="334"/>
    </row>
    <row r="17" spans="2:13" x14ac:dyDescent="0.25">
      <c r="B17" s="235" t="s">
        <v>1607</v>
      </c>
      <c r="C17" s="334">
        <v>21.719000000000001</v>
      </c>
      <c r="D17" s="334">
        <v>1.4279999999999999</v>
      </c>
      <c r="E17" s="334">
        <v>0</v>
      </c>
      <c r="F17" s="334">
        <v>3.0680000000000001</v>
      </c>
      <c r="G17" s="334">
        <v>6.0650000000000004</v>
      </c>
      <c r="H17" s="334">
        <v>5.0999999999999997E-2</v>
      </c>
      <c r="I17" s="334">
        <v>7.3780000000000001</v>
      </c>
      <c r="J17" s="334">
        <v>14.516</v>
      </c>
      <c r="K17" s="334">
        <v>0.20100000000000001</v>
      </c>
      <c r="L17" s="334">
        <v>2.5999999999999999E-2</v>
      </c>
      <c r="M17" s="334">
        <f t="shared" si="0"/>
        <v>54.452000000000005</v>
      </c>
    </row>
    <row r="18" spans="2:13" x14ac:dyDescent="0.25">
      <c r="B18" s="174" t="s">
        <v>1608</v>
      </c>
      <c r="C18" s="334">
        <v>0.70099999999999996</v>
      </c>
      <c r="D18" s="334">
        <v>2.4E-2</v>
      </c>
      <c r="E18" s="334">
        <v>0</v>
      </c>
      <c r="F18" s="334">
        <v>1.4E-2</v>
      </c>
      <c r="G18" s="334">
        <v>6.0000000000000001E-3</v>
      </c>
      <c r="H18" s="334">
        <v>0</v>
      </c>
      <c r="I18" s="334">
        <v>1E-3</v>
      </c>
      <c r="J18" s="334">
        <v>2.1000000000000001E-2</v>
      </c>
      <c r="K18" s="334">
        <v>0</v>
      </c>
      <c r="L18" s="334">
        <v>0</v>
      </c>
      <c r="M18" s="334">
        <f t="shared" si="0"/>
        <v>0.76700000000000002</v>
      </c>
    </row>
    <row r="19" spans="2:13" x14ac:dyDescent="0.25">
      <c r="B19" s="174" t="s">
        <v>94</v>
      </c>
      <c r="C19" s="334">
        <v>0</v>
      </c>
      <c r="D19" s="334">
        <v>0</v>
      </c>
      <c r="E19" s="334">
        <v>0</v>
      </c>
      <c r="F19" s="334">
        <v>0</v>
      </c>
      <c r="G19" s="334">
        <v>0</v>
      </c>
      <c r="H19" s="334">
        <v>0</v>
      </c>
      <c r="I19" s="334">
        <v>0</v>
      </c>
      <c r="J19" s="334">
        <v>0</v>
      </c>
      <c r="K19" s="334">
        <v>0</v>
      </c>
      <c r="L19" s="334">
        <v>0</v>
      </c>
      <c r="M19" s="334">
        <f t="shared" si="0"/>
        <v>0</v>
      </c>
    </row>
    <row r="20" spans="2:13" x14ac:dyDescent="0.25">
      <c r="B20" s="335" t="s">
        <v>96</v>
      </c>
      <c r="C20" s="303">
        <f>SUM(C9:C19)-C11-C16</f>
        <v>127.411</v>
      </c>
      <c r="D20" s="303">
        <f t="shared" ref="D20:M20" si="2">SUM(D9:D19)-D11-D16</f>
        <v>6.6559999999999988</v>
      </c>
      <c r="E20" s="303">
        <f t="shared" si="2"/>
        <v>0</v>
      </c>
      <c r="F20" s="303">
        <f t="shared" si="2"/>
        <v>8.3879999999999999</v>
      </c>
      <c r="G20" s="303">
        <f t="shared" si="2"/>
        <v>13.072000000000001</v>
      </c>
      <c r="H20" s="303">
        <f t="shared" si="2"/>
        <v>5.1999999999999998E-2</v>
      </c>
      <c r="I20" s="303">
        <f t="shared" si="2"/>
        <v>10.363</v>
      </c>
      <c r="J20" s="303">
        <f t="shared" si="2"/>
        <v>23.601000000000006</v>
      </c>
      <c r="K20" s="303">
        <f t="shared" si="2"/>
        <v>0.214</v>
      </c>
      <c r="L20" s="303">
        <f t="shared" si="2"/>
        <v>9.2999999999999999E-2</v>
      </c>
      <c r="M20" s="303">
        <f t="shared" si="2"/>
        <v>189.85000000000002</v>
      </c>
    </row>
    <row r="21" spans="2:13" x14ac:dyDescent="0.25">
      <c r="B21" s="282" t="s">
        <v>1609</v>
      </c>
    </row>
    <row r="25" spans="2:13" ht="15.75" x14ac:dyDescent="0.25">
      <c r="B25" s="286" t="s">
        <v>1610</v>
      </c>
    </row>
    <row r="26" spans="2:13" x14ac:dyDescent="0.25">
      <c r="B26" s="309" t="s">
        <v>1401</v>
      </c>
      <c r="C26" s="333"/>
      <c r="D26" s="333"/>
      <c r="E26" s="333"/>
      <c r="F26" s="333"/>
      <c r="G26" s="333"/>
      <c r="H26" s="333"/>
      <c r="I26" s="333"/>
      <c r="J26" s="333"/>
      <c r="K26" s="333"/>
      <c r="L26" s="333"/>
      <c r="M26" s="333"/>
    </row>
    <row r="27" spans="2:13" x14ac:dyDescent="0.25">
      <c r="B27" s="231"/>
      <c r="C27" s="231"/>
      <c r="D27" s="231"/>
      <c r="E27" s="231"/>
      <c r="F27" s="231"/>
      <c r="G27" s="231"/>
      <c r="H27" s="231"/>
      <c r="I27" s="231"/>
      <c r="J27" s="231"/>
      <c r="K27" s="231"/>
      <c r="L27" s="231"/>
      <c r="M27" s="231"/>
    </row>
    <row r="28" spans="2:13" ht="45" x14ac:dyDescent="0.25">
      <c r="B28" s="231"/>
      <c r="C28" s="290" t="s">
        <v>1564</v>
      </c>
      <c r="D28" s="290" t="s">
        <v>1565</v>
      </c>
      <c r="E28" s="290" t="s">
        <v>1566</v>
      </c>
      <c r="F28" s="290" t="s">
        <v>1567</v>
      </c>
      <c r="G28" s="290" t="s">
        <v>1568</v>
      </c>
      <c r="H28" s="290" t="s">
        <v>1569</v>
      </c>
      <c r="I28" s="290" t="s">
        <v>1570</v>
      </c>
      <c r="J28" s="290" t="s">
        <v>882</v>
      </c>
      <c r="K28" s="290" t="s">
        <v>1571</v>
      </c>
      <c r="L28" s="290" t="s">
        <v>94</v>
      </c>
      <c r="M28" s="291" t="s">
        <v>96</v>
      </c>
    </row>
    <row r="29" spans="2:13" x14ac:dyDescent="0.25">
      <c r="B29" s="235" t="s">
        <v>1599</v>
      </c>
      <c r="C29" s="334">
        <v>0</v>
      </c>
      <c r="D29" s="334">
        <v>0</v>
      </c>
      <c r="E29" s="334">
        <v>0</v>
      </c>
      <c r="F29" s="334">
        <v>0</v>
      </c>
      <c r="G29" s="334">
        <v>0</v>
      </c>
      <c r="H29" s="334">
        <v>0</v>
      </c>
      <c r="I29" s="334">
        <v>0</v>
      </c>
      <c r="J29" s="334">
        <v>0</v>
      </c>
      <c r="K29" s="334">
        <v>0</v>
      </c>
      <c r="L29" s="334">
        <v>0</v>
      </c>
      <c r="M29" s="334">
        <f>SUM(C29:L29)</f>
        <v>0</v>
      </c>
    </row>
    <row r="30" spans="2:13" x14ac:dyDescent="0.25">
      <c r="B30" s="235" t="s">
        <v>1600</v>
      </c>
      <c r="C30" s="334">
        <v>89.981999999999999</v>
      </c>
      <c r="D30" s="334">
        <v>5.2539999999999996</v>
      </c>
      <c r="E30" s="334">
        <v>0.11899999999999999</v>
      </c>
      <c r="F30" s="334">
        <v>9.5009999999999994</v>
      </c>
      <c r="G30" s="334">
        <v>4.6660000000000004</v>
      </c>
      <c r="H30" s="334">
        <v>0.436</v>
      </c>
      <c r="I30" s="334">
        <v>7.4560000000000004</v>
      </c>
      <c r="J30" s="334">
        <v>5.0229999999999997</v>
      </c>
      <c r="K30" s="334">
        <v>0.66700000000000004</v>
      </c>
      <c r="L30" s="334">
        <v>0.14699999999999999</v>
      </c>
      <c r="M30" s="334">
        <f t="shared" ref="M30:M39" si="3">SUM(C30:L30)</f>
        <v>123.25100000000002</v>
      </c>
    </row>
    <row r="31" spans="2:13" ht="30" x14ac:dyDescent="0.25">
      <c r="B31" s="331" t="s">
        <v>1601</v>
      </c>
      <c r="C31" s="334">
        <f>SUM(C32:C35)</f>
        <v>31.946000000000002</v>
      </c>
      <c r="D31" s="334">
        <f t="shared" ref="D31:L31" si="4">SUM(D32:D35)</f>
        <v>2.2999999999999998</v>
      </c>
      <c r="E31" s="334">
        <f t="shared" si="4"/>
        <v>4.0000000000000001E-3</v>
      </c>
      <c r="F31" s="334">
        <f t="shared" si="4"/>
        <v>0.78500000000000003</v>
      </c>
      <c r="G31" s="334">
        <f t="shared" si="4"/>
        <v>3.8460000000000001</v>
      </c>
      <c r="H31" s="334">
        <f t="shared" si="4"/>
        <v>0.43099999999999999</v>
      </c>
      <c r="I31" s="334">
        <f t="shared" si="4"/>
        <v>5.8979999999999997</v>
      </c>
      <c r="J31" s="334">
        <f t="shared" si="4"/>
        <v>4.8120000000000003</v>
      </c>
      <c r="K31" s="334">
        <f t="shared" si="4"/>
        <v>0.14000000000000001</v>
      </c>
      <c r="L31" s="334">
        <f t="shared" si="4"/>
        <v>7.0000000000000007E-2</v>
      </c>
      <c r="M31" s="334">
        <f t="shared" si="3"/>
        <v>50.231999999999992</v>
      </c>
    </row>
    <row r="32" spans="2:13" x14ac:dyDescent="0.25">
      <c r="B32" s="336" t="s">
        <v>1602</v>
      </c>
      <c r="C32" s="334">
        <v>5.008</v>
      </c>
      <c r="D32" s="334">
        <v>0.495</v>
      </c>
      <c r="E32" s="334">
        <v>1E-3</v>
      </c>
      <c r="F32" s="334">
        <v>2.8000000000000001E-2</v>
      </c>
      <c r="G32" s="334">
        <v>0.41499999999999998</v>
      </c>
      <c r="H32" s="334">
        <v>0.09</v>
      </c>
      <c r="I32" s="334">
        <v>0.372</v>
      </c>
      <c r="J32" s="334">
        <v>1.7170000000000001</v>
      </c>
      <c r="K32" s="334">
        <v>5.5E-2</v>
      </c>
      <c r="L32" s="334">
        <v>6.0000000000000001E-3</v>
      </c>
      <c r="M32" s="334">
        <f t="shared" si="3"/>
        <v>8.1869999999999994</v>
      </c>
    </row>
    <row r="33" spans="2:13" x14ac:dyDescent="0.25">
      <c r="B33" s="336" t="s">
        <v>1603</v>
      </c>
      <c r="C33" s="334">
        <v>8.8729999999999993</v>
      </c>
      <c r="D33" s="334">
        <v>0.56399999999999995</v>
      </c>
      <c r="E33" s="334">
        <v>0</v>
      </c>
      <c r="F33" s="334">
        <v>6.0999999999999999E-2</v>
      </c>
      <c r="G33" s="334">
        <v>0.73399999999999999</v>
      </c>
      <c r="H33" s="334">
        <v>0.1</v>
      </c>
      <c r="I33" s="334">
        <v>1.46</v>
      </c>
      <c r="J33" s="334">
        <v>1.4510000000000001</v>
      </c>
      <c r="K33" s="334">
        <v>2.7E-2</v>
      </c>
      <c r="L33" s="334">
        <v>1.4999999999999999E-2</v>
      </c>
      <c r="M33" s="334">
        <f t="shared" si="3"/>
        <v>13.284999999999998</v>
      </c>
    </row>
    <row r="34" spans="2:13" x14ac:dyDescent="0.25">
      <c r="B34" s="337" t="s">
        <v>1604</v>
      </c>
      <c r="C34" s="334">
        <v>18.055</v>
      </c>
      <c r="D34" s="334">
        <v>1.2410000000000001</v>
      </c>
      <c r="E34" s="334">
        <v>3.0000000000000001E-3</v>
      </c>
      <c r="F34" s="334">
        <v>0.66700000000000004</v>
      </c>
      <c r="G34" s="334">
        <v>2.6970000000000001</v>
      </c>
      <c r="H34" s="334">
        <v>0.24099999999999999</v>
      </c>
      <c r="I34" s="334">
        <v>4.0659999999999998</v>
      </c>
      <c r="J34" s="334">
        <v>1.6439999999999999</v>
      </c>
      <c r="K34" s="334">
        <v>5.8000000000000003E-2</v>
      </c>
      <c r="L34" s="334">
        <v>4.9000000000000002E-2</v>
      </c>
      <c r="M34" s="334">
        <f t="shared" si="3"/>
        <v>28.720999999999997</v>
      </c>
    </row>
    <row r="35" spans="2:13" x14ac:dyDescent="0.25">
      <c r="B35" s="337" t="s">
        <v>1605</v>
      </c>
      <c r="C35" s="334">
        <v>0.01</v>
      </c>
      <c r="D35" s="334">
        <v>0</v>
      </c>
      <c r="E35" s="334">
        <v>0</v>
      </c>
      <c r="F35" s="334">
        <v>2.9000000000000001E-2</v>
      </c>
      <c r="G35" s="334">
        <v>0</v>
      </c>
      <c r="H35" s="334">
        <v>0</v>
      </c>
      <c r="I35" s="334">
        <v>0</v>
      </c>
      <c r="J35" s="334">
        <v>0</v>
      </c>
      <c r="K35" s="334">
        <v>0</v>
      </c>
      <c r="L35" s="334">
        <v>0</v>
      </c>
      <c r="M35" s="334">
        <f t="shared" si="3"/>
        <v>3.9E-2</v>
      </c>
    </row>
    <row r="36" spans="2:13" x14ac:dyDescent="0.25">
      <c r="B36" s="235" t="s">
        <v>1606</v>
      </c>
      <c r="C36" s="334"/>
      <c r="D36" s="334"/>
      <c r="E36" s="334"/>
      <c r="F36" s="334"/>
      <c r="G36" s="334"/>
      <c r="H36" s="334"/>
      <c r="I36" s="334"/>
      <c r="J36" s="334"/>
      <c r="K36" s="334"/>
      <c r="L36" s="334"/>
      <c r="M36" s="334"/>
    </row>
    <row r="37" spans="2:13" x14ac:dyDescent="0.25">
      <c r="B37" s="235" t="s">
        <v>1607</v>
      </c>
      <c r="C37" s="334">
        <v>12.763999999999999</v>
      </c>
      <c r="D37" s="334">
        <v>0.94499999999999995</v>
      </c>
      <c r="E37" s="334">
        <v>2.5999999999999999E-2</v>
      </c>
      <c r="F37" s="334">
        <v>0.32900000000000001</v>
      </c>
      <c r="G37" s="334">
        <v>3.282</v>
      </c>
      <c r="H37" s="334">
        <v>1.4319999999999999</v>
      </c>
      <c r="I37" s="334">
        <v>9.8960000000000008</v>
      </c>
      <c r="J37" s="334">
        <v>7.8689999999999998</v>
      </c>
      <c r="K37" s="334">
        <v>0.441</v>
      </c>
      <c r="L37" s="334">
        <v>6.7389999999999999</v>
      </c>
      <c r="M37" s="334">
        <f t="shared" si="3"/>
        <v>43.722999999999999</v>
      </c>
    </row>
    <row r="38" spans="2:13" x14ac:dyDescent="0.25">
      <c r="B38" s="174" t="s">
        <v>1608</v>
      </c>
      <c r="C38" s="334">
        <v>0.92600000000000005</v>
      </c>
      <c r="D38" s="334">
        <v>3.6999999999999998E-2</v>
      </c>
      <c r="E38" s="334">
        <v>0</v>
      </c>
      <c r="F38" s="334">
        <v>4.0000000000000001E-3</v>
      </c>
      <c r="G38" s="334">
        <v>1.4E-2</v>
      </c>
      <c r="H38" s="334">
        <v>0</v>
      </c>
      <c r="I38" s="334">
        <v>8.9999999999999993E-3</v>
      </c>
      <c r="J38" s="334">
        <v>0.02</v>
      </c>
      <c r="K38" s="334">
        <v>8.9999999999999993E-3</v>
      </c>
      <c r="L38" s="334">
        <v>0</v>
      </c>
      <c r="M38" s="334">
        <f t="shared" si="3"/>
        <v>1.0189999999999999</v>
      </c>
    </row>
    <row r="39" spans="2:13" x14ac:dyDescent="0.25">
      <c r="B39" s="174" t="s">
        <v>94</v>
      </c>
      <c r="C39" s="334">
        <v>0</v>
      </c>
      <c r="D39" s="334">
        <v>0</v>
      </c>
      <c r="E39" s="334">
        <v>0</v>
      </c>
      <c r="F39" s="334">
        <v>0</v>
      </c>
      <c r="G39" s="334">
        <v>0</v>
      </c>
      <c r="H39" s="334">
        <v>0</v>
      </c>
      <c r="I39" s="334">
        <v>0</v>
      </c>
      <c r="J39" s="334">
        <v>0</v>
      </c>
      <c r="K39" s="334">
        <v>0</v>
      </c>
      <c r="L39" s="334">
        <v>0</v>
      </c>
      <c r="M39" s="334">
        <f t="shared" si="3"/>
        <v>0</v>
      </c>
    </row>
    <row r="40" spans="2:13" x14ac:dyDescent="0.25">
      <c r="B40" s="335" t="s">
        <v>96</v>
      </c>
      <c r="C40" s="303">
        <f>SUM(C29:C39)-C31-C36</f>
        <v>135.61799999999999</v>
      </c>
      <c r="D40" s="303">
        <f t="shared" ref="D40:M40" si="5">SUM(D29:D39)-D31-D36</f>
        <v>8.5360000000000014</v>
      </c>
      <c r="E40" s="303">
        <f t="shared" si="5"/>
        <v>0.14899999999999999</v>
      </c>
      <c r="F40" s="303">
        <f t="shared" si="5"/>
        <v>10.619</v>
      </c>
      <c r="G40" s="303">
        <f t="shared" si="5"/>
        <v>11.808</v>
      </c>
      <c r="H40" s="303">
        <f t="shared" si="5"/>
        <v>2.2989999999999999</v>
      </c>
      <c r="I40" s="303">
        <f t="shared" si="5"/>
        <v>23.259</v>
      </c>
      <c r="J40" s="303">
        <f t="shared" si="5"/>
        <v>17.724</v>
      </c>
      <c r="K40" s="303">
        <f t="shared" si="5"/>
        <v>1.2570000000000001</v>
      </c>
      <c r="L40" s="303">
        <f t="shared" si="5"/>
        <v>6.9559999999999995</v>
      </c>
      <c r="M40" s="303">
        <f t="shared" si="5"/>
        <v>218.22499999999999</v>
      </c>
    </row>
    <row r="45" spans="2:13" ht="15.75" x14ac:dyDescent="0.25">
      <c r="B45" s="286" t="s">
        <v>1611</v>
      </c>
    </row>
    <row r="46" spans="2:13" x14ac:dyDescent="0.25">
      <c r="B46" s="309" t="s">
        <v>1403</v>
      </c>
      <c r="C46" s="333"/>
      <c r="D46" s="333"/>
      <c r="E46" s="333"/>
      <c r="F46" s="333"/>
      <c r="G46" s="333"/>
      <c r="H46" s="333"/>
      <c r="I46" s="333"/>
      <c r="J46" s="333"/>
      <c r="K46" s="333"/>
      <c r="L46" s="333"/>
      <c r="M46" s="333"/>
    </row>
    <row r="47" spans="2:13" x14ac:dyDescent="0.25">
      <c r="B47" s="231"/>
      <c r="C47" s="231"/>
      <c r="D47" s="231"/>
      <c r="E47" s="231"/>
      <c r="F47" s="231"/>
      <c r="G47" s="231"/>
      <c r="H47" s="231"/>
      <c r="I47" s="231"/>
      <c r="J47" s="231"/>
      <c r="K47" s="231"/>
      <c r="L47" s="231"/>
      <c r="M47" s="231"/>
    </row>
    <row r="48" spans="2:13" ht="45" x14ac:dyDescent="0.25">
      <c r="B48" s="231"/>
      <c r="C48" s="290" t="s">
        <v>1564</v>
      </c>
      <c r="D48" s="290" t="s">
        <v>1565</v>
      </c>
      <c r="E48" s="290" t="s">
        <v>1566</v>
      </c>
      <c r="F48" s="290" t="s">
        <v>1567</v>
      </c>
      <c r="G48" s="290" t="s">
        <v>1568</v>
      </c>
      <c r="H48" s="290" t="s">
        <v>1569</v>
      </c>
      <c r="I48" s="290" t="s">
        <v>1570</v>
      </c>
      <c r="J48" s="290" t="s">
        <v>882</v>
      </c>
      <c r="K48" s="290" t="s">
        <v>1571</v>
      </c>
      <c r="L48" s="290" t="s">
        <v>94</v>
      </c>
      <c r="M48" s="291" t="s">
        <v>96</v>
      </c>
    </row>
    <row r="49" spans="2:14" x14ac:dyDescent="0.25">
      <c r="B49" s="235" t="s">
        <v>1599</v>
      </c>
      <c r="C49" s="334">
        <v>0</v>
      </c>
      <c r="D49" s="334">
        <v>0</v>
      </c>
      <c r="E49" s="334">
        <v>0</v>
      </c>
      <c r="F49" s="334">
        <v>0</v>
      </c>
      <c r="G49" s="334">
        <v>0</v>
      </c>
      <c r="H49" s="334">
        <v>0</v>
      </c>
      <c r="I49" s="334">
        <v>0</v>
      </c>
      <c r="J49" s="334">
        <v>0</v>
      </c>
      <c r="K49" s="334">
        <v>0</v>
      </c>
      <c r="L49" s="334">
        <v>0</v>
      </c>
      <c r="M49" s="334">
        <f>SUM(C49:L49)</f>
        <v>0</v>
      </c>
    </row>
    <row r="50" spans="2:14" x14ac:dyDescent="0.25">
      <c r="B50" s="235" t="s">
        <v>1600</v>
      </c>
      <c r="C50" s="334">
        <v>133.71299999999999</v>
      </c>
      <c r="D50" s="334">
        <v>6.9219999999999997</v>
      </c>
      <c r="E50" s="334">
        <v>0.11899999999999999</v>
      </c>
      <c r="F50" s="334">
        <v>13.708</v>
      </c>
      <c r="G50" s="334">
        <v>6.5640000000000001</v>
      </c>
      <c r="H50" s="334">
        <v>0.437</v>
      </c>
      <c r="I50" s="334">
        <v>7.907</v>
      </c>
      <c r="J50" s="334">
        <v>8.1929999999999996</v>
      </c>
      <c r="K50" s="334">
        <v>0.66700000000000004</v>
      </c>
      <c r="L50" s="334">
        <v>0.187</v>
      </c>
      <c r="M50" s="334">
        <f t="shared" ref="M50:M59" si="6">SUM(C50:L50)</f>
        <v>178.41700000000003</v>
      </c>
    </row>
    <row r="51" spans="2:14" ht="30" x14ac:dyDescent="0.25">
      <c r="B51" s="331" t="s">
        <v>1601</v>
      </c>
      <c r="C51" s="334">
        <f>SUM(C52:C55)</f>
        <v>93.206000000000003</v>
      </c>
      <c r="D51" s="334">
        <f t="shared" ref="D51:L51" si="7">SUM(D52:D55)</f>
        <v>5.8360000000000003</v>
      </c>
      <c r="E51" s="334">
        <f t="shared" si="7"/>
        <v>4.0000000000000001E-3</v>
      </c>
      <c r="F51" s="334">
        <f t="shared" si="7"/>
        <v>1.8829999999999998</v>
      </c>
      <c r="G51" s="334">
        <f t="shared" si="7"/>
        <v>8.9489999999999998</v>
      </c>
      <c r="H51" s="334">
        <f t="shared" si="7"/>
        <v>0.43099999999999999</v>
      </c>
      <c r="I51" s="334">
        <f t="shared" si="7"/>
        <v>8.4320000000000004</v>
      </c>
      <c r="J51" s="334">
        <f t="shared" si="7"/>
        <v>10.707999999999998</v>
      </c>
      <c r="K51" s="334">
        <f t="shared" si="7"/>
        <v>0.153</v>
      </c>
      <c r="L51" s="334">
        <f t="shared" si="7"/>
        <v>9.5000000000000001E-2</v>
      </c>
      <c r="M51" s="334">
        <f t="shared" si="6"/>
        <v>129.697</v>
      </c>
    </row>
    <row r="52" spans="2:14" x14ac:dyDescent="0.25">
      <c r="B52" s="336" t="s">
        <v>1602</v>
      </c>
      <c r="C52" s="334">
        <v>7.9660000000000002</v>
      </c>
      <c r="D52" s="334">
        <v>0.71599999999999997</v>
      </c>
      <c r="E52" s="334">
        <v>1E-3</v>
      </c>
      <c r="F52" s="334">
        <v>6.8000000000000005E-2</v>
      </c>
      <c r="G52" s="334">
        <v>0.52500000000000002</v>
      </c>
      <c r="H52" s="334">
        <v>0.09</v>
      </c>
      <c r="I52" s="334">
        <v>0.44400000000000001</v>
      </c>
      <c r="J52" s="334">
        <v>3.0209999999999999</v>
      </c>
      <c r="K52" s="334">
        <v>5.5E-2</v>
      </c>
      <c r="L52" s="334">
        <v>1.2E-2</v>
      </c>
      <c r="M52" s="334">
        <f t="shared" si="6"/>
        <v>12.898</v>
      </c>
    </row>
    <row r="53" spans="2:14" x14ac:dyDescent="0.25">
      <c r="B53" s="336" t="s">
        <v>1603</v>
      </c>
      <c r="C53" s="334">
        <v>23.024000000000001</v>
      </c>
      <c r="D53" s="334">
        <v>1.363</v>
      </c>
      <c r="E53" s="334">
        <v>0</v>
      </c>
      <c r="F53" s="334">
        <v>0.158</v>
      </c>
      <c r="G53" s="334">
        <v>3.0659999999999998</v>
      </c>
      <c r="H53" s="334">
        <v>0.1</v>
      </c>
      <c r="I53" s="334">
        <v>2.6259999999999999</v>
      </c>
      <c r="J53" s="334">
        <v>2.81</v>
      </c>
      <c r="K53" s="334">
        <v>2.7E-2</v>
      </c>
      <c r="L53" s="334">
        <v>2.1999999999999999E-2</v>
      </c>
      <c r="M53" s="334">
        <f t="shared" si="6"/>
        <v>33.196000000000005</v>
      </c>
    </row>
    <row r="54" spans="2:14" x14ac:dyDescent="0.25">
      <c r="B54" s="337" t="s">
        <v>1604</v>
      </c>
      <c r="C54" s="334">
        <v>62.206000000000003</v>
      </c>
      <c r="D54" s="334">
        <v>3.7570000000000001</v>
      </c>
      <c r="E54" s="334">
        <v>3.0000000000000001E-3</v>
      </c>
      <c r="F54" s="334">
        <v>1.6279999999999999</v>
      </c>
      <c r="G54" s="334">
        <v>5.3579999999999997</v>
      </c>
      <c r="H54" s="334">
        <v>0.24099999999999999</v>
      </c>
      <c r="I54" s="334">
        <v>5.3620000000000001</v>
      </c>
      <c r="J54" s="334">
        <v>4.8769999999999998</v>
      </c>
      <c r="K54" s="334">
        <v>7.0999999999999994E-2</v>
      </c>
      <c r="L54" s="334">
        <v>6.0999999999999999E-2</v>
      </c>
      <c r="M54" s="334">
        <f t="shared" si="6"/>
        <v>83.564000000000007</v>
      </c>
    </row>
    <row r="55" spans="2:14" x14ac:dyDescent="0.25">
      <c r="B55" s="337" t="s">
        <v>1605</v>
      </c>
      <c r="C55" s="334">
        <v>0.01</v>
      </c>
      <c r="D55" s="334">
        <v>0</v>
      </c>
      <c r="E55" s="334">
        <v>0</v>
      </c>
      <c r="F55" s="334">
        <v>2.9000000000000001E-2</v>
      </c>
      <c r="G55" s="334">
        <v>0</v>
      </c>
      <c r="H55" s="334">
        <v>0</v>
      </c>
      <c r="I55" s="334">
        <v>0</v>
      </c>
      <c r="J55" s="334">
        <v>0</v>
      </c>
      <c r="K55" s="334">
        <v>0</v>
      </c>
      <c r="L55" s="334">
        <v>0</v>
      </c>
      <c r="M55" s="334">
        <f t="shared" si="6"/>
        <v>3.9E-2</v>
      </c>
    </row>
    <row r="56" spans="2:14" x14ac:dyDescent="0.25">
      <c r="B56" s="235" t="s">
        <v>1606</v>
      </c>
      <c r="C56" s="334"/>
      <c r="D56" s="334"/>
      <c r="E56" s="334"/>
      <c r="F56" s="334"/>
      <c r="G56" s="334"/>
      <c r="H56" s="334"/>
      <c r="I56" s="334"/>
      <c r="J56" s="334"/>
      <c r="K56" s="334"/>
      <c r="L56" s="334"/>
      <c r="M56" s="334"/>
    </row>
    <row r="57" spans="2:14" x14ac:dyDescent="0.25">
      <c r="B57" s="174" t="s">
        <v>1607</v>
      </c>
      <c r="C57" s="338">
        <v>34.482999999999997</v>
      </c>
      <c r="D57" s="338">
        <v>2.3719999999999999</v>
      </c>
      <c r="E57" s="338">
        <v>2.5999999999999999E-2</v>
      </c>
      <c r="F57" s="338">
        <v>3.3969999999999998</v>
      </c>
      <c r="G57" s="338">
        <v>9.3469999999999995</v>
      </c>
      <c r="H57" s="338">
        <v>1.4830000000000001</v>
      </c>
      <c r="I57" s="338">
        <v>17.274000000000001</v>
      </c>
      <c r="J57" s="338">
        <v>22.385000000000002</v>
      </c>
      <c r="K57" s="338">
        <v>0.64200000000000002</v>
      </c>
      <c r="L57" s="338">
        <v>6.7649999999999997</v>
      </c>
      <c r="M57" s="334">
        <f t="shared" si="6"/>
        <v>98.174000000000007</v>
      </c>
    </row>
    <row r="58" spans="2:14" x14ac:dyDescent="0.25">
      <c r="B58" s="174" t="s">
        <v>1608</v>
      </c>
      <c r="C58" s="334">
        <v>1.627</v>
      </c>
      <c r="D58" s="334">
        <v>6.0999999999999999E-2</v>
      </c>
      <c r="E58" s="334">
        <v>0</v>
      </c>
      <c r="F58" s="334">
        <v>1.7000000000000001E-2</v>
      </c>
      <c r="G58" s="334">
        <v>1.9E-2</v>
      </c>
      <c r="H58" s="334">
        <v>0</v>
      </c>
      <c r="I58" s="334">
        <v>0.01</v>
      </c>
      <c r="J58" s="334">
        <v>4.1000000000000002E-2</v>
      </c>
      <c r="K58" s="334">
        <v>8.9999999999999993E-3</v>
      </c>
      <c r="L58" s="334">
        <v>0</v>
      </c>
      <c r="M58" s="334">
        <f t="shared" si="6"/>
        <v>1.7839999999999996</v>
      </c>
    </row>
    <row r="59" spans="2:14" x14ac:dyDescent="0.25">
      <c r="B59" s="174" t="s">
        <v>94</v>
      </c>
      <c r="C59" s="334">
        <v>0</v>
      </c>
      <c r="D59" s="334">
        <v>0</v>
      </c>
      <c r="E59" s="334">
        <v>0</v>
      </c>
      <c r="F59" s="334">
        <v>0</v>
      </c>
      <c r="G59" s="334">
        <v>0</v>
      </c>
      <c r="H59" s="334">
        <v>0</v>
      </c>
      <c r="I59" s="334">
        <v>0</v>
      </c>
      <c r="J59" s="334">
        <v>0</v>
      </c>
      <c r="K59" s="334">
        <v>0</v>
      </c>
      <c r="L59" s="334">
        <v>0</v>
      </c>
      <c r="M59" s="334">
        <f t="shared" si="6"/>
        <v>0</v>
      </c>
    </row>
    <row r="60" spans="2:14" x14ac:dyDescent="0.25">
      <c r="B60" s="335" t="s">
        <v>96</v>
      </c>
      <c r="C60" s="303">
        <f>SUM(C49:C59)-C51-C56</f>
        <v>263.029</v>
      </c>
      <c r="D60" s="303">
        <f t="shared" ref="D60:M60" si="8">SUM(D49:D59)-D51-D56</f>
        <v>15.190999999999997</v>
      </c>
      <c r="E60" s="303">
        <f t="shared" si="8"/>
        <v>0.14899999999999999</v>
      </c>
      <c r="F60" s="303">
        <f t="shared" si="8"/>
        <v>19.004999999999995</v>
      </c>
      <c r="G60" s="303">
        <f t="shared" si="8"/>
        <v>24.878999999999998</v>
      </c>
      <c r="H60" s="303">
        <f t="shared" si="8"/>
        <v>2.351</v>
      </c>
      <c r="I60" s="303">
        <f t="shared" si="8"/>
        <v>33.622999999999998</v>
      </c>
      <c r="J60" s="303">
        <f t="shared" si="8"/>
        <v>41.326999999999998</v>
      </c>
      <c r="K60" s="303">
        <f t="shared" si="8"/>
        <v>1.4710000000000001</v>
      </c>
      <c r="L60" s="303">
        <f t="shared" si="8"/>
        <v>7.0469999999999997</v>
      </c>
      <c r="M60" s="303">
        <f t="shared" si="8"/>
        <v>408.07200000000012</v>
      </c>
    </row>
    <row r="64" spans="2:14" x14ac:dyDescent="0.25">
      <c r="N64" s="223" t="s">
        <v>1461</v>
      </c>
    </row>
  </sheetData>
  <hyperlinks>
    <hyperlink ref="N64" location="Contents!A1" display="To Frontpage" xr:uid="{A36297C4-A417-4931-9C4A-013AABE3351E}"/>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4D6CE-4397-4FFB-8795-1C0F1BF537FD}">
  <sheetPr>
    <pageSetUpPr fitToPage="1"/>
  </sheetPr>
  <dimension ref="B5:N85"/>
  <sheetViews>
    <sheetView zoomScale="85" zoomScaleNormal="85" zoomScaleSheetLayoutView="100" workbookViewId="0"/>
  </sheetViews>
  <sheetFormatPr defaultColWidth="9.140625" defaultRowHeight="15" x14ac:dyDescent="0.25"/>
  <cols>
    <col min="1" max="1" width="4.7109375" style="174" customWidth="1"/>
    <col min="2" max="2" width="25.140625" style="174" bestFit="1" customWidth="1"/>
    <col min="3" max="12" width="17.7109375" style="174" customWidth="1"/>
    <col min="13" max="13" width="18.5703125" style="174" bestFit="1" customWidth="1"/>
    <col min="14" max="20" width="9.140625" style="174"/>
    <col min="21" max="21" width="9.140625" style="174" customWidth="1"/>
    <col min="22" max="16384" width="9.140625" style="174"/>
  </cols>
  <sheetData>
    <row r="5" spans="2:13" ht="15.75" x14ac:dyDescent="0.25">
      <c r="B5" s="286" t="s">
        <v>1612</v>
      </c>
    </row>
    <row r="6" spans="2:13" x14ac:dyDescent="0.25">
      <c r="B6" s="309" t="s">
        <v>1613</v>
      </c>
      <c r="C6" s="333"/>
      <c r="D6" s="333"/>
      <c r="E6" s="333"/>
      <c r="F6" s="333"/>
      <c r="G6" s="333"/>
      <c r="H6" s="333"/>
      <c r="I6" s="333"/>
      <c r="J6" s="333"/>
      <c r="K6" s="333"/>
      <c r="L6" s="333"/>
      <c r="M6" s="333"/>
    </row>
    <row r="7" spans="2:13" x14ac:dyDescent="0.25">
      <c r="B7" s="231"/>
      <c r="C7" s="231"/>
      <c r="D7" s="231"/>
      <c r="E7" s="231"/>
      <c r="F7" s="231"/>
      <c r="G7" s="231"/>
      <c r="H7" s="231"/>
      <c r="I7" s="231"/>
      <c r="J7" s="231"/>
      <c r="K7" s="231"/>
      <c r="L7" s="231"/>
      <c r="M7" s="231"/>
    </row>
    <row r="8" spans="2:13" ht="45" x14ac:dyDescent="0.25">
      <c r="B8" s="231"/>
      <c r="C8" s="290" t="s">
        <v>1564</v>
      </c>
      <c r="D8" s="290" t="s">
        <v>1565</v>
      </c>
      <c r="E8" s="290" t="s">
        <v>1566</v>
      </c>
      <c r="F8" s="290" t="s">
        <v>1567</v>
      </c>
      <c r="G8" s="290" t="s">
        <v>1568</v>
      </c>
      <c r="H8" s="290" t="s">
        <v>1569</v>
      </c>
      <c r="I8" s="290" t="s">
        <v>1570</v>
      </c>
      <c r="J8" s="290" t="s">
        <v>882</v>
      </c>
      <c r="K8" s="290" t="s">
        <v>1571</v>
      </c>
      <c r="L8" s="290" t="s">
        <v>94</v>
      </c>
      <c r="M8" s="291" t="s">
        <v>96</v>
      </c>
    </row>
    <row r="9" spans="2:13" x14ac:dyDescent="0.25">
      <c r="B9" s="174" t="s">
        <v>1614</v>
      </c>
      <c r="C9" s="334">
        <v>18.257000000000001</v>
      </c>
      <c r="D9" s="334">
        <v>1.022</v>
      </c>
      <c r="E9" s="334">
        <v>2E-3</v>
      </c>
      <c r="F9" s="334">
        <v>1.8720000000000001</v>
      </c>
      <c r="G9" s="334">
        <v>3.6339999999999999</v>
      </c>
      <c r="H9" s="334">
        <v>5.1999999999999998E-2</v>
      </c>
      <c r="I9" s="334">
        <v>2.1349999999999998</v>
      </c>
      <c r="J9" s="334">
        <v>0.59399999999999997</v>
      </c>
      <c r="K9" s="334">
        <v>2.1000000000000001E-2</v>
      </c>
      <c r="L9" s="334">
        <v>1.2999999999999999E-2</v>
      </c>
      <c r="M9" s="334">
        <f>SUM(C9:L9)</f>
        <v>27.602</v>
      </c>
    </row>
    <row r="10" spans="2:13" x14ac:dyDescent="0.25">
      <c r="B10" s="174" t="s">
        <v>661</v>
      </c>
      <c r="C10" s="334">
        <v>13.773999999999999</v>
      </c>
      <c r="D10" s="334">
        <v>0.61499999999999999</v>
      </c>
      <c r="E10" s="334">
        <v>0</v>
      </c>
      <c r="F10" s="334">
        <v>1.0640000000000001</v>
      </c>
      <c r="G10" s="334">
        <v>2.0409999999999999</v>
      </c>
      <c r="H10" s="334">
        <v>0.26</v>
      </c>
      <c r="I10" s="334">
        <v>2.9849999999999999</v>
      </c>
      <c r="J10" s="334">
        <v>0.78800000000000003</v>
      </c>
      <c r="K10" s="334">
        <v>7.5999999999999998E-2</v>
      </c>
      <c r="L10" s="334">
        <v>3.2000000000000001E-2</v>
      </c>
      <c r="M10" s="334">
        <f t="shared" ref="M10:M13" si="0">SUM(C10:L10)</f>
        <v>21.635000000000002</v>
      </c>
    </row>
    <row r="11" spans="2:13" x14ac:dyDescent="0.25">
      <c r="B11" s="174" t="s">
        <v>663</v>
      </c>
      <c r="C11" s="334">
        <v>11.531000000000001</v>
      </c>
      <c r="D11" s="334">
        <v>0.57799999999999996</v>
      </c>
      <c r="E11" s="334">
        <v>0</v>
      </c>
      <c r="F11" s="334">
        <v>0.77500000000000002</v>
      </c>
      <c r="G11" s="334">
        <v>4.9400000000000004</v>
      </c>
      <c r="H11" s="334">
        <v>0.128</v>
      </c>
      <c r="I11" s="334">
        <v>2.387</v>
      </c>
      <c r="J11" s="334">
        <v>1.3939999999999999</v>
      </c>
      <c r="K11" s="334">
        <v>8.5000000000000006E-2</v>
      </c>
      <c r="L11" s="334">
        <v>0.73799999999999999</v>
      </c>
      <c r="M11" s="334">
        <f t="shared" si="0"/>
        <v>22.556000000000001</v>
      </c>
    </row>
    <row r="12" spans="2:13" x14ac:dyDescent="0.25">
      <c r="B12" s="174" t="s">
        <v>665</v>
      </c>
      <c r="C12" s="334">
        <v>22.076000000000001</v>
      </c>
      <c r="D12" s="334">
        <v>0.872</v>
      </c>
      <c r="E12" s="334">
        <v>1.7000000000000001E-2</v>
      </c>
      <c r="F12" s="334">
        <v>1.8009999999999999</v>
      </c>
      <c r="G12" s="334">
        <v>2.371</v>
      </c>
      <c r="H12" s="334">
        <v>7.8E-2</v>
      </c>
      <c r="I12" s="334">
        <v>1.9550000000000001</v>
      </c>
      <c r="J12" s="334">
        <v>1.264</v>
      </c>
      <c r="K12" s="334">
        <v>4.5999999999999999E-2</v>
      </c>
      <c r="L12" s="334">
        <v>0.27900000000000003</v>
      </c>
      <c r="M12" s="334">
        <f t="shared" si="0"/>
        <v>30.758999999999993</v>
      </c>
    </row>
    <row r="13" spans="2:13" x14ac:dyDescent="0.25">
      <c r="B13" s="174" t="s">
        <v>667</v>
      </c>
      <c r="C13" s="334">
        <v>197.39099999999999</v>
      </c>
      <c r="D13" s="334">
        <v>12.105</v>
      </c>
      <c r="E13" s="334">
        <v>0.128</v>
      </c>
      <c r="F13" s="334">
        <v>13.493</v>
      </c>
      <c r="G13" s="334">
        <v>11.894</v>
      </c>
      <c r="H13" s="334">
        <v>1.8340000000000001</v>
      </c>
      <c r="I13" s="334">
        <v>24.16</v>
      </c>
      <c r="J13" s="334">
        <v>37.287999999999997</v>
      </c>
      <c r="K13" s="334">
        <v>1.244</v>
      </c>
      <c r="L13" s="334">
        <v>5.9850000000000003</v>
      </c>
      <c r="M13" s="334">
        <f t="shared" si="0"/>
        <v>305.52200000000005</v>
      </c>
    </row>
    <row r="14" spans="2:13" x14ac:dyDescent="0.25">
      <c r="B14" s="335" t="s">
        <v>96</v>
      </c>
      <c r="C14" s="303">
        <f>SUM(C9:C13)</f>
        <v>263.029</v>
      </c>
      <c r="D14" s="303">
        <f t="shared" ref="D14:M14" si="1">SUM(D9:D13)</f>
        <v>15.192</v>
      </c>
      <c r="E14" s="303">
        <f t="shared" si="1"/>
        <v>0.14700000000000002</v>
      </c>
      <c r="F14" s="303">
        <f t="shared" si="1"/>
        <v>19.004999999999999</v>
      </c>
      <c r="G14" s="303">
        <f t="shared" si="1"/>
        <v>24.880000000000003</v>
      </c>
      <c r="H14" s="303">
        <f t="shared" si="1"/>
        <v>2.3520000000000003</v>
      </c>
      <c r="I14" s="303">
        <f t="shared" si="1"/>
        <v>33.622</v>
      </c>
      <c r="J14" s="303">
        <f t="shared" si="1"/>
        <v>41.327999999999996</v>
      </c>
      <c r="K14" s="303">
        <f t="shared" si="1"/>
        <v>1.472</v>
      </c>
      <c r="L14" s="303">
        <f t="shared" si="1"/>
        <v>7.0470000000000006</v>
      </c>
      <c r="M14" s="303">
        <f t="shared" si="1"/>
        <v>408.07400000000007</v>
      </c>
    </row>
    <row r="15" spans="2:13" x14ac:dyDescent="0.25">
      <c r="C15" s="260"/>
      <c r="D15" s="260"/>
      <c r="E15" s="260"/>
      <c r="F15" s="260"/>
      <c r="G15" s="260"/>
      <c r="H15" s="260"/>
      <c r="I15" s="260"/>
      <c r="J15" s="260"/>
      <c r="K15" s="260"/>
      <c r="L15" s="260"/>
      <c r="M15" s="260"/>
    </row>
    <row r="16" spans="2:13" x14ac:dyDescent="0.25">
      <c r="C16" s="260"/>
      <c r="D16" s="260"/>
      <c r="E16" s="260"/>
      <c r="F16" s="260"/>
      <c r="G16" s="260"/>
      <c r="H16" s="260"/>
      <c r="I16" s="260"/>
      <c r="J16" s="260"/>
      <c r="K16" s="260"/>
      <c r="L16" s="260"/>
      <c r="M16" s="260"/>
    </row>
    <row r="19" spans="2:13" ht="15.75" x14ac:dyDescent="0.25">
      <c r="B19" s="286" t="s">
        <v>1615</v>
      </c>
    </row>
    <row r="20" spans="2:13" x14ac:dyDescent="0.25">
      <c r="B20" s="309" t="s">
        <v>1407</v>
      </c>
      <c r="C20" s="333"/>
      <c r="D20" s="333"/>
      <c r="E20" s="333"/>
      <c r="F20" s="333"/>
      <c r="G20" s="333"/>
      <c r="H20" s="333"/>
      <c r="I20" s="333"/>
      <c r="J20" s="333"/>
      <c r="K20" s="333"/>
      <c r="L20" s="333"/>
      <c r="M20" s="333"/>
    </row>
    <row r="21" spans="2:13" x14ac:dyDescent="0.25">
      <c r="B21" s="231"/>
      <c r="C21" s="231"/>
      <c r="D21" s="231"/>
      <c r="E21" s="231"/>
      <c r="F21" s="231"/>
      <c r="G21" s="231"/>
      <c r="H21" s="231"/>
      <c r="I21" s="231"/>
      <c r="J21" s="231"/>
      <c r="K21" s="231"/>
      <c r="L21" s="231"/>
      <c r="M21" s="231"/>
    </row>
    <row r="22" spans="2:13" ht="45" x14ac:dyDescent="0.25">
      <c r="B22" s="231"/>
      <c r="C22" s="290" t="s">
        <v>1564</v>
      </c>
      <c r="D22" s="290" t="s">
        <v>1565</v>
      </c>
      <c r="E22" s="290" t="s">
        <v>1566</v>
      </c>
      <c r="F22" s="290" t="s">
        <v>1567</v>
      </c>
      <c r="G22" s="290" t="s">
        <v>1568</v>
      </c>
      <c r="H22" s="290" t="s">
        <v>1569</v>
      </c>
      <c r="I22" s="290" t="s">
        <v>1570</v>
      </c>
      <c r="J22" s="290" t="s">
        <v>882</v>
      </c>
      <c r="K22" s="290" t="s">
        <v>1571</v>
      </c>
      <c r="L22" s="290" t="s">
        <v>94</v>
      </c>
      <c r="M22" s="291" t="s">
        <v>96</v>
      </c>
    </row>
    <row r="23" spans="2:13" x14ac:dyDescent="0.25">
      <c r="B23" s="174" t="s">
        <v>1616</v>
      </c>
      <c r="C23" s="334">
        <v>0.20599999999999999</v>
      </c>
      <c r="D23" s="334">
        <v>2.4E-2</v>
      </c>
      <c r="E23" s="334">
        <v>3.0000000000000001E-3</v>
      </c>
      <c r="F23" s="334">
        <v>0.51300000000000001</v>
      </c>
      <c r="G23" s="334">
        <v>6.7000000000000004E-2</v>
      </c>
      <c r="H23" s="334">
        <v>1E-3</v>
      </c>
      <c r="I23" s="334">
        <v>0.04</v>
      </c>
      <c r="J23" s="334">
        <v>2.4E-2</v>
      </c>
      <c r="K23" s="334">
        <v>0</v>
      </c>
      <c r="L23" s="334">
        <v>2E-3</v>
      </c>
      <c r="M23" s="334">
        <f>SUM(C23:L23)</f>
        <v>0.88</v>
      </c>
    </row>
    <row r="24" spans="2:13" x14ac:dyDescent="0.25">
      <c r="B24" s="174" t="s">
        <v>1617</v>
      </c>
      <c r="C24" s="334">
        <v>9.6000000000000002E-2</v>
      </c>
      <c r="D24" s="334">
        <v>1.0999999999999999E-2</v>
      </c>
      <c r="E24" s="334">
        <v>1E-3</v>
      </c>
      <c r="F24" s="334">
        <v>0.151</v>
      </c>
      <c r="G24" s="334">
        <v>5.2999999999999999E-2</v>
      </c>
      <c r="H24" s="334">
        <v>3.5000000000000003E-2</v>
      </c>
      <c r="I24" s="334">
        <v>0.308</v>
      </c>
      <c r="J24" s="334">
        <v>2.5999999999999999E-2</v>
      </c>
      <c r="K24" s="334">
        <v>3.0000000000000001E-3</v>
      </c>
      <c r="L24" s="334">
        <v>1E-3</v>
      </c>
      <c r="M24" s="334">
        <f t="shared" ref="M24:M28" si="2">SUM(C24:L24)</f>
        <v>0.68500000000000005</v>
      </c>
    </row>
    <row r="25" spans="2:13" x14ac:dyDescent="0.25">
      <c r="B25" s="174" t="s">
        <v>1618</v>
      </c>
      <c r="C25" s="334">
        <v>0.307</v>
      </c>
      <c r="D25" s="334">
        <v>2.5999999999999999E-2</v>
      </c>
      <c r="E25" s="334">
        <v>5.0000000000000001E-3</v>
      </c>
      <c r="F25" s="334">
        <v>0.38</v>
      </c>
      <c r="G25" s="334">
        <v>3.3000000000000002E-2</v>
      </c>
      <c r="H25" s="334">
        <v>0.126</v>
      </c>
      <c r="I25" s="334">
        <v>0.40300000000000002</v>
      </c>
      <c r="J25" s="334">
        <v>7.8E-2</v>
      </c>
      <c r="K25" s="334">
        <v>8.9999999999999993E-3</v>
      </c>
      <c r="L25" s="334">
        <v>2E-3</v>
      </c>
      <c r="M25" s="334">
        <f t="shared" si="2"/>
        <v>1.369</v>
      </c>
    </row>
    <row r="26" spans="2:13" x14ac:dyDescent="0.25">
      <c r="B26" s="174" t="s">
        <v>1619</v>
      </c>
      <c r="C26" s="334">
        <v>4.7190000000000003</v>
      </c>
      <c r="D26" s="334">
        <v>0.38</v>
      </c>
      <c r="E26" s="334">
        <v>5.0000000000000001E-3</v>
      </c>
      <c r="F26" s="334">
        <v>0.54900000000000004</v>
      </c>
      <c r="G26" s="334">
        <v>0.34799999999999998</v>
      </c>
      <c r="H26" s="334">
        <v>0.51400000000000001</v>
      </c>
      <c r="I26" s="334">
        <v>2.5369999999999999</v>
      </c>
      <c r="J26" s="334">
        <v>0.82</v>
      </c>
      <c r="K26" s="334">
        <v>7.0999999999999994E-2</v>
      </c>
      <c r="L26" s="334">
        <v>2.3940000000000001</v>
      </c>
      <c r="M26" s="334">
        <f t="shared" si="2"/>
        <v>12.337</v>
      </c>
    </row>
    <row r="27" spans="2:13" x14ac:dyDescent="0.25">
      <c r="B27" s="174" t="s">
        <v>1620</v>
      </c>
      <c r="C27" s="334">
        <v>45.511000000000003</v>
      </c>
      <c r="D27" s="334">
        <v>2.7810000000000001</v>
      </c>
      <c r="E27" s="334">
        <v>6.0999999999999999E-2</v>
      </c>
      <c r="F27" s="334">
        <v>1.3149999999999999</v>
      </c>
      <c r="G27" s="334">
        <v>5.9269999999999996</v>
      </c>
      <c r="H27" s="334">
        <v>1.6719999999999999</v>
      </c>
      <c r="I27" s="334">
        <v>21.47</v>
      </c>
      <c r="J27" s="334">
        <v>10.875999999999999</v>
      </c>
      <c r="K27" s="334">
        <v>0.877</v>
      </c>
      <c r="L27" s="334">
        <v>4.2329999999999997</v>
      </c>
      <c r="M27" s="334">
        <f t="shared" si="2"/>
        <v>94.722999999999999</v>
      </c>
    </row>
    <row r="28" spans="2:13" x14ac:dyDescent="0.25">
      <c r="B28" s="174" t="s">
        <v>1621</v>
      </c>
      <c r="C28" s="334">
        <v>212.18899999999999</v>
      </c>
      <c r="D28" s="334">
        <v>11.97</v>
      </c>
      <c r="E28" s="334">
        <v>7.2999999999999995E-2</v>
      </c>
      <c r="F28" s="334">
        <v>16.097000000000001</v>
      </c>
      <c r="G28" s="334">
        <v>18.451000000000001</v>
      </c>
      <c r="H28" s="334">
        <v>3.0000000000000001E-3</v>
      </c>
      <c r="I28" s="334">
        <v>8.8640000000000008</v>
      </c>
      <c r="J28" s="334">
        <v>29.503</v>
      </c>
      <c r="K28" s="334">
        <v>0.51200000000000001</v>
      </c>
      <c r="L28" s="334">
        <v>0.41499999999999998</v>
      </c>
      <c r="M28" s="334">
        <f t="shared" si="2"/>
        <v>298.077</v>
      </c>
    </row>
    <row r="29" spans="2:13" x14ac:dyDescent="0.25">
      <c r="B29" s="335" t="s">
        <v>96</v>
      </c>
      <c r="C29" s="303">
        <f>SUM(C23:C28)</f>
        <v>263.02800000000002</v>
      </c>
      <c r="D29" s="303">
        <f t="shared" ref="D29:M29" si="3">SUM(D23:D28)</f>
        <v>15.192</v>
      </c>
      <c r="E29" s="303">
        <f t="shared" si="3"/>
        <v>0.14799999999999999</v>
      </c>
      <c r="F29" s="303">
        <f t="shared" si="3"/>
        <v>19.005000000000003</v>
      </c>
      <c r="G29" s="303">
        <f t="shared" si="3"/>
        <v>24.879000000000001</v>
      </c>
      <c r="H29" s="303">
        <f t="shared" si="3"/>
        <v>2.351</v>
      </c>
      <c r="I29" s="303">
        <f t="shared" si="3"/>
        <v>33.622</v>
      </c>
      <c r="J29" s="303">
        <f t="shared" si="3"/>
        <v>41.326999999999998</v>
      </c>
      <c r="K29" s="303">
        <f t="shared" si="3"/>
        <v>1.472</v>
      </c>
      <c r="L29" s="303">
        <f t="shared" si="3"/>
        <v>7.0469999999999997</v>
      </c>
      <c r="M29" s="303">
        <f t="shared" si="3"/>
        <v>408.07100000000003</v>
      </c>
    </row>
    <row r="34" spans="2:13" ht="15.75" x14ac:dyDescent="0.25">
      <c r="B34" s="286" t="s">
        <v>1622</v>
      </c>
    </row>
    <row r="35" spans="2:13" x14ac:dyDescent="0.25">
      <c r="B35" s="322" t="s">
        <v>1623</v>
      </c>
      <c r="C35" s="333"/>
      <c r="D35" s="333"/>
      <c r="E35" s="333"/>
      <c r="F35" s="333"/>
      <c r="G35" s="333"/>
      <c r="H35" s="333"/>
      <c r="I35" s="333"/>
      <c r="J35" s="333"/>
      <c r="K35" s="333"/>
      <c r="L35" s="333"/>
      <c r="M35" s="333"/>
    </row>
    <row r="36" spans="2:13" x14ac:dyDescent="0.25">
      <c r="B36" s="231"/>
      <c r="C36" s="231"/>
      <c r="D36" s="231"/>
      <c r="E36" s="231"/>
      <c r="F36" s="231"/>
      <c r="G36" s="231"/>
      <c r="H36" s="231"/>
      <c r="I36" s="231"/>
      <c r="J36" s="231"/>
      <c r="K36" s="231"/>
      <c r="L36" s="231"/>
      <c r="M36" s="231"/>
    </row>
    <row r="37" spans="2:13" ht="45" x14ac:dyDescent="0.25">
      <c r="B37" s="231"/>
      <c r="C37" s="290" t="s">
        <v>1564</v>
      </c>
      <c r="D37" s="290" t="s">
        <v>1565</v>
      </c>
      <c r="E37" s="290" t="s">
        <v>1566</v>
      </c>
      <c r="F37" s="290" t="s">
        <v>1567</v>
      </c>
      <c r="G37" s="290" t="s">
        <v>1568</v>
      </c>
      <c r="H37" s="290" t="s">
        <v>1569</v>
      </c>
      <c r="I37" s="290" t="s">
        <v>1570</v>
      </c>
      <c r="J37" s="290" t="s">
        <v>882</v>
      </c>
      <c r="K37" s="290" t="s">
        <v>1571</v>
      </c>
      <c r="L37" s="290" t="s">
        <v>94</v>
      </c>
      <c r="M37" s="291" t="s">
        <v>96</v>
      </c>
    </row>
    <row r="38" spans="2:13" x14ac:dyDescent="0.25">
      <c r="B38" s="319" t="s">
        <v>1624</v>
      </c>
      <c r="C38" s="339">
        <v>0.17</v>
      </c>
      <c r="D38" s="339">
        <v>0.17</v>
      </c>
      <c r="E38" s="339">
        <v>0</v>
      </c>
      <c r="F38" s="339">
        <v>0</v>
      </c>
      <c r="G38" s="339">
        <v>0.08</v>
      </c>
      <c r="H38" s="339">
        <v>0</v>
      </c>
      <c r="I38" s="339">
        <v>1.59</v>
      </c>
      <c r="J38" s="339">
        <v>1.42</v>
      </c>
      <c r="K38" s="339">
        <v>0</v>
      </c>
      <c r="L38" s="339">
        <v>0</v>
      </c>
      <c r="M38" s="340">
        <v>0.42</v>
      </c>
    </row>
    <row r="39" spans="2:13" x14ac:dyDescent="0.25">
      <c r="B39" s="285" t="str">
        <f>"Note: 90-days arrears. Payments for " &amp; Q_3 &amp; " in arrears as per " &amp; Q_4 &amp; " as a share of scheduled payments for the " &amp; Q_3 &amp; " payment term  (See definition in table X1)"</f>
        <v>Note: 90-days arrears. Payments for Q1 2020 in arrears as per Q2 2020 as a share of scheduled payments for the Q1 2020 payment term  (See definition in table X1)</v>
      </c>
    </row>
    <row r="40" spans="2:13" x14ac:dyDescent="0.25">
      <c r="J40" s="341"/>
    </row>
    <row r="44" spans="2:13" ht="15.75" x14ac:dyDescent="0.25">
      <c r="B44" s="286" t="s">
        <v>1625</v>
      </c>
    </row>
    <row r="45" spans="2:13" x14ac:dyDescent="0.25">
      <c r="B45" s="322" t="s">
        <v>1411</v>
      </c>
      <c r="C45" s="333"/>
      <c r="D45" s="333"/>
      <c r="E45" s="333"/>
      <c r="F45" s="333"/>
      <c r="G45" s="333"/>
      <c r="H45" s="333"/>
      <c r="I45" s="333"/>
      <c r="J45" s="333"/>
      <c r="K45" s="333"/>
      <c r="L45" s="333"/>
      <c r="M45" s="333"/>
    </row>
    <row r="46" spans="2:13" x14ac:dyDescent="0.25">
      <c r="B46" s="231"/>
      <c r="C46" s="231"/>
      <c r="D46" s="231"/>
      <c r="E46" s="231"/>
      <c r="F46" s="231"/>
      <c r="G46" s="231"/>
      <c r="H46" s="231"/>
      <c r="I46" s="231"/>
      <c r="J46" s="231"/>
      <c r="K46" s="231"/>
      <c r="L46" s="231"/>
      <c r="M46" s="231"/>
    </row>
    <row r="47" spans="2:13" ht="45" x14ac:dyDescent="0.25">
      <c r="B47" s="231"/>
      <c r="C47" s="290" t="s">
        <v>1564</v>
      </c>
      <c r="D47" s="290" t="s">
        <v>1565</v>
      </c>
      <c r="E47" s="290" t="s">
        <v>1566</v>
      </c>
      <c r="F47" s="290" t="s">
        <v>1567</v>
      </c>
      <c r="G47" s="290" t="s">
        <v>1568</v>
      </c>
      <c r="H47" s="290" t="s">
        <v>1569</v>
      </c>
      <c r="I47" s="290" t="s">
        <v>1570</v>
      </c>
      <c r="J47" s="290" t="s">
        <v>882</v>
      </c>
      <c r="K47" s="290" t="s">
        <v>1571</v>
      </c>
      <c r="L47" s="290" t="s">
        <v>94</v>
      </c>
      <c r="M47" s="291" t="s">
        <v>96</v>
      </c>
    </row>
    <row r="48" spans="2:13" x14ac:dyDescent="0.25">
      <c r="B48" s="319" t="s">
        <v>1624</v>
      </c>
      <c r="C48" s="342">
        <v>0.16</v>
      </c>
      <c r="D48" s="342">
        <v>0.14000000000000001</v>
      </c>
      <c r="E48" s="342">
        <v>0</v>
      </c>
      <c r="F48" s="342">
        <v>0</v>
      </c>
      <c r="G48" s="342">
        <v>0.1</v>
      </c>
      <c r="H48" s="342">
        <v>0</v>
      </c>
      <c r="I48" s="342">
        <v>2.06</v>
      </c>
      <c r="J48" s="342">
        <v>0.94</v>
      </c>
      <c r="K48" s="342">
        <v>0</v>
      </c>
      <c r="L48" s="342">
        <v>0</v>
      </c>
      <c r="M48" s="343">
        <v>0.38</v>
      </c>
    </row>
    <row r="49" spans="2:13" x14ac:dyDescent="0.25">
      <c r="B49" s="285" t="s">
        <v>1626</v>
      </c>
    </row>
    <row r="54" spans="2:13" ht="15.75" x14ac:dyDescent="0.25">
      <c r="B54" s="286" t="s">
        <v>1627</v>
      </c>
    </row>
    <row r="55" spans="2:13" x14ac:dyDescent="0.25">
      <c r="B55" s="322" t="s">
        <v>1413</v>
      </c>
      <c r="C55" s="333"/>
      <c r="D55" s="333"/>
      <c r="E55" s="333"/>
      <c r="F55" s="333"/>
      <c r="G55" s="333"/>
      <c r="H55" s="333"/>
      <c r="I55" s="333"/>
      <c r="J55" s="333"/>
      <c r="K55" s="333"/>
      <c r="L55" s="333"/>
      <c r="M55" s="333"/>
    </row>
    <row r="56" spans="2:13" x14ac:dyDescent="0.25">
      <c r="B56" s="231"/>
      <c r="C56" s="231"/>
      <c r="D56" s="231"/>
      <c r="E56" s="231"/>
      <c r="F56" s="231"/>
      <c r="G56" s="231"/>
      <c r="H56" s="231"/>
      <c r="I56" s="231"/>
      <c r="J56" s="231"/>
      <c r="K56" s="231"/>
      <c r="L56" s="231"/>
      <c r="M56" s="231"/>
    </row>
    <row r="57" spans="2:13" ht="45" x14ac:dyDescent="0.25">
      <c r="B57" s="231"/>
      <c r="C57" s="290" t="s">
        <v>1564</v>
      </c>
      <c r="D57" s="290" t="s">
        <v>1565</v>
      </c>
      <c r="E57" s="290" t="s">
        <v>1566</v>
      </c>
      <c r="F57" s="290" t="s">
        <v>1567</v>
      </c>
      <c r="G57" s="290" t="s">
        <v>1568</v>
      </c>
      <c r="H57" s="290" t="s">
        <v>1569</v>
      </c>
      <c r="I57" s="290" t="s">
        <v>1570</v>
      </c>
      <c r="J57" s="290" t="s">
        <v>882</v>
      </c>
      <c r="K57" s="290" t="s">
        <v>1571</v>
      </c>
      <c r="L57" s="290" t="s">
        <v>94</v>
      </c>
      <c r="M57" s="291" t="s">
        <v>96</v>
      </c>
    </row>
    <row r="58" spans="2:13" x14ac:dyDescent="0.25">
      <c r="B58" s="235" t="s">
        <v>1628</v>
      </c>
      <c r="C58" s="344">
        <v>0.12</v>
      </c>
      <c r="D58" s="344">
        <v>0.12</v>
      </c>
      <c r="E58" s="344">
        <v>0</v>
      </c>
      <c r="F58" s="344">
        <v>0</v>
      </c>
      <c r="G58" s="344">
        <v>0.09</v>
      </c>
      <c r="H58" s="344">
        <v>0</v>
      </c>
      <c r="I58" s="344">
        <v>2.02</v>
      </c>
      <c r="J58" s="344">
        <v>0.73</v>
      </c>
      <c r="K58" s="344">
        <v>0</v>
      </c>
      <c r="L58" s="344">
        <v>0</v>
      </c>
      <c r="M58" s="345">
        <v>0.33</v>
      </c>
    </row>
    <row r="59" spans="2:13" x14ac:dyDescent="0.25">
      <c r="B59" s="235" t="s">
        <v>1629</v>
      </c>
      <c r="C59" s="344">
        <v>0.01</v>
      </c>
      <c r="D59" s="344">
        <v>0.01</v>
      </c>
      <c r="E59" s="344">
        <v>0</v>
      </c>
      <c r="F59" s="344">
        <v>0</v>
      </c>
      <c r="G59" s="344">
        <v>0.01</v>
      </c>
      <c r="H59" s="344">
        <v>0</v>
      </c>
      <c r="I59" s="344">
        <v>0.04</v>
      </c>
      <c r="J59" s="344">
        <v>7.0000000000000007E-2</v>
      </c>
      <c r="K59" s="344">
        <v>0</v>
      </c>
      <c r="L59" s="344">
        <v>0</v>
      </c>
      <c r="M59" s="345">
        <v>0.02</v>
      </c>
    </row>
    <row r="60" spans="2:13" x14ac:dyDescent="0.25">
      <c r="B60" s="235" t="s">
        <v>1630</v>
      </c>
      <c r="C60" s="344">
        <v>0.01</v>
      </c>
      <c r="D60" s="344">
        <v>0</v>
      </c>
      <c r="E60" s="344">
        <v>0</v>
      </c>
      <c r="F60" s="344">
        <v>0</v>
      </c>
      <c r="G60" s="344">
        <v>0</v>
      </c>
      <c r="H60" s="344">
        <v>0</v>
      </c>
      <c r="I60" s="344">
        <v>0</v>
      </c>
      <c r="J60" s="344">
        <v>0.05</v>
      </c>
      <c r="K60" s="344">
        <v>0</v>
      </c>
      <c r="L60" s="344">
        <v>0</v>
      </c>
      <c r="M60" s="345">
        <v>0.01</v>
      </c>
    </row>
    <row r="61" spans="2:13" x14ac:dyDescent="0.25">
      <c r="B61" s="235" t="s">
        <v>1631</v>
      </c>
      <c r="C61" s="344">
        <v>0</v>
      </c>
      <c r="D61" s="344">
        <v>0</v>
      </c>
      <c r="E61" s="344">
        <v>0</v>
      </c>
      <c r="F61" s="344">
        <v>0</v>
      </c>
      <c r="G61" s="344">
        <v>0</v>
      </c>
      <c r="H61" s="344">
        <v>0</v>
      </c>
      <c r="I61" s="344">
        <v>0</v>
      </c>
      <c r="J61" s="344">
        <v>0.04</v>
      </c>
      <c r="K61" s="344">
        <v>0</v>
      </c>
      <c r="L61" s="344">
        <v>0</v>
      </c>
      <c r="M61" s="345">
        <v>0.01</v>
      </c>
    </row>
    <row r="62" spans="2:13" x14ac:dyDescent="0.25">
      <c r="B62" s="235" t="s">
        <v>1632</v>
      </c>
      <c r="C62" s="344">
        <v>0</v>
      </c>
      <c r="D62" s="344">
        <v>0</v>
      </c>
      <c r="E62" s="344">
        <v>0</v>
      </c>
      <c r="F62" s="344">
        <v>0</v>
      </c>
      <c r="G62" s="344">
        <v>0</v>
      </c>
      <c r="H62" s="344">
        <v>0</v>
      </c>
      <c r="I62" s="344">
        <v>0</v>
      </c>
      <c r="J62" s="344">
        <v>0.02</v>
      </c>
      <c r="K62" s="344">
        <v>0</v>
      </c>
      <c r="L62" s="344">
        <v>0</v>
      </c>
      <c r="M62" s="345">
        <v>0</v>
      </c>
    </row>
    <row r="63" spans="2:13" x14ac:dyDescent="0.25">
      <c r="B63" s="241" t="s">
        <v>1633</v>
      </c>
      <c r="C63" s="346">
        <v>0.01</v>
      </c>
      <c r="D63" s="346">
        <v>0</v>
      </c>
      <c r="E63" s="346">
        <v>0</v>
      </c>
      <c r="F63" s="346">
        <v>0</v>
      </c>
      <c r="G63" s="346">
        <v>0</v>
      </c>
      <c r="H63" s="346">
        <v>0</v>
      </c>
      <c r="I63" s="346">
        <v>0</v>
      </c>
      <c r="J63" s="346">
        <v>0.04</v>
      </c>
      <c r="K63" s="346">
        <v>0</v>
      </c>
      <c r="L63" s="346">
        <v>0</v>
      </c>
      <c r="M63" s="347">
        <v>0.01</v>
      </c>
    </row>
    <row r="64" spans="2:13" x14ac:dyDescent="0.25">
      <c r="B64" s="285" t="s">
        <v>1626</v>
      </c>
    </row>
    <row r="68" spans="2:13" ht="15.75" x14ac:dyDescent="0.25">
      <c r="B68" s="286" t="s">
        <v>1634</v>
      </c>
    </row>
    <row r="69" spans="2:13" x14ac:dyDescent="0.25">
      <c r="B69" s="322" t="s">
        <v>1415</v>
      </c>
      <c r="C69" s="333"/>
      <c r="D69" s="333"/>
      <c r="E69" s="333"/>
      <c r="F69" s="333"/>
      <c r="G69" s="333"/>
      <c r="H69" s="333"/>
      <c r="I69" s="333"/>
      <c r="J69" s="333"/>
      <c r="K69" s="333"/>
      <c r="L69" s="333"/>
      <c r="M69" s="333"/>
    </row>
    <row r="70" spans="2:13" x14ac:dyDescent="0.25">
      <c r="B70" s="231"/>
      <c r="C70" s="231"/>
      <c r="D70" s="231"/>
      <c r="E70" s="231"/>
      <c r="F70" s="231"/>
      <c r="G70" s="231"/>
      <c r="H70" s="231"/>
      <c r="I70" s="231"/>
      <c r="J70" s="231"/>
      <c r="K70" s="231"/>
      <c r="L70" s="231"/>
      <c r="M70" s="231"/>
    </row>
    <row r="71" spans="2:13" ht="45" x14ac:dyDescent="0.25">
      <c r="B71" s="231"/>
      <c r="C71" s="290" t="s">
        <v>1564</v>
      </c>
      <c r="D71" s="290" t="s">
        <v>1565</v>
      </c>
      <c r="E71" s="290" t="s">
        <v>1566</v>
      </c>
      <c r="F71" s="290" t="s">
        <v>1567</v>
      </c>
      <c r="G71" s="290" t="s">
        <v>1568</v>
      </c>
      <c r="H71" s="290" t="s">
        <v>1569</v>
      </c>
      <c r="I71" s="290" t="s">
        <v>1570</v>
      </c>
      <c r="J71" s="290" t="s">
        <v>882</v>
      </c>
      <c r="K71" s="290" t="s">
        <v>1571</v>
      </c>
      <c r="L71" s="290" t="s">
        <v>94</v>
      </c>
      <c r="M71" s="291" t="s">
        <v>96</v>
      </c>
    </row>
    <row r="72" spans="2:13" x14ac:dyDescent="0.25">
      <c r="B72" s="319" t="s">
        <v>1635</v>
      </c>
      <c r="C72" s="342">
        <v>11.73</v>
      </c>
      <c r="D72" s="342">
        <v>0.628</v>
      </c>
      <c r="E72" s="342">
        <v>0</v>
      </c>
      <c r="F72" s="342">
        <v>0</v>
      </c>
      <c r="G72" s="342">
        <v>-6.4000000000000001E-2</v>
      </c>
      <c r="H72" s="342">
        <v>0</v>
      </c>
      <c r="I72" s="342">
        <v>0.23899999999999999</v>
      </c>
      <c r="J72" s="342">
        <v>0.72399999999999998</v>
      </c>
      <c r="K72" s="342">
        <v>0</v>
      </c>
      <c r="L72" s="342">
        <v>0</v>
      </c>
      <c r="M72" s="343">
        <f>SUM(C72:L72)</f>
        <v>13.257000000000001</v>
      </c>
    </row>
    <row r="73" spans="2:13" x14ac:dyDescent="0.25">
      <c r="B73" s="285" t="s">
        <v>1636</v>
      </c>
    </row>
    <row r="77" spans="2:13" ht="15.75" x14ac:dyDescent="0.25">
      <c r="B77" s="286" t="s">
        <v>1637</v>
      </c>
    </row>
    <row r="78" spans="2:13" x14ac:dyDescent="0.25">
      <c r="B78" s="322" t="s">
        <v>1417</v>
      </c>
      <c r="C78" s="333"/>
      <c r="D78" s="333"/>
      <c r="E78" s="333"/>
      <c r="F78" s="333"/>
      <c r="G78" s="333"/>
      <c r="H78" s="333"/>
      <c r="I78" s="333"/>
      <c r="J78" s="333"/>
      <c r="K78" s="333"/>
      <c r="L78" s="333"/>
      <c r="M78" s="333"/>
    </row>
    <row r="79" spans="2:13" x14ac:dyDescent="0.25">
      <c r="B79" s="231"/>
      <c r="C79" s="231"/>
      <c r="D79" s="231"/>
      <c r="E79" s="231"/>
      <c r="F79" s="231"/>
      <c r="G79" s="231"/>
      <c r="H79" s="231"/>
      <c r="I79" s="231"/>
      <c r="J79" s="231"/>
      <c r="K79" s="231"/>
      <c r="L79" s="231"/>
      <c r="M79" s="231"/>
    </row>
    <row r="80" spans="2:13" ht="45" x14ac:dyDescent="0.25">
      <c r="B80" s="231"/>
      <c r="C80" s="290" t="s">
        <v>1564</v>
      </c>
      <c r="D80" s="290" t="s">
        <v>1565</v>
      </c>
      <c r="E80" s="290" t="s">
        <v>1566</v>
      </c>
      <c r="F80" s="290" t="s">
        <v>1567</v>
      </c>
      <c r="G80" s="290" t="s">
        <v>1568</v>
      </c>
      <c r="H80" s="290" t="s">
        <v>1569</v>
      </c>
      <c r="I80" s="290" t="s">
        <v>1570</v>
      </c>
      <c r="J80" s="290" t="s">
        <v>882</v>
      </c>
      <c r="K80" s="290" t="s">
        <v>1571</v>
      </c>
      <c r="L80" s="290" t="s">
        <v>94</v>
      </c>
      <c r="M80" s="291" t="s">
        <v>96</v>
      </c>
    </row>
    <row r="81" spans="2:14" x14ac:dyDescent="0.25">
      <c r="B81" s="319" t="s">
        <v>1638</v>
      </c>
      <c r="C81" s="342">
        <v>0</v>
      </c>
      <c r="D81" s="342">
        <v>0</v>
      </c>
      <c r="E81" s="342">
        <v>0</v>
      </c>
      <c r="F81" s="342">
        <v>0</v>
      </c>
      <c r="G81" s="342">
        <v>0</v>
      </c>
      <c r="H81" s="342">
        <v>0</v>
      </c>
      <c r="I81" s="342">
        <v>0</v>
      </c>
      <c r="J81" s="342">
        <v>0</v>
      </c>
      <c r="K81" s="342">
        <v>0</v>
      </c>
      <c r="L81" s="342">
        <v>0</v>
      </c>
      <c r="M81" s="343">
        <v>0</v>
      </c>
    </row>
    <row r="82" spans="2:14" x14ac:dyDescent="0.25">
      <c r="B82" s="285" t="s">
        <v>1639</v>
      </c>
    </row>
    <row r="83" spans="2:14" x14ac:dyDescent="0.25">
      <c r="B83" s="285"/>
    </row>
    <row r="85" spans="2:14" x14ac:dyDescent="0.25">
      <c r="N85" s="223" t="s">
        <v>1461</v>
      </c>
    </row>
  </sheetData>
  <hyperlinks>
    <hyperlink ref="N85" location="Contents!A1" display="To Frontpage" xr:uid="{8C27528C-278B-4000-8AB9-A6A076BDFD49}"/>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723FD-4AE8-4A66-89B9-318FAE19D65A}">
  <sheetPr>
    <pageSetUpPr fitToPage="1"/>
  </sheetPr>
  <dimension ref="B7:D61"/>
  <sheetViews>
    <sheetView zoomScale="85" zoomScaleNormal="85" workbookViewId="0"/>
  </sheetViews>
  <sheetFormatPr defaultColWidth="9.140625" defaultRowHeight="15" x14ac:dyDescent="0.25"/>
  <cols>
    <col min="1" max="1" width="4.7109375" style="174" customWidth="1"/>
    <col min="2" max="2" width="71.140625" style="174" customWidth="1"/>
    <col min="3" max="3" width="68.140625" style="174" customWidth="1"/>
    <col min="4" max="4" width="80.28515625" style="174" customWidth="1"/>
    <col min="5" max="16384" width="9.140625" style="174"/>
  </cols>
  <sheetData>
    <row r="7" spans="2:4" ht="15.75" x14ac:dyDescent="0.25">
      <c r="B7" s="348" t="s">
        <v>1640</v>
      </c>
      <c r="C7" s="312"/>
      <c r="D7" s="312"/>
    </row>
    <row r="8" spans="2:4" x14ac:dyDescent="0.25">
      <c r="B8" s="349" t="s">
        <v>1420</v>
      </c>
      <c r="C8" s="350" t="s">
        <v>1641</v>
      </c>
      <c r="D8" s="351" t="s">
        <v>1642</v>
      </c>
    </row>
    <row r="9" spans="2:4" x14ac:dyDescent="0.25">
      <c r="B9" s="352"/>
      <c r="C9" s="353"/>
      <c r="D9" s="354"/>
    </row>
    <row r="10" spans="2:4" x14ac:dyDescent="0.25">
      <c r="B10" s="335" t="s">
        <v>1643</v>
      </c>
      <c r="C10" s="355"/>
      <c r="D10" s="355"/>
    </row>
    <row r="11" spans="2:4" ht="30" x14ac:dyDescent="0.25">
      <c r="B11" s="199" t="s">
        <v>1644</v>
      </c>
      <c r="C11" s="199" t="s">
        <v>1358</v>
      </c>
      <c r="D11" s="458"/>
    </row>
    <row r="12" spans="2:4" x14ac:dyDescent="0.25">
      <c r="B12" s="227"/>
      <c r="C12" s="199"/>
      <c r="D12" s="458"/>
    </row>
    <row r="13" spans="2:4" ht="45" x14ac:dyDescent="0.25">
      <c r="B13" s="227"/>
      <c r="C13" s="199" t="s">
        <v>1645</v>
      </c>
      <c r="D13" s="458"/>
    </row>
    <row r="14" spans="2:4" ht="30" x14ac:dyDescent="0.25">
      <c r="B14" s="212" t="s">
        <v>1646</v>
      </c>
      <c r="C14" s="199" t="s">
        <v>1647</v>
      </c>
      <c r="D14" s="458"/>
    </row>
    <row r="15" spans="2:4" x14ac:dyDescent="0.25">
      <c r="B15" s="212"/>
      <c r="C15" s="356" t="s">
        <v>1648</v>
      </c>
      <c r="D15" s="458"/>
    </row>
    <row r="16" spans="2:4" ht="30" x14ac:dyDescent="0.25">
      <c r="B16" s="212" t="s">
        <v>1649</v>
      </c>
      <c r="C16" s="356" t="s">
        <v>1650</v>
      </c>
      <c r="D16" s="458"/>
    </row>
    <row r="17" spans="2:4" x14ac:dyDescent="0.25">
      <c r="B17" s="357"/>
      <c r="C17" s="356" t="s">
        <v>1651</v>
      </c>
      <c r="D17" s="458"/>
    </row>
    <row r="18" spans="2:4" x14ac:dyDescent="0.25">
      <c r="B18" s="357"/>
      <c r="C18" s="356" t="s">
        <v>1652</v>
      </c>
      <c r="D18" s="458"/>
    </row>
    <row r="19" spans="2:4" x14ac:dyDescent="0.25">
      <c r="B19" s="357"/>
      <c r="C19" s="356" t="s">
        <v>1653</v>
      </c>
      <c r="D19" s="458"/>
    </row>
    <row r="20" spans="2:4" x14ac:dyDescent="0.25">
      <c r="B20" s="357"/>
      <c r="C20" s="356" t="s">
        <v>1654</v>
      </c>
      <c r="D20" s="458"/>
    </row>
    <row r="21" spans="2:4" x14ac:dyDescent="0.25">
      <c r="B21" s="357"/>
      <c r="C21" s="356" t="s">
        <v>1655</v>
      </c>
      <c r="D21" s="458"/>
    </row>
    <row r="22" spans="2:4" ht="29.25" x14ac:dyDescent="0.25">
      <c r="B22" s="357"/>
      <c r="C22" s="356" t="s">
        <v>1656</v>
      </c>
      <c r="D22" s="458"/>
    </row>
    <row r="23" spans="2:4" x14ac:dyDescent="0.25">
      <c r="B23" s="357"/>
      <c r="C23" s="356" t="s">
        <v>1657</v>
      </c>
      <c r="D23" s="458"/>
    </row>
    <row r="24" spans="2:4" x14ac:dyDescent="0.25">
      <c r="B24" s="357"/>
      <c r="C24" s="356" t="s">
        <v>1658</v>
      </c>
      <c r="D24" s="458"/>
    </row>
    <row r="25" spans="2:4" x14ac:dyDescent="0.25">
      <c r="B25" s="357"/>
      <c r="C25" s="356" t="s">
        <v>1659</v>
      </c>
      <c r="D25" s="458"/>
    </row>
    <row r="26" spans="2:4" x14ac:dyDescent="0.25">
      <c r="B26" s="357"/>
      <c r="C26" s="356" t="s">
        <v>1660</v>
      </c>
      <c r="D26" s="458"/>
    </row>
    <row r="27" spans="2:4" x14ac:dyDescent="0.25">
      <c r="B27" s="357"/>
      <c r="C27" s="356"/>
      <c r="D27" s="199"/>
    </row>
    <row r="28" spans="2:4" x14ac:dyDescent="0.25">
      <c r="B28" s="335" t="s">
        <v>1661</v>
      </c>
      <c r="C28" s="319"/>
      <c r="D28" s="319"/>
    </row>
    <row r="29" spans="2:4" ht="30" x14ac:dyDescent="0.25">
      <c r="B29" s="457" t="s">
        <v>1662</v>
      </c>
      <c r="C29" s="199" t="s">
        <v>1359</v>
      </c>
      <c r="D29" s="458"/>
    </row>
    <row r="30" spans="2:4" x14ac:dyDescent="0.25">
      <c r="B30" s="457"/>
      <c r="C30" s="199"/>
      <c r="D30" s="458"/>
    </row>
    <row r="31" spans="2:4" ht="30" x14ac:dyDescent="0.25">
      <c r="B31" s="457"/>
      <c r="C31" s="199" t="s">
        <v>1663</v>
      </c>
      <c r="D31" s="458"/>
    </row>
    <row r="32" spans="2:4" x14ac:dyDescent="0.25">
      <c r="B32" s="457"/>
      <c r="C32" s="281"/>
      <c r="D32" s="458"/>
    </row>
    <row r="33" spans="2:4" x14ac:dyDescent="0.25">
      <c r="B33" s="457"/>
      <c r="C33" s="281" t="s">
        <v>1664</v>
      </c>
      <c r="D33" s="458"/>
    </row>
    <row r="34" spans="2:4" ht="30" x14ac:dyDescent="0.25">
      <c r="B34" s="457" t="s">
        <v>1665</v>
      </c>
      <c r="C34" s="199" t="s">
        <v>1666</v>
      </c>
      <c r="D34" s="458"/>
    </row>
    <row r="35" spans="2:4" x14ac:dyDescent="0.25">
      <c r="B35" s="457"/>
      <c r="C35" s="199"/>
      <c r="D35" s="458"/>
    </row>
    <row r="36" spans="2:4" x14ac:dyDescent="0.25">
      <c r="B36" s="457"/>
      <c r="C36" s="281" t="s">
        <v>1667</v>
      </c>
      <c r="D36" s="458"/>
    </row>
    <row r="37" spans="2:4" ht="30" x14ac:dyDescent="0.25">
      <c r="B37" s="457" t="s">
        <v>1668</v>
      </c>
      <c r="C37" s="199" t="s">
        <v>1669</v>
      </c>
      <c r="D37" s="458"/>
    </row>
    <row r="38" spans="2:4" x14ac:dyDescent="0.25">
      <c r="B38" s="457"/>
      <c r="C38" s="199"/>
      <c r="D38" s="458"/>
    </row>
    <row r="39" spans="2:4" x14ac:dyDescent="0.25">
      <c r="B39" s="457"/>
      <c r="C39" s="281" t="s">
        <v>1670</v>
      </c>
      <c r="D39" s="458"/>
    </row>
    <row r="40" spans="2:4" ht="30" x14ac:dyDescent="0.25">
      <c r="B40" s="457" t="s">
        <v>1671</v>
      </c>
      <c r="C40" s="199" t="s">
        <v>1672</v>
      </c>
      <c r="D40" s="458"/>
    </row>
    <row r="41" spans="2:4" x14ac:dyDescent="0.25">
      <c r="B41" s="457"/>
      <c r="C41" s="199"/>
      <c r="D41" s="458"/>
    </row>
    <row r="42" spans="2:4" ht="30" x14ac:dyDescent="0.25">
      <c r="B42" s="457"/>
      <c r="C42" s="281" t="s">
        <v>1673</v>
      </c>
      <c r="D42" s="458"/>
    </row>
    <row r="43" spans="2:4" ht="45" x14ac:dyDescent="0.25">
      <c r="B43" s="358" t="s">
        <v>1674</v>
      </c>
      <c r="C43" s="205" t="s">
        <v>1675</v>
      </c>
      <c r="D43" s="205"/>
    </row>
    <row r="45" spans="2:4" x14ac:dyDescent="0.25">
      <c r="D45" s="223" t="s">
        <v>1461</v>
      </c>
    </row>
    <row r="56" spans="2:4" ht="15" customHeight="1" x14ac:dyDescent="0.25"/>
    <row r="57" spans="2:4" ht="222.75" customHeight="1" x14ac:dyDescent="0.25"/>
    <row r="58" spans="2:4" ht="203.25" customHeight="1" x14ac:dyDescent="0.25">
      <c r="B58" s="212"/>
      <c r="C58" s="359"/>
      <c r="D58" s="359"/>
    </row>
    <row r="59" spans="2:4" ht="15.75" x14ac:dyDescent="0.25">
      <c r="B59" s="360"/>
      <c r="C59" s="361"/>
      <c r="D59" s="361"/>
    </row>
    <row r="61" spans="2:4" x14ac:dyDescent="0.25">
      <c r="D61" s="223"/>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6F74A658-0E6B-41D6-9DA8-BB7B5437842A}"/>
  </hyperlinks>
  <pageMargins left="0.7" right="0.7" top="0.75" bottom="0.75" header="0.3" footer="0.3"/>
  <pageSetup paperSize="9" scale="56"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4A99-B7D2-49C7-A9B5-53998B39362A}">
  <sheetPr>
    <pageSetUpPr fitToPage="1"/>
  </sheetPr>
  <dimension ref="A1:U61"/>
  <sheetViews>
    <sheetView zoomScale="85" zoomScaleNormal="85" workbookViewId="0"/>
  </sheetViews>
  <sheetFormatPr defaultRowHeight="15" x14ac:dyDescent="0.25"/>
  <cols>
    <col min="2" max="2" width="40.28515625" bestFit="1" customWidth="1"/>
  </cols>
  <sheetData>
    <row r="1" spans="1:21" x14ac:dyDescent="0.25">
      <c r="A1" s="174"/>
      <c r="B1" s="174"/>
      <c r="C1" s="174"/>
      <c r="D1" s="174"/>
      <c r="E1" s="174"/>
      <c r="F1" s="174"/>
      <c r="G1" s="174"/>
      <c r="H1" s="174"/>
      <c r="I1" s="174"/>
      <c r="J1" s="174"/>
      <c r="K1" s="174"/>
      <c r="L1" s="174"/>
      <c r="M1" s="174"/>
      <c r="N1" s="174"/>
      <c r="O1" s="174"/>
      <c r="P1" s="174"/>
      <c r="Q1" s="174"/>
      <c r="R1" s="174"/>
      <c r="S1" s="174"/>
      <c r="T1" s="174"/>
      <c r="U1" s="174"/>
    </row>
    <row r="2" spans="1:21" x14ac:dyDescent="0.25">
      <c r="A2" s="174"/>
      <c r="B2" s="174"/>
      <c r="C2" s="174"/>
      <c r="D2" s="174"/>
      <c r="E2" s="174"/>
      <c r="F2" s="174"/>
      <c r="G2" s="174"/>
      <c r="H2" s="174"/>
      <c r="I2" s="174"/>
      <c r="J2" s="174"/>
      <c r="K2" s="174"/>
      <c r="L2" s="174"/>
      <c r="M2" s="174"/>
      <c r="N2" s="174"/>
      <c r="O2" s="174"/>
      <c r="P2" s="174"/>
      <c r="Q2" s="174"/>
      <c r="R2" s="174"/>
      <c r="S2" s="174"/>
      <c r="T2" s="174"/>
      <c r="U2" s="174"/>
    </row>
    <row r="3" spans="1:21" x14ac:dyDescent="0.25">
      <c r="A3" s="174"/>
      <c r="B3" s="174"/>
      <c r="C3" s="174"/>
      <c r="D3" s="174"/>
      <c r="E3" s="174"/>
      <c r="F3" s="174"/>
      <c r="G3" s="174"/>
      <c r="H3" s="174"/>
      <c r="I3" s="174"/>
      <c r="J3" s="174"/>
      <c r="K3" s="174"/>
      <c r="L3" s="174"/>
      <c r="M3" s="174"/>
      <c r="N3" s="174"/>
      <c r="O3" s="174"/>
      <c r="P3" s="174"/>
      <c r="Q3" s="174"/>
      <c r="R3" s="174"/>
      <c r="S3" s="174"/>
      <c r="T3" s="174"/>
      <c r="U3" s="174"/>
    </row>
    <row r="4" spans="1:21" x14ac:dyDescent="0.25">
      <c r="A4" s="174"/>
      <c r="B4" s="235"/>
      <c r="C4" s="174"/>
      <c r="D4" s="174"/>
      <c r="E4" s="174"/>
      <c r="F4" s="174"/>
      <c r="G4" s="174"/>
      <c r="H4" s="174"/>
      <c r="I4" s="174"/>
      <c r="J4" s="174"/>
      <c r="K4" s="174"/>
      <c r="L4" s="174"/>
      <c r="M4" s="174"/>
      <c r="N4" s="174"/>
      <c r="O4" s="174"/>
      <c r="P4" s="174"/>
      <c r="Q4" s="174"/>
      <c r="R4" s="174"/>
      <c r="S4" s="174"/>
      <c r="T4" s="174"/>
      <c r="U4" s="174"/>
    </row>
    <row r="5" spans="1:21" ht="15.75" customHeight="1" x14ac:dyDescent="0.25">
      <c r="A5" s="174"/>
      <c r="B5" s="348" t="s">
        <v>1676</v>
      </c>
      <c r="C5" s="312"/>
      <c r="D5" s="312"/>
      <c r="E5" s="312"/>
      <c r="F5" s="312"/>
      <c r="G5" s="312"/>
      <c r="H5" s="312"/>
      <c r="I5" s="312"/>
      <c r="J5" s="312"/>
      <c r="K5" s="312"/>
      <c r="L5" s="312"/>
      <c r="M5" s="312"/>
      <c r="N5" s="312"/>
      <c r="O5" s="312"/>
    </row>
    <row r="6" spans="1:21" ht="15" customHeight="1" x14ac:dyDescent="0.25">
      <c r="A6" s="174"/>
      <c r="B6" s="362" t="s">
        <v>1677</v>
      </c>
      <c r="C6" s="460" t="s">
        <v>1678</v>
      </c>
      <c r="D6" s="460"/>
      <c r="E6" s="460"/>
      <c r="F6" s="460"/>
      <c r="G6" s="460"/>
      <c r="H6" s="460"/>
      <c r="I6" s="460"/>
      <c r="J6" s="460"/>
      <c r="K6" s="460"/>
      <c r="L6" s="460"/>
      <c r="M6" s="460"/>
      <c r="N6" s="460"/>
      <c r="O6" s="460"/>
    </row>
    <row r="7" spans="1:21" ht="15" customHeight="1" x14ac:dyDescent="0.25">
      <c r="A7" s="174"/>
      <c r="B7" s="362"/>
      <c r="C7" s="461" t="s">
        <v>1679</v>
      </c>
      <c r="D7" s="461"/>
      <c r="E7" s="461"/>
      <c r="F7" s="461"/>
      <c r="G7" s="461"/>
      <c r="H7" s="461"/>
      <c r="I7" s="461"/>
      <c r="J7" s="461"/>
      <c r="K7" s="461"/>
      <c r="L7" s="461"/>
      <c r="M7" s="461"/>
      <c r="N7" s="461"/>
      <c r="O7" s="461"/>
    </row>
    <row r="8" spans="1:21" ht="15" customHeight="1" x14ac:dyDescent="0.25">
      <c r="A8" s="174"/>
      <c r="B8" s="363"/>
      <c r="C8" s="364"/>
      <c r="D8" s="364"/>
      <c r="E8" s="312"/>
      <c r="F8" s="312"/>
      <c r="G8" s="312"/>
      <c r="H8" s="312"/>
      <c r="I8" s="312"/>
      <c r="J8" s="312"/>
      <c r="K8" s="312"/>
      <c r="L8" s="312"/>
      <c r="M8" s="312"/>
      <c r="N8" s="312"/>
      <c r="O8" s="312"/>
    </row>
    <row r="9" spans="1:21" ht="15" customHeight="1" x14ac:dyDescent="0.25">
      <c r="A9" s="174"/>
      <c r="B9" s="365" t="s">
        <v>1680</v>
      </c>
      <c r="C9" s="319"/>
      <c r="D9" s="319"/>
      <c r="E9" s="319"/>
      <c r="F9" s="319"/>
      <c r="G9" s="319"/>
      <c r="H9" s="319"/>
      <c r="I9" s="319"/>
      <c r="J9" s="319"/>
      <c r="K9" s="319"/>
      <c r="L9" s="319"/>
      <c r="M9" s="319"/>
      <c r="N9" s="319"/>
      <c r="O9" s="319"/>
    </row>
    <row r="10" spans="1:21" ht="15" customHeight="1" x14ac:dyDescent="0.25">
      <c r="A10" s="174"/>
      <c r="B10" s="199" t="s">
        <v>1681</v>
      </c>
      <c r="C10" s="462"/>
      <c r="D10" s="462"/>
      <c r="E10" s="462"/>
      <c r="F10" s="462"/>
      <c r="G10" s="462"/>
      <c r="H10" s="462"/>
      <c r="I10" s="462"/>
      <c r="J10" s="462"/>
      <c r="K10" s="462"/>
      <c r="L10" s="462"/>
      <c r="M10" s="462"/>
      <c r="N10" s="462"/>
      <c r="O10" s="462"/>
    </row>
    <row r="11" spans="1:21" ht="15" customHeight="1" x14ac:dyDescent="0.25">
      <c r="A11" s="174"/>
      <c r="B11" s="212" t="s">
        <v>1682</v>
      </c>
      <c r="C11" s="463"/>
      <c r="D11" s="463"/>
      <c r="E11" s="463"/>
      <c r="F11" s="463"/>
      <c r="G11" s="463"/>
      <c r="H11" s="463"/>
      <c r="I11" s="463"/>
      <c r="J11" s="463"/>
      <c r="K11" s="463"/>
      <c r="L11" s="463"/>
      <c r="M11" s="463"/>
      <c r="N11" s="463"/>
      <c r="O11" s="463"/>
    </row>
    <row r="12" spans="1:21" x14ac:dyDescent="0.25">
      <c r="A12" s="174"/>
      <c r="B12" s="212"/>
      <c r="C12" s="464"/>
      <c r="D12" s="464"/>
      <c r="E12" s="464"/>
      <c r="F12" s="464"/>
      <c r="G12" s="464"/>
      <c r="H12" s="464"/>
      <c r="I12" s="464"/>
      <c r="J12" s="464"/>
      <c r="K12" s="464"/>
      <c r="L12" s="464"/>
      <c r="M12" s="464"/>
      <c r="N12" s="464"/>
      <c r="O12" s="464"/>
    </row>
    <row r="13" spans="1:21" ht="15.75" customHeight="1" x14ac:dyDescent="0.25">
      <c r="A13" s="174"/>
      <c r="B13" s="365" t="s">
        <v>1683</v>
      </c>
      <c r="C13" s="465" t="s">
        <v>1684</v>
      </c>
      <c r="D13" s="465"/>
      <c r="E13" s="465"/>
      <c r="F13" s="465"/>
      <c r="G13" s="465"/>
      <c r="H13" s="465"/>
      <c r="I13" s="465"/>
      <c r="J13" s="465"/>
      <c r="K13" s="465"/>
      <c r="L13" s="465"/>
      <c r="M13" s="465"/>
      <c r="N13" s="465"/>
      <c r="O13" s="465"/>
    </row>
    <row r="14" spans="1:21" ht="226.5" customHeight="1" x14ac:dyDescent="0.25">
      <c r="A14" s="174"/>
      <c r="B14" s="212" t="s">
        <v>1685</v>
      </c>
      <c r="C14" s="466" t="s">
        <v>1686</v>
      </c>
      <c r="D14" s="467"/>
      <c r="E14" s="467"/>
      <c r="F14" s="467"/>
      <c r="G14" s="467"/>
      <c r="H14" s="467"/>
      <c r="I14" s="467"/>
      <c r="J14" s="467"/>
      <c r="K14" s="467"/>
      <c r="L14" s="467"/>
      <c r="M14" s="467"/>
      <c r="N14" s="467"/>
      <c r="O14" s="468"/>
    </row>
    <row r="15" spans="1:21" x14ac:dyDescent="0.25">
      <c r="A15" s="174"/>
      <c r="B15" s="174"/>
      <c r="C15" s="366"/>
      <c r="D15" s="174"/>
      <c r="E15" s="174"/>
      <c r="F15" s="174"/>
      <c r="G15" s="174"/>
      <c r="H15" s="174"/>
      <c r="I15" s="174"/>
      <c r="J15" s="174"/>
      <c r="K15" s="174"/>
      <c r="L15" s="174"/>
      <c r="M15" s="174"/>
      <c r="N15" s="174"/>
      <c r="O15" s="367"/>
    </row>
    <row r="16" spans="1:21" x14ac:dyDescent="0.25">
      <c r="A16" s="174"/>
      <c r="B16" s="174"/>
      <c r="C16" s="366"/>
      <c r="D16" s="174"/>
      <c r="E16" s="174"/>
      <c r="F16" s="174"/>
      <c r="G16" s="174"/>
      <c r="H16" s="174"/>
      <c r="I16" s="174"/>
      <c r="J16" s="174"/>
      <c r="K16" s="174"/>
      <c r="L16" s="174"/>
      <c r="M16" s="174"/>
      <c r="N16" s="174"/>
      <c r="O16" s="367"/>
    </row>
    <row r="17" spans="1:15" ht="30" x14ac:dyDescent="0.25">
      <c r="A17" s="174"/>
      <c r="B17" s="212" t="s">
        <v>1687</v>
      </c>
      <c r="C17" s="366" t="s">
        <v>1688</v>
      </c>
      <c r="D17" s="174"/>
      <c r="E17" s="174"/>
      <c r="F17" s="174"/>
      <c r="G17" s="174"/>
      <c r="H17" s="174"/>
      <c r="I17" s="174"/>
      <c r="J17" s="174"/>
      <c r="K17" s="174"/>
      <c r="L17" s="174"/>
      <c r="M17" s="174"/>
      <c r="N17" s="174"/>
      <c r="O17" s="367"/>
    </row>
    <row r="18" spans="1:15" x14ac:dyDescent="0.25">
      <c r="A18" s="174"/>
      <c r="B18" s="174"/>
      <c r="C18" s="366"/>
      <c r="D18" s="174"/>
      <c r="E18" s="315"/>
      <c r="F18" s="368"/>
      <c r="G18" s="174"/>
      <c r="H18" s="174"/>
      <c r="I18" s="174"/>
      <c r="J18" s="174"/>
      <c r="K18" s="174"/>
      <c r="L18" s="174"/>
      <c r="M18" s="174"/>
      <c r="N18" s="174"/>
      <c r="O18" s="367"/>
    </row>
    <row r="19" spans="1:15" x14ac:dyDescent="0.25">
      <c r="A19" s="174"/>
      <c r="B19" s="174"/>
      <c r="C19" s="369" t="s">
        <v>1689</v>
      </c>
      <c r="D19" s="174"/>
      <c r="E19" s="315"/>
      <c r="F19" s="368"/>
      <c r="G19" s="174"/>
      <c r="H19" s="174"/>
      <c r="I19" s="174"/>
      <c r="J19" s="174"/>
      <c r="K19" s="174"/>
      <c r="L19" s="174"/>
      <c r="M19" s="174"/>
      <c r="N19" s="174"/>
      <c r="O19" s="367"/>
    </row>
    <row r="20" spans="1:15" x14ac:dyDescent="0.25">
      <c r="A20" s="174"/>
      <c r="B20" s="174"/>
      <c r="C20" s="366" t="s">
        <v>1690</v>
      </c>
      <c r="D20" s="174"/>
      <c r="E20" s="315"/>
      <c r="F20" s="368"/>
      <c r="G20" s="174"/>
      <c r="H20" s="174"/>
      <c r="I20" s="174"/>
      <c r="J20" s="174"/>
      <c r="K20" s="174"/>
      <c r="L20" s="174"/>
      <c r="M20" s="174"/>
      <c r="N20" s="174"/>
      <c r="O20" s="367"/>
    </row>
    <row r="21" spans="1:15" x14ac:dyDescent="0.25">
      <c r="A21" s="174"/>
      <c r="B21" s="174"/>
      <c r="C21" s="366"/>
      <c r="D21" s="174"/>
      <c r="E21" s="315"/>
      <c r="F21" s="368"/>
      <c r="G21" s="174"/>
      <c r="H21" s="174"/>
      <c r="I21" s="174"/>
      <c r="J21" s="174"/>
      <c r="K21" s="174"/>
      <c r="L21" s="174"/>
      <c r="M21" s="174"/>
      <c r="N21" s="174"/>
      <c r="O21" s="367"/>
    </row>
    <row r="22" spans="1:15" x14ac:dyDescent="0.25">
      <c r="A22" s="174"/>
      <c r="B22" s="174"/>
      <c r="C22" s="366"/>
      <c r="D22" s="459" t="s">
        <v>1691</v>
      </c>
      <c r="E22" s="459"/>
      <c r="F22" s="459"/>
      <c r="G22" s="459"/>
      <c r="H22" s="459"/>
      <c r="I22" s="459"/>
      <c r="J22" s="459"/>
      <c r="K22" s="459"/>
      <c r="L22" s="370"/>
      <c r="M22" s="174"/>
      <c r="N22" s="174"/>
      <c r="O22" s="367"/>
    </row>
    <row r="23" spans="1:15" x14ac:dyDescent="0.25">
      <c r="A23" s="174"/>
      <c r="B23" s="174"/>
      <c r="C23" s="366"/>
      <c r="D23" s="174"/>
      <c r="E23" s="174"/>
      <c r="F23" s="174"/>
      <c r="G23" s="174"/>
      <c r="H23" s="174"/>
      <c r="I23" s="174"/>
      <c r="J23" s="174"/>
      <c r="K23" s="174"/>
      <c r="L23" s="174"/>
      <c r="M23" s="174"/>
      <c r="N23" s="174"/>
      <c r="O23" s="367"/>
    </row>
    <row r="24" spans="1:15" ht="15.75" thickBot="1" x14ac:dyDescent="0.3">
      <c r="A24" s="174"/>
      <c r="B24" s="174"/>
      <c r="C24" s="371" t="s">
        <v>1692</v>
      </c>
      <c r="D24" s="372" t="s">
        <v>1693</v>
      </c>
      <c r="E24" s="372" t="s">
        <v>1694</v>
      </c>
      <c r="F24" s="372" t="s">
        <v>1695</v>
      </c>
      <c r="G24" s="372" t="s">
        <v>1696</v>
      </c>
      <c r="H24" s="372" t="s">
        <v>1697</v>
      </c>
      <c r="I24" s="372" t="s">
        <v>1698</v>
      </c>
      <c r="J24" s="372" t="s">
        <v>1699</v>
      </c>
      <c r="K24" s="372" t="s">
        <v>1700</v>
      </c>
      <c r="L24" s="372" t="s">
        <v>1701</v>
      </c>
      <c r="M24" s="174"/>
      <c r="N24" s="174"/>
      <c r="O24" s="367"/>
    </row>
    <row r="25" spans="1:15" x14ac:dyDescent="0.25">
      <c r="A25" s="174"/>
      <c r="B25" s="174"/>
      <c r="C25" s="373">
        <v>266666.66666666669</v>
      </c>
      <c r="D25" s="368">
        <v>266666.66666666669</v>
      </c>
      <c r="E25" s="368">
        <v>266666.66666666669</v>
      </c>
      <c r="F25" s="368">
        <v>133333.33333333334</v>
      </c>
      <c r="G25" s="368">
        <v>66666.666666666672</v>
      </c>
      <c r="H25" s="315" t="s">
        <v>1702</v>
      </c>
      <c r="I25" s="315" t="s">
        <v>1702</v>
      </c>
      <c r="J25" s="315" t="s">
        <v>1702</v>
      </c>
      <c r="K25" s="315" t="s">
        <v>1702</v>
      </c>
      <c r="L25" s="315" t="s">
        <v>1702</v>
      </c>
      <c r="M25" s="174"/>
      <c r="N25" s="174"/>
      <c r="O25" s="367"/>
    </row>
    <row r="26" spans="1:15" x14ac:dyDescent="0.25">
      <c r="A26" s="174"/>
      <c r="B26" s="174"/>
      <c r="C26" s="373"/>
      <c r="D26" s="368"/>
      <c r="E26" s="368"/>
      <c r="F26" s="368"/>
      <c r="G26" s="368"/>
      <c r="H26" s="315"/>
      <c r="I26" s="315"/>
      <c r="J26" s="315"/>
      <c r="K26" s="315"/>
      <c r="L26" s="315"/>
      <c r="M26" s="174"/>
      <c r="N26" s="174"/>
      <c r="O26" s="367"/>
    </row>
    <row r="27" spans="1:15" x14ac:dyDescent="0.25">
      <c r="A27" s="174"/>
      <c r="B27" s="174"/>
      <c r="C27" s="373"/>
      <c r="D27" s="368"/>
      <c r="E27" s="368"/>
      <c r="F27" s="368"/>
      <c r="G27" s="368"/>
      <c r="H27" s="315"/>
      <c r="I27" s="315"/>
      <c r="J27" s="315"/>
      <c r="K27" s="315"/>
      <c r="L27" s="315"/>
      <c r="M27" s="174"/>
      <c r="N27" s="174"/>
      <c r="O27" s="367"/>
    </row>
    <row r="28" spans="1:15" x14ac:dyDescent="0.25">
      <c r="A28" s="174"/>
      <c r="B28" s="174"/>
      <c r="C28" s="373"/>
      <c r="D28" s="368"/>
      <c r="E28" s="368"/>
      <c r="F28" s="368"/>
      <c r="G28" s="368"/>
      <c r="H28" s="315"/>
      <c r="I28" s="315"/>
      <c r="J28" s="315"/>
      <c r="K28" s="315"/>
      <c r="L28" s="315"/>
      <c r="M28" s="174"/>
      <c r="N28" s="174"/>
      <c r="O28" s="367"/>
    </row>
    <row r="29" spans="1:15" x14ac:dyDescent="0.25">
      <c r="A29" s="174"/>
      <c r="B29" s="174"/>
      <c r="C29" s="366" t="s">
        <v>1703</v>
      </c>
      <c r="D29" s="368"/>
      <c r="E29" s="368"/>
      <c r="F29" s="368"/>
      <c r="G29" s="368"/>
      <c r="H29" s="315"/>
      <c r="I29" s="315"/>
      <c r="J29" s="315"/>
      <c r="K29" s="315"/>
      <c r="L29" s="315"/>
      <c r="M29" s="174"/>
      <c r="N29" s="174"/>
      <c r="O29" s="367"/>
    </row>
    <row r="30" spans="1:15" x14ac:dyDescent="0.25">
      <c r="A30" s="174"/>
      <c r="B30" s="174"/>
      <c r="C30" s="366"/>
      <c r="D30" s="368"/>
      <c r="E30" s="368"/>
      <c r="F30" s="368"/>
      <c r="G30" s="368"/>
      <c r="H30" s="315"/>
      <c r="I30" s="315"/>
      <c r="J30" s="315"/>
      <c r="K30" s="315"/>
      <c r="L30" s="315"/>
      <c r="M30" s="174"/>
      <c r="N30" s="174"/>
      <c r="O30" s="367"/>
    </row>
    <row r="31" spans="1:15" x14ac:dyDescent="0.25">
      <c r="A31" s="174"/>
      <c r="B31" s="174"/>
      <c r="C31" s="369" t="s">
        <v>1689</v>
      </c>
      <c r="D31" s="174"/>
      <c r="E31" s="174"/>
      <c r="F31" s="174"/>
      <c r="G31" s="174"/>
      <c r="H31" s="174"/>
      <c r="I31" s="174"/>
      <c r="J31" s="174"/>
      <c r="K31" s="174"/>
      <c r="L31" s="174"/>
      <c r="M31" s="174"/>
      <c r="N31" s="174"/>
      <c r="O31" s="367"/>
    </row>
    <row r="32" spans="1:15" x14ac:dyDescent="0.25">
      <c r="A32" s="174"/>
      <c r="B32" s="174"/>
      <c r="C32" s="366" t="s">
        <v>1704</v>
      </c>
      <c r="D32" s="174"/>
      <c r="E32" s="174"/>
      <c r="F32" s="174"/>
      <c r="G32" s="174"/>
      <c r="H32" s="174"/>
      <c r="I32" s="174"/>
      <c r="J32" s="174"/>
      <c r="K32" s="174"/>
      <c r="L32" s="174"/>
      <c r="M32" s="174"/>
      <c r="N32" s="174"/>
      <c r="O32" s="367"/>
    </row>
    <row r="33" spans="1:15" x14ac:dyDescent="0.25">
      <c r="A33" s="174"/>
      <c r="B33" s="174"/>
      <c r="C33" s="366" t="s">
        <v>1705</v>
      </c>
      <c r="D33" s="374"/>
      <c r="E33" s="374"/>
      <c r="F33" s="374"/>
      <c r="G33" s="374"/>
      <c r="H33" s="374"/>
      <c r="I33" s="374"/>
      <c r="J33" s="374"/>
      <c r="K33" s="374"/>
      <c r="L33" s="374"/>
      <c r="M33" s="174"/>
      <c r="N33" s="174"/>
      <c r="O33" s="367"/>
    </row>
    <row r="34" spans="1:15" x14ac:dyDescent="0.25">
      <c r="A34" s="174"/>
      <c r="B34" s="174"/>
      <c r="C34" s="369"/>
      <c r="D34" s="374"/>
      <c r="E34" s="374"/>
      <c r="F34" s="374"/>
      <c r="G34" s="374"/>
      <c r="H34" s="374"/>
      <c r="I34" s="374"/>
      <c r="J34" s="374"/>
      <c r="K34" s="374"/>
      <c r="L34" s="374"/>
      <c r="M34" s="174"/>
      <c r="N34" s="174"/>
      <c r="O34" s="367"/>
    </row>
    <row r="35" spans="1:15" x14ac:dyDescent="0.25">
      <c r="A35" s="174"/>
      <c r="B35" s="174"/>
      <c r="C35" s="366"/>
      <c r="D35" s="459" t="s">
        <v>1691</v>
      </c>
      <c r="E35" s="459"/>
      <c r="F35" s="459"/>
      <c r="G35" s="459"/>
      <c r="H35" s="459"/>
      <c r="I35" s="459"/>
      <c r="J35" s="459"/>
      <c r="K35" s="459"/>
      <c r="L35" s="370"/>
      <c r="M35" s="174"/>
      <c r="N35" s="174"/>
      <c r="O35" s="367"/>
    </row>
    <row r="36" spans="1:15" x14ac:dyDescent="0.25">
      <c r="A36" s="174"/>
      <c r="B36" s="174"/>
      <c r="C36" s="366"/>
      <c r="D36" s="174"/>
      <c r="E36" s="174"/>
      <c r="F36" s="174"/>
      <c r="G36" s="174"/>
      <c r="H36" s="174"/>
      <c r="I36" s="174"/>
      <c r="J36" s="174"/>
      <c r="K36" s="174"/>
      <c r="L36" s="174"/>
      <c r="M36" s="174"/>
      <c r="N36" s="174"/>
      <c r="O36" s="367"/>
    </row>
    <row r="37" spans="1:15" ht="15.75" thickBot="1" x14ac:dyDescent="0.3">
      <c r="A37" s="174"/>
      <c r="B37" s="174"/>
      <c r="C37" s="371" t="s">
        <v>1692</v>
      </c>
      <c r="D37" s="372" t="s">
        <v>1693</v>
      </c>
      <c r="E37" s="372" t="s">
        <v>1694</v>
      </c>
      <c r="F37" s="372" t="s">
        <v>1695</v>
      </c>
      <c r="G37" s="372" t="s">
        <v>1696</v>
      </c>
      <c r="H37" s="372" t="s">
        <v>1697</v>
      </c>
      <c r="I37" s="372" t="s">
        <v>1698</v>
      </c>
      <c r="J37" s="372" t="s">
        <v>1699</v>
      </c>
      <c r="K37" s="372" t="s">
        <v>1700</v>
      </c>
      <c r="L37" s="372" t="s">
        <v>1701</v>
      </c>
      <c r="M37" s="174"/>
      <c r="N37" s="174"/>
      <c r="O37" s="367"/>
    </row>
    <row r="38" spans="1:15" x14ac:dyDescent="0.25">
      <c r="A38" s="174"/>
      <c r="B38" s="174"/>
      <c r="C38" s="375" t="s">
        <v>1702</v>
      </c>
      <c r="D38" s="315" t="s">
        <v>1702</v>
      </c>
      <c r="E38" s="376">
        <v>571428.57142857148</v>
      </c>
      <c r="F38" s="376">
        <v>285714.28571428574</v>
      </c>
      <c r="G38" s="376">
        <v>142857.14285714287</v>
      </c>
      <c r="H38" s="315" t="s">
        <v>1702</v>
      </c>
      <c r="I38" s="315" t="s">
        <v>1702</v>
      </c>
      <c r="J38" s="315" t="s">
        <v>1702</v>
      </c>
      <c r="K38" s="315" t="s">
        <v>1702</v>
      </c>
      <c r="L38" s="315" t="s">
        <v>1702</v>
      </c>
      <c r="M38" s="174"/>
      <c r="N38" s="174"/>
      <c r="O38" s="367"/>
    </row>
    <row r="39" spans="1:15" x14ac:dyDescent="0.25">
      <c r="A39" s="174"/>
      <c r="B39" s="174"/>
      <c r="C39" s="366"/>
      <c r="D39" s="174"/>
      <c r="E39" s="174"/>
      <c r="F39" s="174"/>
      <c r="G39" s="174"/>
      <c r="H39" s="174"/>
      <c r="I39" s="174"/>
      <c r="J39" s="174"/>
      <c r="K39" s="174"/>
      <c r="L39" s="174"/>
      <c r="M39" s="174"/>
      <c r="N39" s="174"/>
      <c r="O39" s="367"/>
    </row>
    <row r="40" spans="1:15" x14ac:dyDescent="0.25">
      <c r="A40" s="174"/>
      <c r="B40" s="174"/>
      <c r="C40" s="366"/>
      <c r="D40" s="174"/>
      <c r="E40" s="174"/>
      <c r="F40" s="174"/>
      <c r="G40" s="174"/>
      <c r="H40" s="174"/>
      <c r="I40" s="174"/>
      <c r="J40" s="174"/>
      <c r="K40" s="174"/>
      <c r="L40" s="174"/>
      <c r="M40" s="174"/>
      <c r="N40" s="174"/>
      <c r="O40" s="367"/>
    </row>
    <row r="41" spans="1:15" x14ac:dyDescent="0.25">
      <c r="A41" s="174"/>
      <c r="B41" s="174"/>
      <c r="C41" s="366" t="s">
        <v>1706</v>
      </c>
      <c r="D41" s="174"/>
      <c r="E41" s="174"/>
      <c r="F41" s="174"/>
      <c r="G41" s="174"/>
      <c r="H41" s="174"/>
      <c r="I41" s="174"/>
      <c r="J41" s="174"/>
      <c r="K41" s="174"/>
      <c r="L41" s="174"/>
      <c r="M41" s="174"/>
      <c r="N41" s="174"/>
      <c r="O41" s="367"/>
    </row>
    <row r="42" spans="1:15" x14ac:dyDescent="0.25">
      <c r="A42" s="174"/>
      <c r="B42" s="174"/>
      <c r="C42" s="366"/>
      <c r="D42" s="174"/>
      <c r="E42" s="174"/>
      <c r="F42" s="174"/>
      <c r="G42" s="174"/>
      <c r="H42" s="174"/>
      <c r="I42" s="174"/>
      <c r="J42" s="174"/>
      <c r="K42" s="174"/>
      <c r="L42" s="174"/>
      <c r="M42" s="174"/>
      <c r="N42" s="174"/>
      <c r="O42" s="367"/>
    </row>
    <row r="43" spans="1:15" x14ac:dyDescent="0.25">
      <c r="A43" s="174"/>
      <c r="B43" s="174"/>
      <c r="C43" s="369" t="s">
        <v>1689</v>
      </c>
      <c r="D43" s="174"/>
      <c r="E43" s="174"/>
      <c r="F43" s="174"/>
      <c r="G43" s="174"/>
      <c r="H43" s="174"/>
      <c r="I43" s="174"/>
      <c r="J43" s="174"/>
      <c r="K43" s="174"/>
      <c r="L43" s="174"/>
      <c r="M43" s="174"/>
      <c r="N43" s="174"/>
      <c r="O43" s="367"/>
    </row>
    <row r="44" spans="1:15" x14ac:dyDescent="0.25">
      <c r="A44" s="174"/>
      <c r="B44" s="174"/>
      <c r="C44" s="366" t="s">
        <v>1707</v>
      </c>
      <c r="D44" s="174"/>
      <c r="E44" s="174"/>
      <c r="F44" s="174"/>
      <c r="G44" s="174"/>
      <c r="H44" s="174"/>
      <c r="I44" s="174"/>
      <c r="J44" s="174"/>
      <c r="K44" s="174"/>
      <c r="L44" s="174"/>
      <c r="M44" s="174"/>
      <c r="N44" s="174"/>
      <c r="O44" s="367"/>
    </row>
    <row r="45" spans="1:15" x14ac:dyDescent="0.25">
      <c r="A45" s="174"/>
      <c r="B45" s="174"/>
      <c r="C45" s="366" t="s">
        <v>1708</v>
      </c>
      <c r="D45" s="374"/>
      <c r="E45" s="374"/>
      <c r="F45" s="374"/>
      <c r="G45" s="374"/>
      <c r="H45" s="374"/>
      <c r="I45" s="374"/>
      <c r="J45" s="374"/>
      <c r="K45" s="374"/>
      <c r="L45" s="374"/>
      <c r="M45" s="174"/>
      <c r="N45" s="174"/>
      <c r="O45" s="367"/>
    </row>
    <row r="46" spans="1:15" x14ac:dyDescent="0.25">
      <c r="A46" s="174"/>
      <c r="B46" s="174"/>
      <c r="C46" s="366"/>
      <c r="D46" s="374"/>
      <c r="E46" s="374"/>
      <c r="F46" s="374"/>
      <c r="G46" s="374"/>
      <c r="H46" s="374"/>
      <c r="I46" s="374"/>
      <c r="J46" s="374"/>
      <c r="K46" s="374"/>
      <c r="L46" s="374"/>
      <c r="M46" s="174"/>
      <c r="N46" s="174"/>
      <c r="O46" s="367"/>
    </row>
    <row r="47" spans="1:15" x14ac:dyDescent="0.25">
      <c r="A47" s="174"/>
      <c r="B47" s="174"/>
      <c r="C47" s="366"/>
      <c r="D47" s="174"/>
      <c r="E47" s="315"/>
      <c r="F47" s="315"/>
      <c r="G47" s="374"/>
      <c r="H47" s="374"/>
      <c r="I47" s="374"/>
      <c r="J47" s="374"/>
      <c r="K47" s="374"/>
      <c r="L47" s="374"/>
      <c r="M47" s="174"/>
      <c r="N47" s="174"/>
      <c r="O47" s="367"/>
    </row>
    <row r="48" spans="1:15" x14ac:dyDescent="0.25">
      <c r="A48" s="174"/>
      <c r="B48" s="174"/>
      <c r="C48" s="369"/>
      <c r="D48" s="374"/>
      <c r="E48" s="374"/>
      <c r="F48" s="374"/>
      <c r="G48" s="374"/>
      <c r="H48" s="374"/>
      <c r="I48" s="374"/>
      <c r="J48" s="374"/>
      <c r="K48" s="374"/>
      <c r="L48" s="374"/>
      <c r="M48" s="174"/>
      <c r="N48" s="174"/>
      <c r="O48" s="367"/>
    </row>
    <row r="49" spans="1:15" x14ac:dyDescent="0.25">
      <c r="A49" s="174"/>
      <c r="B49" s="174"/>
      <c r="C49" s="366"/>
      <c r="D49" s="459" t="s">
        <v>1709</v>
      </c>
      <c r="E49" s="459"/>
      <c r="F49" s="459"/>
      <c r="G49" s="459"/>
      <c r="H49" s="459"/>
      <c r="I49" s="459"/>
      <c r="J49" s="459"/>
      <c r="K49" s="459"/>
      <c r="L49" s="370"/>
      <c r="M49" s="174"/>
      <c r="N49" s="174"/>
      <c r="O49" s="367"/>
    </row>
    <row r="50" spans="1:15" x14ac:dyDescent="0.25">
      <c r="A50" s="174"/>
      <c r="B50" s="174"/>
      <c r="C50" s="366"/>
      <c r="D50" s="174"/>
      <c r="E50" s="174"/>
      <c r="F50" s="174"/>
      <c r="G50" s="174"/>
      <c r="H50" s="174"/>
      <c r="I50" s="174"/>
      <c r="J50" s="174"/>
      <c r="K50" s="174"/>
      <c r="L50" s="174"/>
      <c r="M50" s="174"/>
      <c r="N50" s="174"/>
      <c r="O50" s="367"/>
    </row>
    <row r="51" spans="1:15" ht="15.75" thickBot="1" x14ac:dyDescent="0.3">
      <c r="A51" s="174"/>
      <c r="B51" s="174"/>
      <c r="C51" s="371" t="s">
        <v>1692</v>
      </c>
      <c r="D51" s="372" t="s">
        <v>1693</v>
      </c>
      <c r="E51" s="372" t="s">
        <v>1694</v>
      </c>
      <c r="F51" s="372" t="s">
        <v>1695</v>
      </c>
      <c r="G51" s="372" t="s">
        <v>1696</v>
      </c>
      <c r="H51" s="372" t="s">
        <v>1697</v>
      </c>
      <c r="I51" s="372" t="s">
        <v>1698</v>
      </c>
      <c r="J51" s="372" t="s">
        <v>1699</v>
      </c>
      <c r="K51" s="372" t="s">
        <v>1700</v>
      </c>
      <c r="L51" s="372" t="s">
        <v>1701</v>
      </c>
      <c r="M51" s="174"/>
      <c r="N51" s="174"/>
      <c r="O51" s="367"/>
    </row>
    <row r="52" spans="1:15" x14ac:dyDescent="0.25">
      <c r="A52" s="174"/>
      <c r="B52" s="174"/>
      <c r="C52" s="375" t="s">
        <v>1702</v>
      </c>
      <c r="D52" s="315" t="s">
        <v>1702</v>
      </c>
      <c r="E52" s="315" t="s">
        <v>1702</v>
      </c>
      <c r="F52" s="315" t="s">
        <v>1702</v>
      </c>
      <c r="G52" s="368">
        <v>1000000</v>
      </c>
      <c r="H52" s="315" t="s">
        <v>1702</v>
      </c>
      <c r="I52" s="315" t="s">
        <v>1702</v>
      </c>
      <c r="J52" s="315" t="s">
        <v>1702</v>
      </c>
      <c r="K52" s="315" t="s">
        <v>1702</v>
      </c>
      <c r="L52" s="315" t="s">
        <v>1702</v>
      </c>
      <c r="M52" s="174"/>
      <c r="N52" s="174"/>
      <c r="O52" s="367"/>
    </row>
    <row r="53" spans="1:15" x14ac:dyDescent="0.25">
      <c r="A53" s="174"/>
      <c r="B53" s="174"/>
      <c r="C53" s="366"/>
      <c r="D53" s="174"/>
      <c r="E53" s="174"/>
      <c r="F53" s="174"/>
      <c r="G53" s="174"/>
      <c r="H53" s="174"/>
      <c r="I53" s="174"/>
      <c r="J53" s="174"/>
      <c r="K53" s="174"/>
      <c r="L53" s="174"/>
      <c r="M53" s="174"/>
      <c r="N53" s="174"/>
      <c r="O53" s="367"/>
    </row>
    <row r="54" spans="1:15" ht="15.75" thickBot="1" x14ac:dyDescent="0.3">
      <c r="A54" s="174"/>
      <c r="B54" s="377"/>
      <c r="C54" s="378"/>
      <c r="D54" s="377"/>
      <c r="E54" s="377"/>
      <c r="F54" s="377"/>
      <c r="G54" s="377"/>
      <c r="H54" s="377"/>
      <c r="I54" s="377"/>
      <c r="J54" s="377"/>
      <c r="K54" s="377"/>
      <c r="L54" s="377"/>
      <c r="M54" s="377"/>
      <c r="N54" s="377"/>
      <c r="O54" s="379"/>
    </row>
    <row r="55" spans="1:15" x14ac:dyDescent="0.25">
      <c r="A55" s="174"/>
      <c r="B55" s="174"/>
      <c r="C55" s="174"/>
      <c r="D55" s="174"/>
      <c r="E55" s="174"/>
      <c r="F55" s="174"/>
      <c r="G55" s="174"/>
      <c r="H55" s="174"/>
      <c r="I55" s="174"/>
      <c r="J55" s="174"/>
      <c r="K55" s="174"/>
      <c r="L55" s="174"/>
      <c r="M55" s="174"/>
      <c r="N55" s="174"/>
      <c r="O55" s="174"/>
    </row>
    <row r="56" spans="1:15" x14ac:dyDescent="0.25">
      <c r="A56" s="174"/>
      <c r="B56" s="174"/>
      <c r="C56" s="174"/>
      <c r="D56" s="174"/>
      <c r="E56" s="174"/>
      <c r="F56" s="174"/>
      <c r="G56" s="174"/>
      <c r="H56" s="174"/>
      <c r="I56" s="174"/>
      <c r="J56" s="174"/>
      <c r="K56" s="174"/>
      <c r="L56" s="174"/>
      <c r="M56" s="174"/>
      <c r="N56" s="174"/>
      <c r="O56" s="174"/>
    </row>
    <row r="57" spans="1:15" x14ac:dyDescent="0.25">
      <c r="A57" s="174"/>
      <c r="B57" s="174"/>
      <c r="C57" s="174"/>
      <c r="D57" s="174"/>
      <c r="E57" s="174"/>
      <c r="F57" s="174"/>
      <c r="G57" s="174"/>
      <c r="H57" s="174"/>
      <c r="I57" s="174"/>
      <c r="J57" s="174"/>
      <c r="K57" s="174"/>
      <c r="L57" s="174"/>
      <c r="M57" s="174"/>
      <c r="N57" s="174"/>
      <c r="O57" s="223" t="s">
        <v>1461</v>
      </c>
    </row>
    <row r="58" spans="1:15" x14ac:dyDescent="0.25">
      <c r="A58" s="174"/>
      <c r="B58" s="174"/>
      <c r="C58" s="174"/>
      <c r="D58" s="174"/>
      <c r="E58" s="174"/>
      <c r="F58" s="174"/>
      <c r="G58" s="174"/>
      <c r="H58" s="174"/>
      <c r="I58" s="174"/>
      <c r="J58" s="174"/>
      <c r="K58" s="174"/>
      <c r="L58" s="174"/>
      <c r="M58" s="174"/>
      <c r="N58" s="174"/>
      <c r="O58" s="174"/>
    </row>
    <row r="59" spans="1:15" x14ac:dyDescent="0.25">
      <c r="A59" s="174"/>
      <c r="B59" s="174"/>
      <c r="C59" s="174"/>
      <c r="D59" s="174"/>
      <c r="E59" s="174"/>
      <c r="F59" s="174"/>
      <c r="G59" s="174"/>
      <c r="H59" s="174"/>
      <c r="I59" s="174"/>
      <c r="J59" s="174"/>
      <c r="K59" s="174"/>
      <c r="L59" s="174"/>
      <c r="M59" s="174"/>
      <c r="N59" s="174"/>
      <c r="O59" s="174"/>
    </row>
    <row r="60" spans="1:15" x14ac:dyDescent="0.25">
      <c r="A60" s="174"/>
      <c r="B60" s="174"/>
      <c r="C60" s="174"/>
      <c r="D60" s="174"/>
      <c r="E60" s="174"/>
      <c r="F60" s="174"/>
      <c r="G60" s="174"/>
      <c r="H60" s="174"/>
      <c r="I60" s="174"/>
      <c r="J60" s="174"/>
      <c r="K60" s="174"/>
      <c r="L60" s="174"/>
      <c r="M60" s="174"/>
      <c r="N60" s="174"/>
      <c r="O60" s="174"/>
    </row>
    <row r="61" spans="1:15" x14ac:dyDescent="0.25">
      <c r="A61" s="174"/>
      <c r="B61" s="174"/>
      <c r="C61" s="174"/>
      <c r="D61" s="174"/>
      <c r="E61" s="174"/>
      <c r="F61" s="174"/>
      <c r="G61" s="174"/>
      <c r="H61" s="174"/>
      <c r="I61" s="174"/>
      <c r="J61" s="174"/>
      <c r="K61" s="174"/>
      <c r="L61" s="174"/>
      <c r="M61" s="174"/>
      <c r="N61" s="174"/>
      <c r="O61" s="174"/>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86C2A01A-B0B5-458A-B340-292F9986F5F8}"/>
    <hyperlink ref="O57" location="Contents!A1" display="To Frontpage" xr:uid="{40CF0ACE-8EB5-4DA1-9165-C7E446025E67}"/>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F6E89-4394-4EAD-8C15-8272D9EA5054}">
  <sheetPr>
    <pageSetUpPr fitToPage="1"/>
  </sheetPr>
  <dimension ref="A1:D75"/>
  <sheetViews>
    <sheetView zoomScale="85" zoomScaleNormal="85" workbookViewId="0"/>
  </sheetViews>
  <sheetFormatPr defaultColWidth="9.140625" defaultRowHeight="15" x14ac:dyDescent="0.25"/>
  <cols>
    <col min="1" max="1" width="4.7109375" style="174" customWidth="1"/>
    <col min="2" max="2" width="71.140625" style="174" customWidth="1"/>
    <col min="3" max="3" width="68.140625" style="174" customWidth="1"/>
    <col min="4" max="4" width="80.28515625" style="174" customWidth="1"/>
    <col min="5" max="16384" width="9.140625" style="174"/>
  </cols>
  <sheetData>
    <row r="1" spans="2:4" s="380" customFormat="1" x14ac:dyDescent="0.25"/>
    <row r="2" spans="2:4" s="380" customFormat="1" x14ac:dyDescent="0.25"/>
    <row r="3" spans="2:4" s="380" customFormat="1" x14ac:dyDescent="0.25"/>
    <row r="4" spans="2:4" s="380" customFormat="1" x14ac:dyDescent="0.25"/>
    <row r="5" spans="2:4" s="380" customFormat="1" x14ac:dyDescent="0.25"/>
    <row r="6" spans="2:4" s="380" customFormat="1" ht="16.5" thickBot="1" x14ac:dyDescent="0.3">
      <c r="B6" s="381" t="s">
        <v>1710</v>
      </c>
    </row>
    <row r="7" spans="2:4" s="380" customFormat="1" ht="15.75" thickBot="1" x14ac:dyDescent="0.3">
      <c r="B7" s="382" t="s">
        <v>1423</v>
      </c>
      <c r="C7" s="471" t="s">
        <v>1641</v>
      </c>
      <c r="D7" s="472"/>
    </row>
    <row r="8" spans="2:4" s="380" customFormat="1" ht="15.75" thickBot="1" x14ac:dyDescent="0.3">
      <c r="B8" s="383" t="s">
        <v>1711</v>
      </c>
      <c r="C8" s="473"/>
      <c r="D8" s="474"/>
    </row>
    <row r="9" spans="2:4" s="380" customFormat="1" x14ac:dyDescent="0.25">
      <c r="B9" s="384" t="s">
        <v>1431</v>
      </c>
      <c r="C9" s="475" t="s">
        <v>1712</v>
      </c>
      <c r="D9" s="476"/>
    </row>
    <row r="10" spans="2:4" s="380" customFormat="1" x14ac:dyDescent="0.25">
      <c r="B10" s="385" t="s">
        <v>1432</v>
      </c>
      <c r="C10" s="469" t="s">
        <v>1713</v>
      </c>
      <c r="D10" s="470"/>
    </row>
    <row r="11" spans="2:4" s="380" customFormat="1" x14ac:dyDescent="0.25">
      <c r="B11" s="385" t="s">
        <v>1434</v>
      </c>
      <c r="C11" s="469" t="s">
        <v>1714</v>
      </c>
      <c r="D11" s="470"/>
    </row>
    <row r="12" spans="2:4" s="380" customFormat="1" x14ac:dyDescent="0.25">
      <c r="B12" s="385" t="s">
        <v>1435</v>
      </c>
      <c r="C12" s="469" t="s">
        <v>1715</v>
      </c>
      <c r="D12" s="470"/>
    </row>
    <row r="13" spans="2:4" s="380" customFormat="1" x14ac:dyDescent="0.25">
      <c r="B13" s="385" t="s">
        <v>1436</v>
      </c>
      <c r="C13" s="469" t="s">
        <v>1716</v>
      </c>
      <c r="D13" s="470"/>
    </row>
    <row r="14" spans="2:4" s="380" customFormat="1" x14ac:dyDescent="0.25">
      <c r="B14" s="385" t="s">
        <v>1437</v>
      </c>
      <c r="C14" s="469" t="s">
        <v>1717</v>
      </c>
      <c r="D14" s="470"/>
    </row>
    <row r="15" spans="2:4" s="380" customFormat="1" x14ac:dyDescent="0.25">
      <c r="B15" s="385" t="s">
        <v>1438</v>
      </c>
      <c r="C15" s="479" t="s">
        <v>1718</v>
      </c>
      <c r="D15" s="480"/>
    </row>
    <row r="16" spans="2:4" s="380" customFormat="1" x14ac:dyDescent="0.25">
      <c r="B16" s="385" t="s">
        <v>1439</v>
      </c>
      <c r="C16" s="469" t="s">
        <v>1719</v>
      </c>
      <c r="D16" s="470"/>
    </row>
    <row r="17" spans="2:4" s="380" customFormat="1" x14ac:dyDescent="0.25">
      <c r="B17" s="386" t="s">
        <v>1440</v>
      </c>
      <c r="C17" s="469" t="s">
        <v>1720</v>
      </c>
      <c r="D17" s="470"/>
    </row>
    <row r="18" spans="2:4" s="380" customFormat="1" ht="30" customHeight="1" x14ac:dyDescent="0.25">
      <c r="B18" s="385" t="s">
        <v>1441</v>
      </c>
      <c r="C18" s="481" t="s">
        <v>1721</v>
      </c>
      <c r="D18" s="482"/>
    </row>
    <row r="19" spans="2:4" s="380" customFormat="1" x14ac:dyDescent="0.25">
      <c r="B19" s="387" t="s">
        <v>1443</v>
      </c>
      <c r="C19" s="469" t="s">
        <v>1722</v>
      </c>
      <c r="D19" s="470"/>
    </row>
    <row r="20" spans="2:4" s="380" customFormat="1" x14ac:dyDescent="0.25">
      <c r="B20" s="385" t="s">
        <v>1445</v>
      </c>
      <c r="C20" s="469" t="s">
        <v>1723</v>
      </c>
      <c r="D20" s="470"/>
    </row>
    <row r="21" spans="2:4" s="380" customFormat="1" x14ac:dyDescent="0.25">
      <c r="B21" s="385" t="s">
        <v>1459</v>
      </c>
      <c r="C21" s="469" t="s">
        <v>1724</v>
      </c>
      <c r="D21" s="470"/>
    </row>
    <row r="22" spans="2:4" s="380" customFormat="1" ht="30.75" thickBot="1" x14ac:dyDescent="0.3">
      <c r="B22" s="388" t="s">
        <v>1460</v>
      </c>
      <c r="C22" s="483" t="s">
        <v>1725</v>
      </c>
      <c r="D22" s="484"/>
    </row>
    <row r="23" spans="2:4" s="380" customFormat="1" ht="15.75" thickBot="1" x14ac:dyDescent="0.3">
      <c r="B23" s="389"/>
      <c r="C23" s="390"/>
      <c r="D23" s="391"/>
    </row>
    <row r="24" spans="2:4" s="380" customFormat="1" ht="15.75" thickBot="1" x14ac:dyDescent="0.3">
      <c r="B24" s="382" t="s">
        <v>1423</v>
      </c>
      <c r="C24" s="485" t="s">
        <v>1641</v>
      </c>
      <c r="D24" s="486"/>
    </row>
    <row r="25" spans="2:4" s="380" customFormat="1" ht="15.75" thickBot="1" x14ac:dyDescent="0.3">
      <c r="B25" s="383" t="s">
        <v>1726</v>
      </c>
      <c r="C25" s="487"/>
      <c r="D25" s="488"/>
    </row>
    <row r="26" spans="2:4" s="380" customFormat="1" x14ac:dyDescent="0.25">
      <c r="B26" s="392" t="s">
        <v>1464</v>
      </c>
      <c r="C26" s="489" t="s">
        <v>1727</v>
      </c>
      <c r="D26" s="490"/>
    </row>
    <row r="27" spans="2:4" s="380" customFormat="1" ht="36" customHeight="1" x14ac:dyDescent="0.25">
      <c r="B27" s="385" t="s">
        <v>1465</v>
      </c>
      <c r="C27" s="477" t="s">
        <v>1728</v>
      </c>
      <c r="D27" s="478"/>
    </row>
    <row r="28" spans="2:4" s="380" customFormat="1" x14ac:dyDescent="0.25">
      <c r="B28" s="393" t="s">
        <v>1466</v>
      </c>
      <c r="C28" s="477" t="s">
        <v>1729</v>
      </c>
      <c r="D28" s="478"/>
    </row>
    <row r="29" spans="2:4" s="380" customFormat="1" x14ac:dyDescent="0.25">
      <c r="B29" s="393" t="s">
        <v>1730</v>
      </c>
      <c r="C29" s="481" t="s">
        <v>1731</v>
      </c>
      <c r="D29" s="482"/>
    </row>
    <row r="30" spans="2:4" s="380" customFormat="1" x14ac:dyDescent="0.25">
      <c r="B30" s="393" t="s">
        <v>1732</v>
      </c>
      <c r="C30" s="469" t="s">
        <v>1733</v>
      </c>
      <c r="D30" s="470"/>
    </row>
    <row r="31" spans="2:4" s="380" customFormat="1" x14ac:dyDescent="0.25">
      <c r="B31" s="393" t="s">
        <v>1473</v>
      </c>
      <c r="C31" s="477" t="s">
        <v>1734</v>
      </c>
      <c r="D31" s="478"/>
    </row>
    <row r="32" spans="2:4" s="380" customFormat="1" x14ac:dyDescent="0.25">
      <c r="B32" s="393" t="s">
        <v>1474</v>
      </c>
      <c r="C32" s="477" t="s">
        <v>1735</v>
      </c>
      <c r="D32" s="478"/>
    </row>
    <row r="33" spans="1:4" s="380" customFormat="1" ht="15.75" thickBot="1" x14ac:dyDescent="0.3">
      <c r="B33" s="394" t="s">
        <v>1736</v>
      </c>
      <c r="C33" s="493" t="s">
        <v>1737</v>
      </c>
      <c r="D33" s="494"/>
    </row>
    <row r="34" spans="1:4" s="380" customFormat="1" ht="15.75" thickBot="1" x14ac:dyDescent="0.3">
      <c r="B34" s="395"/>
      <c r="C34" s="396"/>
      <c r="D34" s="397"/>
    </row>
    <row r="35" spans="1:4" s="380" customFormat="1" ht="15.75" thickBot="1" x14ac:dyDescent="0.3">
      <c r="A35" s="398"/>
      <c r="B35" s="382" t="s">
        <v>1423</v>
      </c>
      <c r="C35" s="399" t="s">
        <v>1641</v>
      </c>
      <c r="D35" s="400" t="s">
        <v>1738</v>
      </c>
    </row>
    <row r="36" spans="1:4" s="380" customFormat="1" ht="15.75" thickBot="1" x14ac:dyDescent="0.3">
      <c r="A36" s="398"/>
      <c r="B36" s="383" t="s">
        <v>1739</v>
      </c>
      <c r="C36" s="401"/>
      <c r="D36" s="402" t="s">
        <v>1740</v>
      </c>
    </row>
    <row r="37" spans="1:4" s="380" customFormat="1" ht="90.75" customHeight="1" x14ac:dyDescent="0.25">
      <c r="A37" s="398"/>
      <c r="B37" s="403" t="s">
        <v>1552</v>
      </c>
      <c r="C37" s="404" t="s">
        <v>1741</v>
      </c>
      <c r="D37" s="405"/>
    </row>
    <row r="38" spans="1:4" s="380" customFormat="1" ht="285" customHeight="1" thickBot="1" x14ac:dyDescent="0.3">
      <c r="A38" s="398"/>
      <c r="B38" s="406" t="s">
        <v>1554</v>
      </c>
      <c r="C38" s="407" t="s">
        <v>1742</v>
      </c>
      <c r="D38" s="408"/>
    </row>
    <row r="39" spans="1:4" s="380" customFormat="1" ht="15.75" thickBot="1" x14ac:dyDescent="0.3">
      <c r="B39" s="409"/>
      <c r="C39" s="397"/>
      <c r="D39" s="397"/>
    </row>
    <row r="40" spans="1:4" s="380" customFormat="1" ht="15.75" thickBot="1" x14ac:dyDescent="0.3">
      <c r="B40" s="382" t="s">
        <v>1423</v>
      </c>
      <c r="C40" s="471" t="s">
        <v>1641</v>
      </c>
      <c r="D40" s="472"/>
    </row>
    <row r="41" spans="1:4" s="380" customFormat="1" ht="15.75" thickBot="1" x14ac:dyDescent="0.3">
      <c r="B41" s="383" t="s">
        <v>1743</v>
      </c>
      <c r="C41" s="473"/>
      <c r="D41" s="474"/>
    </row>
    <row r="42" spans="1:4" s="380" customFormat="1" ht="75" customHeight="1" x14ac:dyDescent="0.25">
      <c r="B42" s="410" t="s">
        <v>1557</v>
      </c>
      <c r="C42" s="495" t="s">
        <v>1744</v>
      </c>
      <c r="D42" s="496"/>
    </row>
    <row r="43" spans="1:4" s="380" customFormat="1" ht="32.25" customHeight="1" x14ac:dyDescent="0.25">
      <c r="B43" s="411" t="s">
        <v>1559</v>
      </c>
      <c r="C43" s="497" t="s">
        <v>1745</v>
      </c>
      <c r="D43" s="498"/>
    </row>
    <row r="44" spans="1:4" s="380" customFormat="1" ht="15.75" thickBot="1" x14ac:dyDescent="0.3">
      <c r="B44" s="406" t="s">
        <v>1560</v>
      </c>
      <c r="C44" s="499" t="s">
        <v>1746</v>
      </c>
      <c r="D44" s="500"/>
    </row>
    <row r="45" spans="1:4" s="380" customFormat="1" ht="15.75" thickBot="1" x14ac:dyDescent="0.3">
      <c r="B45" s="412"/>
      <c r="C45" s="413"/>
      <c r="D45" s="397"/>
    </row>
    <row r="46" spans="1:4" s="380" customFormat="1" ht="15.75" thickBot="1" x14ac:dyDescent="0.3">
      <c r="B46" s="382" t="s">
        <v>1423</v>
      </c>
      <c r="C46" s="471" t="s">
        <v>1641</v>
      </c>
      <c r="D46" s="472"/>
    </row>
    <row r="47" spans="1:4" s="380" customFormat="1" ht="15.75" thickBot="1" x14ac:dyDescent="0.3">
      <c r="B47" s="383" t="s">
        <v>1747</v>
      </c>
      <c r="C47" s="501"/>
      <c r="D47" s="502"/>
    </row>
    <row r="48" spans="1:4" s="380" customFormat="1" x14ac:dyDescent="0.25">
      <c r="B48" s="414" t="s">
        <v>1564</v>
      </c>
      <c r="C48" s="491" t="s">
        <v>1748</v>
      </c>
      <c r="D48" s="492"/>
    </row>
    <row r="49" spans="2:4" s="380" customFormat="1" x14ac:dyDescent="0.25">
      <c r="B49" s="415" t="s">
        <v>1565</v>
      </c>
      <c r="C49" s="497" t="s">
        <v>1749</v>
      </c>
      <c r="D49" s="498"/>
    </row>
    <row r="50" spans="2:4" s="380" customFormat="1" x14ac:dyDescent="0.25">
      <c r="B50" s="411" t="s">
        <v>1566</v>
      </c>
      <c r="C50" s="491" t="s">
        <v>1750</v>
      </c>
      <c r="D50" s="492"/>
    </row>
    <row r="51" spans="2:4" s="380" customFormat="1" x14ac:dyDescent="0.25">
      <c r="B51" s="411" t="s">
        <v>1567</v>
      </c>
      <c r="C51" s="497" t="s">
        <v>1751</v>
      </c>
      <c r="D51" s="498"/>
    </row>
    <row r="52" spans="2:4" s="380" customFormat="1" x14ac:dyDescent="0.25">
      <c r="B52" s="411" t="s">
        <v>1568</v>
      </c>
      <c r="C52" s="497" t="s">
        <v>1752</v>
      </c>
      <c r="D52" s="498"/>
    </row>
    <row r="53" spans="2:4" s="380" customFormat="1" x14ac:dyDescent="0.25">
      <c r="B53" s="411" t="s">
        <v>1569</v>
      </c>
      <c r="C53" s="497" t="s">
        <v>1753</v>
      </c>
      <c r="D53" s="498"/>
    </row>
    <row r="54" spans="2:4" s="380" customFormat="1" x14ac:dyDescent="0.25">
      <c r="B54" s="411" t="s">
        <v>1570</v>
      </c>
      <c r="C54" s="497" t="s">
        <v>1754</v>
      </c>
      <c r="D54" s="498"/>
    </row>
    <row r="55" spans="2:4" s="380" customFormat="1" x14ac:dyDescent="0.25">
      <c r="B55" s="411" t="s">
        <v>882</v>
      </c>
      <c r="C55" s="497" t="s">
        <v>1755</v>
      </c>
      <c r="D55" s="498"/>
    </row>
    <row r="56" spans="2:4" s="380" customFormat="1" x14ac:dyDescent="0.25">
      <c r="B56" s="411" t="s">
        <v>1571</v>
      </c>
      <c r="C56" s="497" t="s">
        <v>1756</v>
      </c>
      <c r="D56" s="498"/>
    </row>
    <row r="57" spans="2:4" s="380" customFormat="1" ht="15.75" thickBot="1" x14ac:dyDescent="0.3">
      <c r="B57" s="416" t="s">
        <v>94</v>
      </c>
      <c r="C57" s="499" t="s">
        <v>1757</v>
      </c>
      <c r="D57" s="500"/>
    </row>
    <row r="58" spans="2:4" s="380" customFormat="1" ht="15.75" thickBot="1" x14ac:dyDescent="0.3"/>
    <row r="59" spans="2:4" s="380" customFormat="1" ht="15.75" thickBot="1" x14ac:dyDescent="0.3">
      <c r="B59" s="417" t="s">
        <v>1423</v>
      </c>
      <c r="C59" s="418" t="s">
        <v>1641</v>
      </c>
      <c r="D59" s="419"/>
    </row>
    <row r="60" spans="2:4" s="380" customFormat="1" ht="15.75" thickBot="1" x14ac:dyDescent="0.3">
      <c r="B60" s="382" t="s">
        <v>1758</v>
      </c>
      <c r="C60" s="420"/>
      <c r="D60" s="421"/>
    </row>
    <row r="61" spans="2:4" s="380" customFormat="1" x14ac:dyDescent="0.25">
      <c r="B61" s="422" t="s">
        <v>1599</v>
      </c>
      <c r="C61" s="495" t="s">
        <v>1759</v>
      </c>
      <c r="D61" s="496"/>
    </row>
    <row r="62" spans="2:4" s="380" customFormat="1" x14ac:dyDescent="0.25">
      <c r="B62" s="423" t="s">
        <v>1760</v>
      </c>
      <c r="C62" s="503" t="s">
        <v>1761</v>
      </c>
      <c r="D62" s="504"/>
    </row>
    <row r="63" spans="2:4" s="380" customFormat="1" x14ac:dyDescent="0.25">
      <c r="B63" s="423" t="s">
        <v>1762</v>
      </c>
      <c r="C63" s="497" t="s">
        <v>1763</v>
      </c>
      <c r="D63" s="498"/>
    </row>
    <row r="64" spans="2:4" s="380" customFormat="1" ht="15" customHeight="1" x14ac:dyDescent="0.25">
      <c r="B64" s="423" t="s">
        <v>1606</v>
      </c>
      <c r="C64" s="497" t="s">
        <v>1764</v>
      </c>
      <c r="D64" s="498"/>
    </row>
    <row r="65" spans="1:4" s="380" customFormat="1" ht="15" customHeight="1" x14ac:dyDescent="0.25">
      <c r="B65" s="423" t="s">
        <v>1607</v>
      </c>
      <c r="C65" s="497" t="s">
        <v>1765</v>
      </c>
      <c r="D65" s="498"/>
    </row>
    <row r="66" spans="1:4" s="380" customFormat="1" x14ac:dyDescent="0.25">
      <c r="B66" s="423" t="s">
        <v>1608</v>
      </c>
      <c r="C66" s="497" t="s">
        <v>1766</v>
      </c>
      <c r="D66" s="498"/>
    </row>
    <row r="67" spans="1:4" s="380" customFormat="1" ht="15.75" thickBot="1" x14ac:dyDescent="0.3">
      <c r="B67" s="416" t="s">
        <v>94</v>
      </c>
      <c r="C67" s="499" t="s">
        <v>1767</v>
      </c>
      <c r="D67" s="500"/>
    </row>
    <row r="68" spans="1:4" s="380" customFormat="1" ht="15.75" thickBot="1" x14ac:dyDescent="0.3"/>
    <row r="69" spans="1:4" s="380" customFormat="1" ht="15.75" thickBot="1" x14ac:dyDescent="0.3">
      <c r="B69" s="382" t="s">
        <v>1423</v>
      </c>
      <c r="C69" s="471" t="s">
        <v>1641</v>
      </c>
      <c r="D69" s="472"/>
    </row>
    <row r="70" spans="1:4" s="380" customFormat="1" ht="15.75" thickBot="1" x14ac:dyDescent="0.3">
      <c r="B70" s="383" t="s">
        <v>1768</v>
      </c>
      <c r="C70" s="473"/>
      <c r="D70" s="474"/>
    </row>
    <row r="71" spans="1:4" s="380" customFormat="1" ht="15.75" thickBot="1" x14ac:dyDescent="0.3">
      <c r="B71" s="424" t="s">
        <v>1769</v>
      </c>
      <c r="C71" s="507" t="s">
        <v>1770</v>
      </c>
      <c r="D71" s="508"/>
    </row>
    <row r="72" spans="1:4" s="380" customFormat="1" ht="15.75" thickBot="1" x14ac:dyDescent="0.3">
      <c r="B72" s="412"/>
      <c r="C72" s="397"/>
      <c r="D72" s="397"/>
    </row>
    <row r="73" spans="1:4" s="380" customFormat="1" ht="15.75" thickBot="1" x14ac:dyDescent="0.3">
      <c r="A73" s="398"/>
      <c r="B73" s="382" t="s">
        <v>1771</v>
      </c>
      <c r="C73" s="505" t="s">
        <v>1772</v>
      </c>
      <c r="D73" s="506"/>
    </row>
    <row r="74" spans="1:4" s="380" customFormat="1" ht="30.75" thickBot="1" x14ac:dyDescent="0.3">
      <c r="A74" s="398"/>
      <c r="B74" s="425" t="s">
        <v>1773</v>
      </c>
      <c r="C74" s="426" t="s">
        <v>1774</v>
      </c>
      <c r="D74" s="427"/>
    </row>
    <row r="75" spans="1:4" x14ac:dyDescent="0.25">
      <c r="D75" s="428" t="s">
        <v>1775</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xr:uid="{13F5FA07-2051-4EE9-AB45-14B85EFB88FF}"/>
    <hyperlink ref="C74" r:id="rId1" xr:uid="{CF095C0B-03B5-4EAE-95AD-C41F01CF0687}"/>
  </hyperlinks>
  <pageMargins left="0.7" right="0.7" top="0.75" bottom="0.75" header="0.3" footer="0.3"/>
  <pageSetup paperSize="9" scale="39" orientation="portrait" r:id="rId2"/>
  <headerFooter>
    <oddFooter>&amp;C&amp;1#&amp;"Calibri"&amp;10&amp;K000000Confidential</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election sqref="A1:B1"/>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509" t="s">
        <v>1277</v>
      </c>
      <c r="B1" s="509"/>
    </row>
    <row r="2" spans="1:13" ht="31.5" x14ac:dyDescent="0.25">
      <c r="A2" s="139" t="s">
        <v>1276</v>
      </c>
      <c r="B2" s="139"/>
      <c r="C2" s="23"/>
      <c r="D2" s="23"/>
      <c r="E2" s="23"/>
      <c r="F2" s="146" t="s">
        <v>1321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21</v>
      </c>
      <c r="D4" s="26"/>
      <c r="E4" s="26"/>
      <c r="F4" s="23"/>
      <c r="G4" s="23"/>
      <c r="H4" s="23"/>
      <c r="I4" s="36" t="s">
        <v>1269</v>
      </c>
      <c r="J4" s="76" t="s">
        <v>945</v>
      </c>
      <c r="L4" s="23"/>
      <c r="M4" s="23"/>
    </row>
    <row r="5" spans="1:13" ht="15.75" thickBot="1" x14ac:dyDescent="0.3">
      <c r="H5" s="23"/>
      <c r="I5" s="96" t="s">
        <v>947</v>
      </c>
      <c r="J5" s="25" t="s">
        <v>948</v>
      </c>
      <c r="L5" s="23"/>
      <c r="M5" s="23"/>
    </row>
    <row r="6" spans="1:13" ht="18.75" x14ac:dyDescent="0.25">
      <c r="A6" s="29"/>
      <c r="B6" s="30" t="s">
        <v>1174</v>
      </c>
      <c r="C6" s="29"/>
      <c r="E6" s="31"/>
      <c r="F6" s="31"/>
      <c r="G6" s="31"/>
      <c r="H6" s="23"/>
      <c r="I6" s="96" t="s">
        <v>950</v>
      </c>
      <c r="J6" s="25" t="s">
        <v>951</v>
      </c>
      <c r="L6" s="23"/>
      <c r="M6" s="23"/>
    </row>
    <row r="7" spans="1:13" x14ac:dyDescent="0.25">
      <c r="B7" s="33" t="s">
        <v>1275</v>
      </c>
      <c r="H7" s="23"/>
      <c r="I7" s="96" t="s">
        <v>953</v>
      </c>
      <c r="J7" s="25" t="s">
        <v>954</v>
      </c>
      <c r="L7" s="23"/>
      <c r="M7" s="23"/>
    </row>
    <row r="8" spans="1:13" x14ac:dyDescent="0.25">
      <c r="B8" s="33" t="s">
        <v>1187</v>
      </c>
      <c r="H8" s="23"/>
      <c r="I8" s="96" t="s">
        <v>1267</v>
      </c>
      <c r="J8" s="25" t="s">
        <v>1268</v>
      </c>
      <c r="L8" s="23"/>
      <c r="M8" s="23"/>
    </row>
    <row r="9" spans="1:13" ht="15.75" thickBot="1" x14ac:dyDescent="0.3">
      <c r="B9" s="34" t="s">
        <v>1209</v>
      </c>
      <c r="H9" s="23"/>
      <c r="L9" s="23"/>
      <c r="M9" s="23"/>
    </row>
    <row r="10" spans="1:13" x14ac:dyDescent="0.25">
      <c r="B10" s="35"/>
      <c r="H10" s="23"/>
      <c r="I10" s="97" t="s">
        <v>1271</v>
      </c>
      <c r="L10" s="23"/>
      <c r="M10" s="23"/>
    </row>
    <row r="11" spans="1:13" x14ac:dyDescent="0.25">
      <c r="B11" s="35"/>
      <c r="H11" s="23"/>
      <c r="I11" s="97" t="s">
        <v>1273</v>
      </c>
      <c r="L11" s="23"/>
      <c r="M11" s="23"/>
    </row>
    <row r="12" spans="1:13" ht="37.5" x14ac:dyDescent="0.25">
      <c r="A12" s="36" t="s">
        <v>30</v>
      </c>
      <c r="B12" s="36" t="s">
        <v>1258</v>
      </c>
      <c r="C12" s="37"/>
      <c r="D12" s="37"/>
      <c r="E12" s="37"/>
      <c r="F12" s="37"/>
      <c r="G12" s="37"/>
      <c r="H12" s="23"/>
      <c r="L12" s="23"/>
      <c r="M12" s="23"/>
    </row>
    <row r="13" spans="1:13" ht="15" customHeight="1" x14ac:dyDescent="0.25">
      <c r="A13" s="44"/>
      <c r="B13" s="45" t="s">
        <v>1186</v>
      </c>
      <c r="C13" s="44" t="s">
        <v>1257</v>
      </c>
      <c r="D13" s="44" t="s">
        <v>1270</v>
      </c>
      <c r="E13" s="46"/>
      <c r="F13" s="47"/>
      <c r="G13" s="47"/>
      <c r="H13" s="23"/>
      <c r="L13" s="23"/>
      <c r="M13" s="23"/>
    </row>
    <row r="14" spans="1:13" x14ac:dyDescent="0.25">
      <c r="A14" s="25" t="s">
        <v>1175</v>
      </c>
      <c r="B14" s="42" t="s">
        <v>1140</v>
      </c>
      <c r="C14" s="93" t="s">
        <v>1251</v>
      </c>
      <c r="D14" s="93" t="s">
        <v>1251</v>
      </c>
      <c r="E14" s="31"/>
      <c r="F14" s="31"/>
      <c r="G14" s="31"/>
      <c r="H14" s="23"/>
      <c r="L14" s="23"/>
      <c r="M14" s="23"/>
    </row>
    <row r="15" spans="1:13" x14ac:dyDescent="0.25">
      <c r="A15" s="25" t="s">
        <v>1176</v>
      </c>
      <c r="B15" s="42" t="s">
        <v>428</v>
      </c>
      <c r="C15" s="25" t="s">
        <v>32</v>
      </c>
      <c r="D15" s="25" t="s">
        <v>32</v>
      </c>
      <c r="E15" s="31"/>
      <c r="F15" s="31"/>
      <c r="G15" s="31"/>
      <c r="H15" s="23"/>
      <c r="L15" s="23"/>
      <c r="M15" s="23"/>
    </row>
    <row r="16" spans="1:13" x14ac:dyDescent="0.25">
      <c r="A16" s="25" t="s">
        <v>1177</v>
      </c>
      <c r="B16" s="42" t="s">
        <v>1141</v>
      </c>
      <c r="C16" s="25" t="s">
        <v>32</v>
      </c>
      <c r="D16" s="25" t="s">
        <v>32</v>
      </c>
      <c r="E16" s="31"/>
      <c r="F16" s="31"/>
      <c r="G16" s="31"/>
      <c r="H16" s="23"/>
      <c r="L16" s="23"/>
      <c r="M16" s="23"/>
    </row>
    <row r="17" spans="1:13" x14ac:dyDescent="0.25">
      <c r="A17" s="25" t="s">
        <v>1178</v>
      </c>
      <c r="B17" s="42" t="s">
        <v>1142</v>
      </c>
      <c r="C17" s="25" t="s">
        <v>32</v>
      </c>
      <c r="D17" s="25" t="s">
        <v>32</v>
      </c>
      <c r="E17" s="31"/>
      <c r="F17" s="31"/>
      <c r="G17" s="31"/>
      <c r="H17" s="23"/>
      <c r="L17" s="23"/>
      <c r="M17" s="23"/>
    </row>
    <row r="18" spans="1:13" x14ac:dyDescent="0.25">
      <c r="A18" s="25" t="s">
        <v>1179</v>
      </c>
      <c r="B18" s="42" t="s">
        <v>1143</v>
      </c>
      <c r="C18" s="25" t="s">
        <v>32</v>
      </c>
      <c r="D18" s="25" t="s">
        <v>32</v>
      </c>
      <c r="E18" s="31"/>
      <c r="F18" s="31"/>
      <c r="G18" s="31"/>
      <c r="H18" s="23"/>
      <c r="L18" s="23"/>
      <c r="M18" s="23"/>
    </row>
    <row r="19" spans="1:13" x14ac:dyDescent="0.25">
      <c r="A19" s="25" t="s">
        <v>1180</v>
      </c>
      <c r="B19" s="42" t="s">
        <v>1144</v>
      </c>
      <c r="C19" s="25" t="s">
        <v>32</v>
      </c>
      <c r="D19" s="25" t="s">
        <v>32</v>
      </c>
      <c r="E19" s="31"/>
      <c r="F19" s="31"/>
      <c r="G19" s="31"/>
      <c r="H19" s="23"/>
      <c r="L19" s="23"/>
      <c r="M19" s="23"/>
    </row>
    <row r="20" spans="1:13" x14ac:dyDescent="0.25">
      <c r="A20" s="25" t="s">
        <v>1181</v>
      </c>
      <c r="B20" s="42" t="s">
        <v>1145</v>
      </c>
      <c r="C20" s="25" t="s">
        <v>32</v>
      </c>
      <c r="D20" s="25" t="s">
        <v>32</v>
      </c>
      <c r="E20" s="31"/>
      <c r="F20" s="31"/>
      <c r="G20" s="31"/>
      <c r="H20" s="23"/>
      <c r="L20" s="23"/>
      <c r="M20" s="23"/>
    </row>
    <row r="21" spans="1:13" x14ac:dyDescent="0.25">
      <c r="A21" s="25" t="s">
        <v>1182</v>
      </c>
      <c r="B21" s="42" t="s">
        <v>1146</v>
      </c>
      <c r="C21" s="25" t="s">
        <v>32</v>
      </c>
      <c r="D21" s="25" t="s">
        <v>32</v>
      </c>
      <c r="E21" s="31"/>
      <c r="F21" s="31"/>
      <c r="G21" s="31"/>
      <c r="H21" s="23"/>
      <c r="L21" s="23"/>
      <c r="M21" s="23"/>
    </row>
    <row r="22" spans="1:13" x14ac:dyDescent="0.25">
      <c r="A22" s="25" t="s">
        <v>1183</v>
      </c>
      <c r="B22" s="42" t="s">
        <v>1147</v>
      </c>
      <c r="C22" s="25" t="s">
        <v>32</v>
      </c>
      <c r="D22" s="25" t="s">
        <v>32</v>
      </c>
      <c r="E22" s="31"/>
      <c r="F22" s="31"/>
      <c r="G22" s="31"/>
      <c r="H22" s="23"/>
      <c r="L22" s="23"/>
      <c r="M22" s="23"/>
    </row>
    <row r="23" spans="1:13" x14ac:dyDescent="0.25">
      <c r="A23" s="25" t="s">
        <v>1184</v>
      </c>
      <c r="B23" s="42" t="s">
        <v>1253</v>
      </c>
      <c r="C23" s="25" t="s">
        <v>32</v>
      </c>
      <c r="D23" s="25" t="s">
        <v>32</v>
      </c>
      <c r="E23" s="31"/>
      <c r="F23" s="31"/>
      <c r="G23" s="31"/>
      <c r="H23" s="23"/>
      <c r="L23" s="23"/>
      <c r="M23" s="23"/>
    </row>
    <row r="24" spans="1:13" x14ac:dyDescent="0.25">
      <c r="A24" s="25" t="s">
        <v>1255</v>
      </c>
      <c r="B24" s="42" t="s">
        <v>1254</v>
      </c>
      <c r="C24" s="25" t="s">
        <v>32</v>
      </c>
      <c r="D24" s="25" t="s">
        <v>32</v>
      </c>
      <c r="E24" s="31"/>
      <c r="F24" s="31"/>
      <c r="G24" s="31"/>
      <c r="H24" s="23"/>
      <c r="L24" s="23"/>
      <c r="M24" s="23"/>
    </row>
    <row r="25" spans="1:13" outlineLevel="1" x14ac:dyDescent="0.25">
      <c r="A25" s="25" t="s">
        <v>1185</v>
      </c>
      <c r="B25" s="40"/>
      <c r="E25" s="31"/>
      <c r="F25" s="31"/>
      <c r="G25" s="31"/>
      <c r="H25" s="23"/>
      <c r="L25" s="23"/>
      <c r="M25" s="23"/>
    </row>
    <row r="26" spans="1:13" outlineLevel="1" x14ac:dyDescent="0.25">
      <c r="A26" s="25" t="s">
        <v>1188</v>
      </c>
      <c r="B26" s="40"/>
      <c r="E26" s="31"/>
      <c r="F26" s="31"/>
      <c r="G26" s="31"/>
      <c r="H26" s="23"/>
      <c r="L26" s="23"/>
      <c r="M26" s="23"/>
    </row>
    <row r="27" spans="1:13" outlineLevel="1" x14ac:dyDescent="0.25">
      <c r="A27" s="25" t="s">
        <v>1189</v>
      </c>
      <c r="B27" s="40"/>
      <c r="E27" s="31"/>
      <c r="F27" s="31"/>
      <c r="G27" s="31"/>
      <c r="H27" s="23"/>
      <c r="L27" s="23"/>
      <c r="M27" s="23"/>
    </row>
    <row r="28" spans="1:13" outlineLevel="1" x14ac:dyDescent="0.25">
      <c r="A28" s="25" t="s">
        <v>1190</v>
      </c>
      <c r="B28" s="40"/>
      <c r="E28" s="31"/>
      <c r="F28" s="31"/>
      <c r="G28" s="31"/>
      <c r="H28" s="23"/>
      <c r="L28" s="23"/>
      <c r="M28" s="23"/>
    </row>
    <row r="29" spans="1:13" outlineLevel="1" x14ac:dyDescent="0.25">
      <c r="A29" s="25" t="s">
        <v>1191</v>
      </c>
      <c r="B29" s="40"/>
      <c r="E29" s="31"/>
      <c r="F29" s="31"/>
      <c r="G29" s="31"/>
      <c r="H29" s="23"/>
      <c r="L29" s="23"/>
      <c r="M29" s="23"/>
    </row>
    <row r="30" spans="1:13" outlineLevel="1" x14ac:dyDescent="0.25">
      <c r="A30" s="25" t="s">
        <v>1192</v>
      </c>
      <c r="B30" s="40"/>
      <c r="E30" s="31"/>
      <c r="F30" s="31"/>
      <c r="G30" s="31"/>
      <c r="H30" s="23"/>
      <c r="L30" s="23"/>
      <c r="M30" s="23"/>
    </row>
    <row r="31" spans="1:13" outlineLevel="1" x14ac:dyDescent="0.25">
      <c r="A31" s="25" t="s">
        <v>1193</v>
      </c>
      <c r="B31" s="40"/>
      <c r="E31" s="31"/>
      <c r="F31" s="31"/>
      <c r="G31" s="31"/>
      <c r="H31" s="23"/>
      <c r="L31" s="23"/>
      <c r="M31" s="23"/>
    </row>
    <row r="32" spans="1:13" outlineLevel="1" x14ac:dyDescent="0.25">
      <c r="A32" s="25" t="s">
        <v>1194</v>
      </c>
      <c r="B32" s="40"/>
      <c r="E32" s="31"/>
      <c r="F32" s="31"/>
      <c r="G32" s="31"/>
      <c r="H32" s="23"/>
      <c r="L32" s="23"/>
      <c r="M32" s="23"/>
    </row>
    <row r="33" spans="1:13" ht="18.75" x14ac:dyDescent="0.25">
      <c r="A33" s="37"/>
      <c r="B33" s="36" t="s">
        <v>1187</v>
      </c>
      <c r="C33" s="37"/>
      <c r="D33" s="37"/>
      <c r="E33" s="37"/>
      <c r="F33" s="37"/>
      <c r="G33" s="37"/>
      <c r="H33" s="23"/>
      <c r="L33" s="23"/>
      <c r="M33" s="23"/>
    </row>
    <row r="34" spans="1:13" ht="15" customHeight="1" x14ac:dyDescent="0.25">
      <c r="A34" s="44"/>
      <c r="B34" s="45" t="s">
        <v>1148</v>
      </c>
      <c r="C34" s="44" t="s">
        <v>1265</v>
      </c>
      <c r="D34" s="44" t="s">
        <v>1270</v>
      </c>
      <c r="E34" s="44" t="s">
        <v>1149</v>
      </c>
      <c r="F34" s="47"/>
      <c r="G34" s="47"/>
      <c r="H34" s="23"/>
      <c r="L34" s="23"/>
      <c r="M34" s="23"/>
    </row>
    <row r="35" spans="1:13" x14ac:dyDescent="0.25">
      <c r="A35" s="25" t="s">
        <v>1210</v>
      </c>
      <c r="B35" s="93" t="s">
        <v>1251</v>
      </c>
      <c r="C35" s="93" t="s">
        <v>1266</v>
      </c>
      <c r="D35" s="93" t="s">
        <v>1252</v>
      </c>
      <c r="E35" s="93" t="s">
        <v>1250</v>
      </c>
      <c r="F35" s="94"/>
      <c r="G35" s="94"/>
      <c r="H35" s="23"/>
      <c r="L35" s="23"/>
      <c r="M35" s="23"/>
    </row>
    <row r="36" spans="1:13" x14ac:dyDescent="0.25">
      <c r="A36" s="25" t="s">
        <v>1211</v>
      </c>
      <c r="B36" s="42" t="s">
        <v>1150</v>
      </c>
      <c r="C36" s="25" t="s">
        <v>32</v>
      </c>
      <c r="D36" s="25" t="s">
        <v>32</v>
      </c>
      <c r="E36" s="25" t="s">
        <v>32</v>
      </c>
      <c r="H36" s="23"/>
      <c r="L36" s="23"/>
      <c r="M36" s="23"/>
    </row>
    <row r="37" spans="1:13" x14ac:dyDescent="0.25">
      <c r="A37" s="25" t="s">
        <v>1212</v>
      </c>
      <c r="B37" s="42" t="s">
        <v>1151</v>
      </c>
      <c r="C37" s="25" t="s">
        <v>32</v>
      </c>
      <c r="D37" s="25" t="s">
        <v>32</v>
      </c>
      <c r="E37" s="25" t="s">
        <v>32</v>
      </c>
      <c r="H37" s="23"/>
      <c r="L37" s="23"/>
      <c r="M37" s="23"/>
    </row>
    <row r="38" spans="1:13" x14ac:dyDescent="0.25">
      <c r="A38" s="25" t="s">
        <v>1213</v>
      </c>
      <c r="B38" s="42" t="s">
        <v>1152</v>
      </c>
      <c r="C38" s="25" t="s">
        <v>32</v>
      </c>
      <c r="D38" s="25" t="s">
        <v>32</v>
      </c>
      <c r="E38" s="25" t="s">
        <v>32</v>
      </c>
      <c r="H38" s="23"/>
      <c r="L38" s="23"/>
      <c r="M38" s="23"/>
    </row>
    <row r="39" spans="1:13" x14ac:dyDescent="0.25">
      <c r="A39" s="25" t="s">
        <v>1214</v>
      </c>
      <c r="B39" s="42" t="s">
        <v>1153</v>
      </c>
      <c r="C39" s="25" t="s">
        <v>32</v>
      </c>
      <c r="D39" s="25" t="s">
        <v>32</v>
      </c>
      <c r="E39" s="25" t="s">
        <v>32</v>
      </c>
      <c r="H39" s="23"/>
      <c r="L39" s="23"/>
      <c r="M39" s="23"/>
    </row>
    <row r="40" spans="1:13" x14ac:dyDescent="0.25">
      <c r="A40" s="25" t="s">
        <v>1215</v>
      </c>
      <c r="B40" s="42" t="s">
        <v>1154</v>
      </c>
      <c r="C40" s="25" t="s">
        <v>32</v>
      </c>
      <c r="D40" s="25" t="s">
        <v>32</v>
      </c>
      <c r="E40" s="25" t="s">
        <v>32</v>
      </c>
      <c r="H40" s="23"/>
      <c r="L40" s="23"/>
      <c r="M40" s="23"/>
    </row>
    <row r="41" spans="1:13" x14ac:dyDescent="0.25">
      <c r="A41" s="25" t="s">
        <v>1216</v>
      </c>
      <c r="B41" s="42" t="s">
        <v>1155</v>
      </c>
      <c r="C41" s="25" t="s">
        <v>32</v>
      </c>
      <c r="D41" s="25" t="s">
        <v>32</v>
      </c>
      <c r="E41" s="25" t="s">
        <v>32</v>
      </c>
      <c r="H41" s="23"/>
      <c r="L41" s="23"/>
      <c r="M41" s="23"/>
    </row>
    <row r="42" spans="1:13" x14ac:dyDescent="0.25">
      <c r="A42" s="25" t="s">
        <v>1217</v>
      </c>
      <c r="B42" s="42" t="s">
        <v>1156</v>
      </c>
      <c r="C42" s="25" t="s">
        <v>32</v>
      </c>
      <c r="D42" s="25" t="s">
        <v>32</v>
      </c>
      <c r="E42" s="25" t="s">
        <v>32</v>
      </c>
      <c r="H42" s="23"/>
      <c r="L42" s="23"/>
      <c r="M42" s="23"/>
    </row>
    <row r="43" spans="1:13" x14ac:dyDescent="0.25">
      <c r="A43" s="25" t="s">
        <v>1218</v>
      </c>
      <c r="B43" s="42" t="s">
        <v>1157</v>
      </c>
      <c r="C43" s="25" t="s">
        <v>32</v>
      </c>
      <c r="D43" s="25" t="s">
        <v>32</v>
      </c>
      <c r="E43" s="25" t="s">
        <v>32</v>
      </c>
      <c r="H43" s="23"/>
      <c r="L43" s="23"/>
      <c r="M43" s="23"/>
    </row>
    <row r="44" spans="1:13" x14ac:dyDescent="0.25">
      <c r="A44" s="25" t="s">
        <v>1219</v>
      </c>
      <c r="B44" s="42" t="s">
        <v>1158</v>
      </c>
      <c r="C44" s="25" t="s">
        <v>32</v>
      </c>
      <c r="D44" s="25" t="s">
        <v>32</v>
      </c>
      <c r="E44" s="25" t="s">
        <v>32</v>
      </c>
      <c r="H44" s="23"/>
      <c r="L44" s="23"/>
      <c r="M44" s="23"/>
    </row>
    <row r="45" spans="1:13" x14ac:dyDescent="0.25">
      <c r="A45" s="25" t="s">
        <v>1220</v>
      </c>
      <c r="B45" s="42" t="s">
        <v>1159</v>
      </c>
      <c r="C45" s="25" t="s">
        <v>32</v>
      </c>
      <c r="D45" s="25" t="s">
        <v>32</v>
      </c>
      <c r="E45" s="25" t="s">
        <v>32</v>
      </c>
      <c r="H45" s="23"/>
      <c r="L45" s="23"/>
      <c r="M45" s="23"/>
    </row>
    <row r="46" spans="1:13" x14ac:dyDescent="0.25">
      <c r="A46" s="25" t="s">
        <v>1221</v>
      </c>
      <c r="B46" s="42" t="s">
        <v>1160</v>
      </c>
      <c r="C46" s="25" t="s">
        <v>32</v>
      </c>
      <c r="D46" s="25" t="s">
        <v>32</v>
      </c>
      <c r="E46" s="25" t="s">
        <v>32</v>
      </c>
      <c r="H46" s="23"/>
      <c r="L46" s="23"/>
      <c r="M46" s="23"/>
    </row>
    <row r="47" spans="1:13" x14ac:dyDescent="0.25">
      <c r="A47" s="25" t="s">
        <v>1222</v>
      </c>
      <c r="B47" s="42" t="s">
        <v>1161</v>
      </c>
      <c r="C47" s="25" t="s">
        <v>32</v>
      </c>
      <c r="D47" s="25" t="s">
        <v>32</v>
      </c>
      <c r="E47" s="25" t="s">
        <v>32</v>
      </c>
      <c r="H47" s="23"/>
      <c r="L47" s="23"/>
      <c r="M47" s="23"/>
    </row>
    <row r="48" spans="1:13" x14ac:dyDescent="0.25">
      <c r="A48" s="25" t="s">
        <v>1223</v>
      </c>
      <c r="B48" s="42" t="s">
        <v>1162</v>
      </c>
      <c r="C48" s="25" t="s">
        <v>32</v>
      </c>
      <c r="D48" s="25" t="s">
        <v>32</v>
      </c>
      <c r="E48" s="25" t="s">
        <v>32</v>
      </c>
      <c r="H48" s="23"/>
      <c r="L48" s="23"/>
      <c r="M48" s="23"/>
    </row>
    <row r="49" spans="1:13" x14ac:dyDescent="0.25">
      <c r="A49" s="25" t="s">
        <v>1224</v>
      </c>
      <c r="B49" s="42" t="s">
        <v>1163</v>
      </c>
      <c r="C49" s="25" t="s">
        <v>32</v>
      </c>
      <c r="D49" s="25" t="s">
        <v>32</v>
      </c>
      <c r="E49" s="25" t="s">
        <v>32</v>
      </c>
      <c r="H49" s="23"/>
      <c r="L49" s="23"/>
      <c r="M49" s="23"/>
    </row>
    <row r="50" spans="1:13" x14ac:dyDescent="0.25">
      <c r="A50" s="25" t="s">
        <v>1225</v>
      </c>
      <c r="B50" s="42" t="s">
        <v>1164</v>
      </c>
      <c r="C50" s="25" t="s">
        <v>32</v>
      </c>
      <c r="D50" s="25" t="s">
        <v>32</v>
      </c>
      <c r="E50" s="25" t="s">
        <v>32</v>
      </c>
      <c r="H50" s="23"/>
      <c r="L50" s="23"/>
      <c r="M50" s="23"/>
    </row>
    <row r="51" spans="1:13" x14ac:dyDescent="0.25">
      <c r="A51" s="25" t="s">
        <v>1226</v>
      </c>
      <c r="B51" s="42" t="s">
        <v>1165</v>
      </c>
      <c r="C51" s="25" t="s">
        <v>32</v>
      </c>
      <c r="D51" s="25" t="s">
        <v>32</v>
      </c>
      <c r="E51" s="25" t="s">
        <v>32</v>
      </c>
      <c r="H51" s="23"/>
      <c r="L51" s="23"/>
      <c r="M51" s="23"/>
    </row>
    <row r="52" spans="1:13" x14ac:dyDescent="0.25">
      <c r="A52" s="25" t="s">
        <v>1227</v>
      </c>
      <c r="B52" s="42" t="s">
        <v>1166</v>
      </c>
      <c r="C52" s="25" t="s">
        <v>32</v>
      </c>
      <c r="D52" s="25" t="s">
        <v>32</v>
      </c>
      <c r="E52" s="25" t="s">
        <v>32</v>
      </c>
      <c r="H52" s="23"/>
      <c r="L52" s="23"/>
      <c r="M52" s="23"/>
    </row>
    <row r="53" spans="1:13" x14ac:dyDescent="0.25">
      <c r="A53" s="25" t="s">
        <v>1228</v>
      </c>
      <c r="B53" s="42" t="s">
        <v>1167</v>
      </c>
      <c r="C53" s="25" t="s">
        <v>32</v>
      </c>
      <c r="D53" s="25" t="s">
        <v>32</v>
      </c>
      <c r="E53" s="25" t="s">
        <v>32</v>
      </c>
      <c r="H53" s="23"/>
      <c r="L53" s="23"/>
      <c r="M53" s="23"/>
    </row>
    <row r="54" spans="1:13" x14ac:dyDescent="0.25">
      <c r="A54" s="25" t="s">
        <v>1229</v>
      </c>
      <c r="B54" s="42" t="s">
        <v>1168</v>
      </c>
      <c r="C54" s="25" t="s">
        <v>32</v>
      </c>
      <c r="D54" s="25" t="s">
        <v>32</v>
      </c>
      <c r="E54" s="25" t="s">
        <v>32</v>
      </c>
      <c r="H54" s="23"/>
      <c r="L54" s="23"/>
      <c r="M54" s="23"/>
    </row>
    <row r="55" spans="1:13" x14ac:dyDescent="0.25">
      <c r="A55" s="25" t="s">
        <v>1230</v>
      </c>
      <c r="B55" s="42" t="s">
        <v>1169</v>
      </c>
      <c r="C55" s="25" t="s">
        <v>32</v>
      </c>
      <c r="D55" s="25" t="s">
        <v>32</v>
      </c>
      <c r="E55" s="25" t="s">
        <v>32</v>
      </c>
      <c r="H55" s="23"/>
      <c r="L55" s="23"/>
      <c r="M55" s="23"/>
    </row>
    <row r="56" spans="1:13" x14ac:dyDescent="0.25">
      <c r="A56" s="25" t="s">
        <v>1231</v>
      </c>
      <c r="B56" s="42" t="s">
        <v>1170</v>
      </c>
      <c r="C56" s="25" t="s">
        <v>32</v>
      </c>
      <c r="D56" s="25" t="s">
        <v>32</v>
      </c>
      <c r="E56" s="25" t="s">
        <v>32</v>
      </c>
      <c r="H56" s="23"/>
      <c r="L56" s="23"/>
      <c r="M56" s="23"/>
    </row>
    <row r="57" spans="1:13" x14ac:dyDescent="0.25">
      <c r="A57" s="25" t="s">
        <v>1232</v>
      </c>
      <c r="B57" s="42" t="s">
        <v>1171</v>
      </c>
      <c r="C57" s="25" t="s">
        <v>32</v>
      </c>
      <c r="D57" s="25" t="s">
        <v>32</v>
      </c>
      <c r="E57" s="25" t="s">
        <v>32</v>
      </c>
      <c r="H57" s="23"/>
      <c r="L57" s="23"/>
      <c r="M57" s="23"/>
    </row>
    <row r="58" spans="1:13" x14ac:dyDescent="0.25">
      <c r="A58" s="25" t="s">
        <v>1233</v>
      </c>
      <c r="B58" s="42" t="s">
        <v>1172</v>
      </c>
      <c r="C58" s="25" t="s">
        <v>32</v>
      </c>
      <c r="D58" s="25" t="s">
        <v>32</v>
      </c>
      <c r="E58" s="25" t="s">
        <v>32</v>
      </c>
      <c r="H58" s="23"/>
      <c r="L58" s="23"/>
      <c r="M58" s="23"/>
    </row>
    <row r="59" spans="1:13" x14ac:dyDescent="0.25">
      <c r="A59" s="25" t="s">
        <v>1234</v>
      </c>
      <c r="B59" s="42" t="s">
        <v>1173</v>
      </c>
      <c r="C59" s="25" t="s">
        <v>32</v>
      </c>
      <c r="D59" s="25" t="s">
        <v>32</v>
      </c>
      <c r="E59" s="25" t="s">
        <v>32</v>
      </c>
      <c r="H59" s="23"/>
      <c r="L59" s="23"/>
      <c r="M59" s="23"/>
    </row>
    <row r="60" spans="1:13" outlineLevel="1" x14ac:dyDescent="0.25">
      <c r="A60" s="25" t="s">
        <v>1195</v>
      </c>
      <c r="B60" s="42"/>
      <c r="E60" s="42"/>
      <c r="F60" s="42"/>
      <c r="G60" s="42"/>
      <c r="H60" s="23"/>
      <c r="L60" s="23"/>
      <c r="M60" s="23"/>
    </row>
    <row r="61" spans="1:13" outlineLevel="1" x14ac:dyDescent="0.25">
      <c r="A61" s="25" t="s">
        <v>1196</v>
      </c>
      <c r="B61" s="42"/>
      <c r="E61" s="42"/>
      <c r="F61" s="42"/>
      <c r="G61" s="42"/>
      <c r="H61" s="23"/>
      <c r="L61" s="23"/>
      <c r="M61" s="23"/>
    </row>
    <row r="62" spans="1:13" outlineLevel="1" x14ac:dyDescent="0.25">
      <c r="A62" s="25" t="s">
        <v>1197</v>
      </c>
      <c r="B62" s="42"/>
      <c r="E62" s="42"/>
      <c r="F62" s="42"/>
      <c r="G62" s="42"/>
      <c r="H62" s="23"/>
      <c r="L62" s="23"/>
      <c r="M62" s="23"/>
    </row>
    <row r="63" spans="1:13" outlineLevel="1" x14ac:dyDescent="0.25">
      <c r="A63" s="25" t="s">
        <v>1198</v>
      </c>
      <c r="B63" s="42"/>
      <c r="E63" s="42"/>
      <c r="F63" s="42"/>
      <c r="G63" s="42"/>
      <c r="H63" s="23"/>
      <c r="L63" s="23"/>
      <c r="M63" s="23"/>
    </row>
    <row r="64" spans="1:13" outlineLevel="1" x14ac:dyDescent="0.25">
      <c r="A64" s="25" t="s">
        <v>1199</v>
      </c>
      <c r="B64" s="42"/>
      <c r="E64" s="42"/>
      <c r="F64" s="42"/>
      <c r="G64" s="42"/>
      <c r="H64" s="23"/>
      <c r="L64" s="23"/>
      <c r="M64" s="23"/>
    </row>
    <row r="65" spans="1:14" outlineLevel="1" x14ac:dyDescent="0.25">
      <c r="A65" s="25" t="s">
        <v>1200</v>
      </c>
      <c r="B65" s="42"/>
      <c r="E65" s="42"/>
      <c r="F65" s="42"/>
      <c r="G65" s="42"/>
      <c r="H65" s="23"/>
      <c r="L65" s="23"/>
      <c r="M65" s="23"/>
    </row>
    <row r="66" spans="1:14" outlineLevel="1" x14ac:dyDescent="0.25">
      <c r="A66" s="25" t="s">
        <v>1201</v>
      </c>
      <c r="B66" s="42"/>
      <c r="E66" s="42"/>
      <c r="F66" s="42"/>
      <c r="G66" s="42"/>
      <c r="H66" s="23"/>
      <c r="L66" s="23"/>
      <c r="M66" s="23"/>
    </row>
    <row r="67" spans="1:14" outlineLevel="1" x14ac:dyDescent="0.25">
      <c r="A67" s="25" t="s">
        <v>1202</v>
      </c>
      <c r="B67" s="42"/>
      <c r="E67" s="42"/>
      <c r="F67" s="42"/>
      <c r="G67" s="42"/>
      <c r="H67" s="23"/>
      <c r="L67" s="23"/>
      <c r="M67" s="23"/>
    </row>
    <row r="68" spans="1:14" outlineLevel="1" x14ac:dyDescent="0.25">
      <c r="A68" s="25" t="s">
        <v>1203</v>
      </c>
      <c r="B68" s="42"/>
      <c r="E68" s="42"/>
      <c r="F68" s="42"/>
      <c r="G68" s="42"/>
      <c r="H68" s="23"/>
      <c r="L68" s="23"/>
      <c r="M68" s="23"/>
    </row>
    <row r="69" spans="1:14" outlineLevel="1" x14ac:dyDescent="0.25">
      <c r="A69" s="25" t="s">
        <v>1204</v>
      </c>
      <c r="B69" s="42"/>
      <c r="E69" s="42"/>
      <c r="F69" s="42"/>
      <c r="G69" s="42"/>
      <c r="H69" s="23"/>
      <c r="L69" s="23"/>
      <c r="M69" s="23"/>
    </row>
    <row r="70" spans="1:14" outlineLevel="1" x14ac:dyDescent="0.25">
      <c r="A70" s="25" t="s">
        <v>1205</v>
      </c>
      <c r="B70" s="42"/>
      <c r="E70" s="42"/>
      <c r="F70" s="42"/>
      <c r="G70" s="42"/>
      <c r="H70" s="23"/>
      <c r="L70" s="23"/>
      <c r="M70" s="23"/>
    </row>
    <row r="71" spans="1:14" outlineLevel="1" x14ac:dyDescent="0.25">
      <c r="A71" s="25" t="s">
        <v>1206</v>
      </c>
      <c r="B71" s="42"/>
      <c r="E71" s="42"/>
      <c r="F71" s="42"/>
      <c r="G71" s="42"/>
      <c r="H71" s="23"/>
      <c r="L71" s="23"/>
      <c r="M71" s="23"/>
    </row>
    <row r="72" spans="1:14" outlineLevel="1" x14ac:dyDescent="0.25">
      <c r="A72" s="25" t="s">
        <v>1207</v>
      </c>
      <c r="B72" s="42"/>
      <c r="E72" s="42"/>
      <c r="F72" s="42"/>
      <c r="G72" s="42"/>
      <c r="H72" s="23"/>
      <c r="L72" s="23"/>
      <c r="M72" s="23"/>
    </row>
    <row r="73" spans="1:14" ht="18.75" x14ac:dyDescent="0.25">
      <c r="A73" s="37"/>
      <c r="B73" s="36" t="s">
        <v>1209</v>
      </c>
      <c r="C73" s="37"/>
      <c r="D73" s="37"/>
      <c r="E73" s="37"/>
      <c r="F73" s="37"/>
      <c r="G73" s="37"/>
      <c r="H73" s="23"/>
    </row>
    <row r="74" spans="1:14" ht="15" customHeight="1" x14ac:dyDescent="0.25">
      <c r="A74" s="44"/>
      <c r="B74" s="45" t="s">
        <v>907</v>
      </c>
      <c r="C74" s="44" t="s">
        <v>1274</v>
      </c>
      <c r="D74" s="44"/>
      <c r="E74" s="47"/>
      <c r="F74" s="47"/>
      <c r="G74" s="47"/>
      <c r="H74" s="54"/>
      <c r="I74" s="54"/>
      <c r="J74" s="54"/>
      <c r="K74" s="54"/>
      <c r="L74" s="54"/>
      <c r="M74" s="54"/>
      <c r="N74" s="54"/>
    </row>
    <row r="75" spans="1:14" x14ac:dyDescent="0.25">
      <c r="A75" s="25" t="s">
        <v>1235</v>
      </c>
      <c r="B75" s="25" t="s">
        <v>1256</v>
      </c>
      <c r="C75" s="93">
        <v>29.1</v>
      </c>
      <c r="H75" s="23"/>
    </row>
    <row r="76" spans="1:14" x14ac:dyDescent="0.25">
      <c r="A76" s="25" t="s">
        <v>1236</v>
      </c>
      <c r="B76" s="25" t="s">
        <v>1272</v>
      </c>
      <c r="C76" s="25" t="s">
        <v>32</v>
      </c>
      <c r="H76" s="23"/>
    </row>
    <row r="77" spans="1:14" outlineLevel="1" x14ac:dyDescent="0.25">
      <c r="A77" s="25" t="s">
        <v>1237</v>
      </c>
      <c r="H77" s="23"/>
    </row>
    <row r="78" spans="1:14" outlineLevel="1" x14ac:dyDescent="0.25">
      <c r="A78" s="25" t="s">
        <v>1238</v>
      </c>
      <c r="H78" s="23"/>
    </row>
    <row r="79" spans="1:14" outlineLevel="1" x14ac:dyDescent="0.25">
      <c r="A79" s="25" t="s">
        <v>1239</v>
      </c>
      <c r="H79" s="23"/>
    </row>
    <row r="80" spans="1:14" outlineLevel="1" x14ac:dyDescent="0.25">
      <c r="A80" s="25" t="s">
        <v>1240</v>
      </c>
      <c r="H80" s="23"/>
    </row>
    <row r="81" spans="1:8" x14ac:dyDescent="0.25">
      <c r="A81" s="44"/>
      <c r="B81" s="45" t="s">
        <v>1241</v>
      </c>
      <c r="C81" s="44" t="s">
        <v>509</v>
      </c>
      <c r="D81" s="44" t="s">
        <v>510</v>
      </c>
      <c r="E81" s="47" t="s">
        <v>908</v>
      </c>
      <c r="F81" s="47" t="s">
        <v>909</v>
      </c>
      <c r="G81" s="47" t="s">
        <v>1264</v>
      </c>
      <c r="H81" s="23"/>
    </row>
    <row r="82" spans="1:8" x14ac:dyDescent="0.25">
      <c r="A82" s="25" t="s">
        <v>1242</v>
      </c>
      <c r="B82" s="25" t="s">
        <v>1323</v>
      </c>
      <c r="C82" s="95">
        <v>0.01</v>
      </c>
      <c r="D82" s="95" t="s">
        <v>951</v>
      </c>
      <c r="E82" s="95" t="s">
        <v>951</v>
      </c>
      <c r="F82" s="95" t="s">
        <v>951</v>
      </c>
      <c r="G82" s="95">
        <v>0.01</v>
      </c>
      <c r="H82" s="23"/>
    </row>
    <row r="83" spans="1:8" x14ac:dyDescent="0.25">
      <c r="A83" s="25" t="s">
        <v>1243</v>
      </c>
      <c r="B83" s="25" t="s">
        <v>1261</v>
      </c>
      <c r="C83" s="25" t="s">
        <v>32</v>
      </c>
      <c r="D83" s="25" t="s">
        <v>32</v>
      </c>
      <c r="E83" s="25" t="s">
        <v>32</v>
      </c>
      <c r="F83" s="25" t="s">
        <v>32</v>
      </c>
      <c r="G83" s="25" t="s">
        <v>32</v>
      </c>
      <c r="H83" s="23"/>
    </row>
    <row r="84" spans="1:8" x14ac:dyDescent="0.25">
      <c r="A84" s="25" t="s">
        <v>1244</v>
      </c>
      <c r="B84" s="25" t="s">
        <v>1259</v>
      </c>
      <c r="C84" s="25" t="s">
        <v>32</v>
      </c>
      <c r="D84" s="25" t="s">
        <v>32</v>
      </c>
      <c r="E84" s="25" t="s">
        <v>32</v>
      </c>
      <c r="F84" s="25" t="s">
        <v>32</v>
      </c>
      <c r="G84" s="25" t="s">
        <v>32</v>
      </c>
      <c r="H84" s="23"/>
    </row>
    <row r="85" spans="1:8" x14ac:dyDescent="0.25">
      <c r="A85" s="25" t="s">
        <v>1245</v>
      </c>
      <c r="B85" s="25" t="s">
        <v>1260</v>
      </c>
      <c r="C85" s="25" t="s">
        <v>32</v>
      </c>
      <c r="D85" s="25" t="s">
        <v>32</v>
      </c>
      <c r="E85" s="25" t="s">
        <v>32</v>
      </c>
      <c r="F85" s="25" t="s">
        <v>32</v>
      </c>
      <c r="G85" s="25" t="s">
        <v>32</v>
      </c>
      <c r="H85" s="23"/>
    </row>
    <row r="86" spans="1:8" x14ac:dyDescent="0.25">
      <c r="A86" s="25" t="s">
        <v>1263</v>
      </c>
      <c r="B86" s="25" t="s">
        <v>1262</v>
      </c>
      <c r="C86" s="25" t="s">
        <v>32</v>
      </c>
      <c r="D86" s="25" t="s">
        <v>32</v>
      </c>
      <c r="E86" s="25" t="s">
        <v>32</v>
      </c>
      <c r="F86" s="25" t="s">
        <v>32</v>
      </c>
      <c r="G86" s="25" t="s">
        <v>32</v>
      </c>
      <c r="H86" s="23"/>
    </row>
    <row r="87" spans="1:8" outlineLevel="1" x14ac:dyDescent="0.25">
      <c r="A87" s="25" t="s">
        <v>1246</v>
      </c>
      <c r="H87" s="23"/>
    </row>
    <row r="88" spans="1:8" outlineLevel="1" x14ac:dyDescent="0.25">
      <c r="A88" s="25" t="s">
        <v>1247</v>
      </c>
      <c r="H88" s="23"/>
    </row>
    <row r="89" spans="1:8" outlineLevel="1" x14ac:dyDescent="0.25">
      <c r="A89" s="25" t="s">
        <v>1248</v>
      </c>
      <c r="H89" s="23"/>
    </row>
    <row r="90" spans="1:8" outlineLevel="1" x14ac:dyDescent="0.25">
      <c r="A90" s="25" t="s">
        <v>1249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0"/>
  <sheetViews>
    <sheetView showGridLines="0"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33" t="s">
        <v>1324</v>
      </c>
      <c r="F6" s="433"/>
      <c r="G6" s="433"/>
      <c r="H6" s="7"/>
      <c r="I6" s="7"/>
      <c r="J6" s="8"/>
    </row>
    <row r="7" spans="2:10" ht="26.25" x14ac:dyDescent="0.25">
      <c r="B7" s="6"/>
      <c r="C7" s="7"/>
      <c r="D7" s="7"/>
      <c r="E7" s="7"/>
      <c r="F7" s="11" t="s">
        <v>535</v>
      </c>
      <c r="G7" s="7"/>
      <c r="H7" s="7"/>
      <c r="I7" s="7"/>
      <c r="J7" s="8"/>
    </row>
    <row r="8" spans="2:10" ht="26.25" x14ac:dyDescent="0.25">
      <c r="B8" s="6"/>
      <c r="C8" s="7"/>
      <c r="D8" s="7"/>
      <c r="E8" s="7"/>
      <c r="F8" s="11" t="s">
        <v>1361</v>
      </c>
      <c r="G8" s="7"/>
      <c r="H8" s="7"/>
      <c r="I8" s="7"/>
      <c r="J8" s="8"/>
    </row>
    <row r="9" spans="2:10" ht="21" x14ac:dyDescent="0.25">
      <c r="B9" s="6"/>
      <c r="C9" s="7"/>
      <c r="D9" s="7"/>
      <c r="E9" s="7"/>
      <c r="F9" s="12" t="s">
        <v>1776</v>
      </c>
      <c r="G9" s="7"/>
      <c r="H9" s="7"/>
      <c r="I9" s="7"/>
      <c r="J9" s="8"/>
    </row>
    <row r="10" spans="2:10" ht="21" x14ac:dyDescent="0.25">
      <c r="B10" s="6"/>
      <c r="C10" s="7"/>
      <c r="D10" s="7"/>
      <c r="E10" s="7"/>
      <c r="F10" s="12" t="s">
        <v>1362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38" t="s">
        <v>15</v>
      </c>
      <c r="E24" s="439" t="s">
        <v>16</v>
      </c>
      <c r="F24" s="439"/>
      <c r="G24" s="439"/>
      <c r="H24" s="439"/>
      <c r="I24" s="7"/>
      <c r="J24" s="8"/>
    </row>
    <row r="25" spans="2:10" x14ac:dyDescent="0.25">
      <c r="B25" s="6"/>
      <c r="C25" s="7"/>
      <c r="D25" s="7"/>
      <c r="E25" s="15"/>
      <c r="F25" s="15"/>
      <c r="G25" s="15"/>
      <c r="H25" s="7"/>
      <c r="I25" s="7"/>
      <c r="J25" s="8"/>
    </row>
    <row r="26" spans="2:10" x14ac:dyDescent="0.25">
      <c r="B26" s="6"/>
      <c r="C26" s="7"/>
      <c r="D26" s="438" t="s">
        <v>17</v>
      </c>
      <c r="E26" s="439"/>
      <c r="F26" s="439"/>
      <c r="G26" s="439"/>
      <c r="H26" s="439"/>
      <c r="I26" s="7"/>
      <c r="J26" s="8"/>
    </row>
    <row r="27" spans="2:10" x14ac:dyDescent="0.25">
      <c r="B27" s="6"/>
      <c r="C27" s="7"/>
      <c r="D27" s="16"/>
      <c r="E27" s="16"/>
      <c r="F27" s="16"/>
      <c r="G27" s="16"/>
      <c r="H27" s="16"/>
      <c r="I27" s="7"/>
      <c r="J27" s="8"/>
    </row>
    <row r="28" spans="2:10" x14ac:dyDescent="0.25">
      <c r="B28" s="6"/>
      <c r="C28" s="7"/>
      <c r="D28" s="440"/>
      <c r="E28" s="441"/>
      <c r="F28" s="441"/>
      <c r="G28" s="441"/>
      <c r="H28" s="441"/>
      <c r="I28" s="7"/>
      <c r="J28" s="8"/>
    </row>
    <row r="29" spans="2:10" x14ac:dyDescent="0.25">
      <c r="B29" s="6"/>
      <c r="C29" s="7"/>
      <c r="D29" s="16"/>
      <c r="E29" s="16"/>
      <c r="F29" s="16"/>
      <c r="G29" s="16"/>
      <c r="H29" s="16"/>
      <c r="I29" s="7"/>
      <c r="J29" s="8"/>
    </row>
    <row r="30" spans="2:10" x14ac:dyDescent="0.25">
      <c r="B30" s="6"/>
      <c r="C30" s="7"/>
      <c r="D30" s="440"/>
      <c r="E30" s="441"/>
      <c r="F30" s="441"/>
      <c r="G30" s="441"/>
      <c r="H30" s="441"/>
      <c r="I30" s="7"/>
      <c r="J30" s="8"/>
    </row>
    <row r="31" spans="2:10" x14ac:dyDescent="0.25">
      <c r="B31" s="6"/>
      <c r="C31" s="7"/>
      <c r="D31" s="16"/>
      <c r="E31" s="16"/>
      <c r="F31" s="16"/>
      <c r="G31" s="16"/>
      <c r="H31" s="16"/>
      <c r="I31" s="7"/>
      <c r="J31" s="8"/>
    </row>
    <row r="32" spans="2:10" x14ac:dyDescent="0.25">
      <c r="B32" s="6"/>
      <c r="C32" s="7"/>
      <c r="D32" s="438" t="s">
        <v>18</v>
      </c>
      <c r="E32" s="439" t="s">
        <v>16</v>
      </c>
      <c r="F32" s="439"/>
      <c r="G32" s="439"/>
      <c r="H32" s="439"/>
      <c r="I32" s="7"/>
      <c r="J32" s="8"/>
    </row>
    <row r="33" spans="2:10" x14ac:dyDescent="0.25">
      <c r="B33" s="6"/>
      <c r="C33" s="7"/>
      <c r="D33" s="15"/>
      <c r="E33" s="15"/>
      <c r="F33" s="15"/>
      <c r="G33" s="15"/>
      <c r="H33" s="15"/>
      <c r="I33" s="7"/>
      <c r="J33" s="8"/>
    </row>
    <row r="34" spans="2:10" x14ac:dyDescent="0.25">
      <c r="B34" s="6"/>
      <c r="C34" s="7"/>
      <c r="D34" s="440"/>
      <c r="E34" s="441"/>
      <c r="F34" s="441"/>
      <c r="G34" s="441"/>
      <c r="H34" s="441"/>
      <c r="I34" s="7"/>
      <c r="J34" s="8"/>
    </row>
    <row r="35" spans="2:10" x14ac:dyDescent="0.25">
      <c r="B35" s="6"/>
      <c r="C35" s="7"/>
      <c r="D35" s="7"/>
      <c r="E35" s="7"/>
      <c r="F35" s="7"/>
      <c r="G35" s="7"/>
      <c r="H35" s="7"/>
      <c r="I35" s="7"/>
      <c r="J35" s="8"/>
    </row>
    <row r="36" spans="2:10" x14ac:dyDescent="0.25">
      <c r="B36" s="6"/>
      <c r="C36" s="7"/>
      <c r="D36" s="436" t="s">
        <v>19</v>
      </c>
      <c r="E36" s="437"/>
      <c r="F36" s="437"/>
      <c r="G36" s="437"/>
      <c r="H36" s="437"/>
      <c r="I36" s="7"/>
      <c r="J36" s="8"/>
    </row>
    <row r="37" spans="2:10" x14ac:dyDescent="0.25">
      <c r="B37" s="6"/>
      <c r="C37" s="7"/>
      <c r="D37" s="7"/>
      <c r="E37" s="7"/>
      <c r="F37" s="14"/>
      <c r="G37" s="7"/>
      <c r="H37" s="7"/>
      <c r="I37" s="7"/>
      <c r="J37" s="8"/>
    </row>
    <row r="38" spans="2:10" x14ac:dyDescent="0.25">
      <c r="B38" s="6"/>
      <c r="C38" s="7"/>
      <c r="D38" s="434"/>
      <c r="E38" s="435"/>
      <c r="F38" s="435"/>
      <c r="G38" s="435"/>
      <c r="H38" s="435"/>
      <c r="I38" s="7"/>
      <c r="J38" s="8"/>
    </row>
    <row r="39" spans="2:10" x14ac:dyDescent="0.25">
      <c r="B39" s="6"/>
      <c r="C39" s="7"/>
      <c r="D39" s="98"/>
      <c r="E39" s="98"/>
      <c r="F39" s="98"/>
      <c r="G39" s="98"/>
      <c r="H39" s="9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conditionalFormatting sqref="F8">
    <cfRule type="containsText" dxfId="8" priority="2" operator="containsText" text="Nordea Kredit Realkreditaktieselskab, CC X">
      <formula>NOT(ISERROR(SEARCH("Nordea Kredit Realkreditaktieselskab, CC X",F8)))</formula>
    </cfRule>
  </conditionalFormatting>
  <conditionalFormatting sqref="F10">
    <cfRule type="containsText" dxfId="7" priority="1" operator="containsText" text="Cut-off Date: [DD/MM/YY]">
      <formula>NOT(ISERROR(SEARCH("Cut-off Date: [DD/MM/YY]",F10)))</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32:H32" location="'C. HTT Harmonised Glossary'!A1" display="Worksheet C: HTT Harmonised Glossary" xr:uid="{00000000-0004-0000-01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90" zoomScaleNormal="90" workbookViewId="0"/>
  </sheetViews>
  <sheetFormatPr defaultColWidth="8.85546875" defaultRowHeight="15" outlineLevelRow="1" x14ac:dyDescent="0.25"/>
  <cols>
    <col min="1" max="1" width="13.28515625" style="25" customWidth="1"/>
    <col min="2" max="2" width="60.7109375" style="25" customWidth="1"/>
    <col min="3" max="3" width="41.42578125" style="25"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1278</v>
      </c>
      <c r="B1" s="139"/>
      <c r="C1" s="23"/>
      <c r="D1" s="23"/>
      <c r="E1" s="23"/>
      <c r="F1" s="146" t="s">
        <v>1321</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173</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535</v>
      </c>
      <c r="E14" s="31"/>
      <c r="F14" s="31"/>
      <c r="H14" s="23"/>
      <c r="L14" s="23"/>
      <c r="M14" s="23"/>
    </row>
    <row r="15" spans="1:13" x14ac:dyDescent="0.25">
      <c r="A15" s="25" t="s">
        <v>33</v>
      </c>
      <c r="B15" s="39" t="s">
        <v>34</v>
      </c>
      <c r="C15" s="165" t="s">
        <v>1361</v>
      </c>
      <c r="E15" s="31"/>
      <c r="F15" s="31"/>
      <c r="H15" s="23"/>
      <c r="L15" s="23"/>
      <c r="M15" s="23"/>
    </row>
    <row r="16" spans="1:13" x14ac:dyDescent="0.25">
      <c r="A16" s="25" t="s">
        <v>35</v>
      </c>
      <c r="B16" s="39" t="s">
        <v>36</v>
      </c>
      <c r="C16" s="166" t="s">
        <v>1352</v>
      </c>
      <c r="E16" s="31"/>
      <c r="F16" s="31"/>
      <c r="H16" s="23"/>
      <c r="L16" s="23"/>
      <c r="M16" s="23"/>
    </row>
    <row r="17" spans="1:13" x14ac:dyDescent="0.25">
      <c r="A17" s="25" t="s">
        <v>37</v>
      </c>
      <c r="B17" s="39" t="s">
        <v>38</v>
      </c>
      <c r="C17" s="172">
        <v>44012</v>
      </c>
      <c r="E17" s="31"/>
      <c r="F17" s="31"/>
      <c r="H17" s="23"/>
      <c r="L17" s="23"/>
      <c r="M17" s="23"/>
    </row>
    <row r="18" spans="1:13" outlineLevel="1" x14ac:dyDescent="0.25">
      <c r="A18" s="25" t="s">
        <v>39</v>
      </c>
      <c r="B18" s="40" t="s">
        <v>40</v>
      </c>
      <c r="C18" s="166" t="s">
        <v>1328</v>
      </c>
      <c r="E18" s="31"/>
      <c r="F18" s="31"/>
      <c r="H18" s="23"/>
      <c r="L18" s="23"/>
      <c r="M18" s="23"/>
    </row>
    <row r="19" spans="1:13" outlineLevel="1" x14ac:dyDescent="0.25">
      <c r="A19" s="25" t="s">
        <v>41</v>
      </c>
      <c r="B19" s="40" t="s">
        <v>42</v>
      </c>
      <c r="C19" s="165" t="s">
        <v>1329</v>
      </c>
      <c r="E19" s="31"/>
      <c r="F19" s="31"/>
      <c r="H19" s="23"/>
      <c r="L19" s="23"/>
      <c r="M19" s="23"/>
    </row>
    <row r="20" spans="1:13" outlineLevel="1" x14ac:dyDescent="0.25">
      <c r="A20" s="25" t="s">
        <v>43</v>
      </c>
      <c r="B20" s="40"/>
      <c r="E20" s="31"/>
      <c r="F20" s="31"/>
      <c r="H20" s="23"/>
      <c r="L20" s="23"/>
      <c r="M20" s="23"/>
    </row>
    <row r="21" spans="1:13" outlineLevel="1" x14ac:dyDescent="0.25">
      <c r="A21" s="25" t="s">
        <v>44</v>
      </c>
      <c r="B21" s="40"/>
      <c r="E21" s="31"/>
      <c r="F21" s="31"/>
      <c r="H21" s="23"/>
      <c r="L21" s="23"/>
      <c r="M21" s="23"/>
    </row>
    <row r="22" spans="1:13" outlineLevel="1" x14ac:dyDescent="0.25">
      <c r="A22" s="25" t="s">
        <v>45</v>
      </c>
      <c r="B22" s="40"/>
      <c r="E22" s="31"/>
      <c r="F22" s="31"/>
      <c r="H22" s="23"/>
      <c r="L22" s="23"/>
      <c r="M22" s="23"/>
    </row>
    <row r="23" spans="1:13" outlineLevel="1" x14ac:dyDescent="0.25">
      <c r="A23" s="25" t="s">
        <v>46</v>
      </c>
      <c r="B23" s="40"/>
      <c r="E23" s="31"/>
      <c r="F23" s="31"/>
      <c r="H23" s="23"/>
      <c r="L23" s="23"/>
      <c r="M23" s="23"/>
    </row>
    <row r="24" spans="1:13" outlineLevel="1" x14ac:dyDescent="0.25">
      <c r="A24" s="25" t="s">
        <v>47</v>
      </c>
      <c r="B24" s="40"/>
      <c r="E24" s="31"/>
      <c r="F24" s="31"/>
      <c r="H24" s="23"/>
      <c r="L24" s="23"/>
      <c r="M24" s="23"/>
    </row>
    <row r="25" spans="1:13" outlineLevel="1" x14ac:dyDescent="0.25">
      <c r="A25" s="25" t="s">
        <v>48</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49</v>
      </c>
      <c r="B27" s="41" t="s">
        <v>50</v>
      </c>
      <c r="C27" s="25" t="s">
        <v>1330</v>
      </c>
      <c r="D27" s="42"/>
      <c r="E27" s="42"/>
      <c r="F27" s="42"/>
      <c r="H27" s="23"/>
      <c r="L27" s="23"/>
      <c r="M27" s="23"/>
    </row>
    <row r="28" spans="1:13" x14ac:dyDescent="0.25">
      <c r="A28" s="25" t="s">
        <v>51</v>
      </c>
      <c r="B28" s="41" t="s">
        <v>52</v>
      </c>
      <c r="C28" s="25" t="s">
        <v>1330</v>
      </c>
      <c r="D28" s="42"/>
      <c r="E28" s="42"/>
      <c r="F28" s="42"/>
      <c r="H28" s="23"/>
      <c r="L28" s="23"/>
      <c r="M28" s="23"/>
    </row>
    <row r="29" spans="1:13" x14ac:dyDescent="0.25">
      <c r="A29" s="25" t="s">
        <v>53</v>
      </c>
      <c r="B29" s="41" t="s">
        <v>54</v>
      </c>
      <c r="C29" s="166" t="s">
        <v>1331</v>
      </c>
      <c r="E29" s="42"/>
      <c r="F29" s="42"/>
      <c r="H29" s="23"/>
      <c r="L29" s="23"/>
      <c r="M29" s="23"/>
    </row>
    <row r="30" spans="1:13" outlineLevel="1" x14ac:dyDescent="0.25">
      <c r="A30" s="25" t="s">
        <v>55</v>
      </c>
      <c r="B30" s="41"/>
      <c r="E30" s="42"/>
      <c r="F30" s="42"/>
      <c r="H30" s="23"/>
      <c r="L30" s="23"/>
      <c r="M30" s="23"/>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25</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1124</v>
      </c>
      <c r="C38" s="173">
        <v>449474.77301698702</v>
      </c>
      <c r="F38" s="42"/>
      <c r="H38" s="23"/>
      <c r="L38" s="23"/>
      <c r="M38" s="23"/>
    </row>
    <row r="39" spans="1:14" x14ac:dyDescent="0.25">
      <c r="A39" s="25" t="s">
        <v>63</v>
      </c>
      <c r="B39" s="42" t="s">
        <v>64</v>
      </c>
      <c r="C39" s="173">
        <v>413903.94279333</v>
      </c>
      <c r="F39" s="42"/>
      <c r="H39" s="23"/>
      <c r="L39" s="23"/>
      <c r="M39" s="23"/>
      <c r="N39" s="54"/>
    </row>
    <row r="40" spans="1:14" outlineLevel="1" x14ac:dyDescent="0.25">
      <c r="A40" s="25" t="s">
        <v>65</v>
      </c>
      <c r="B40" s="48" t="s">
        <v>66</v>
      </c>
      <c r="C40" s="142" t="s">
        <v>948</v>
      </c>
      <c r="F40" s="42"/>
      <c r="H40" s="23"/>
      <c r="L40" s="23"/>
      <c r="M40" s="23"/>
      <c r="N40" s="54"/>
    </row>
    <row r="41" spans="1:14" outlineLevel="1" x14ac:dyDescent="0.25">
      <c r="A41" s="25" t="s">
        <v>67</v>
      </c>
      <c r="B41" s="48" t="s">
        <v>68</v>
      </c>
      <c r="C41" s="142" t="s">
        <v>948</v>
      </c>
      <c r="F41" s="42"/>
      <c r="H41" s="23"/>
      <c r="L41" s="23"/>
      <c r="M41" s="23"/>
      <c r="N41" s="54"/>
    </row>
    <row r="42" spans="1:14" outlineLevel="1" x14ac:dyDescent="0.25">
      <c r="A42" s="25" t="s">
        <v>69</v>
      </c>
      <c r="B42" s="48"/>
      <c r="C42" s="142"/>
      <c r="F42" s="42"/>
      <c r="H42" s="23"/>
      <c r="L42" s="23"/>
      <c r="M42" s="23"/>
      <c r="N42" s="54"/>
    </row>
    <row r="43" spans="1:14" outlineLevel="1" x14ac:dyDescent="0.25">
      <c r="A43" s="54" t="s">
        <v>1325</v>
      </c>
      <c r="B43" s="42"/>
      <c r="F43" s="42"/>
      <c r="H43" s="23"/>
      <c r="L43" s="23"/>
      <c r="M43" s="23"/>
      <c r="N43" s="54"/>
    </row>
    <row r="44" spans="1:14" ht="15" customHeight="1" x14ac:dyDescent="0.25">
      <c r="A44" s="44"/>
      <c r="B44" s="45" t="s">
        <v>70</v>
      </c>
      <c r="C44" s="92" t="s">
        <v>1125</v>
      </c>
      <c r="D44" s="44" t="s">
        <v>71</v>
      </c>
      <c r="E44" s="46"/>
      <c r="F44" s="47" t="s">
        <v>72</v>
      </c>
      <c r="G44" s="47" t="s">
        <v>73</v>
      </c>
      <c r="H44" s="23"/>
      <c r="L44" s="23"/>
      <c r="M44" s="23"/>
      <c r="N44" s="54"/>
    </row>
    <row r="45" spans="1:14" x14ac:dyDescent="0.25">
      <c r="A45" s="25" t="s">
        <v>8</v>
      </c>
      <c r="B45" s="171" t="s">
        <v>74</v>
      </c>
      <c r="C45" s="432">
        <v>0.08</v>
      </c>
      <c r="D45" s="432">
        <f>IF(OR(C38="[For completion]",C39="[For completion]"),"Please complete G.3.1.1 and G.3.1.2",(C38/C39-1))</f>
        <v>8.5939819716620125E-2</v>
      </c>
      <c r="E45" s="432"/>
      <c r="F45" s="432" t="s">
        <v>951</v>
      </c>
      <c r="G45" s="165" t="s">
        <v>948</v>
      </c>
      <c r="H45" s="23"/>
      <c r="L45" s="23"/>
      <c r="M45" s="23"/>
      <c r="N45" s="54"/>
    </row>
    <row r="46" spans="1:14" outlineLevel="1" x14ac:dyDescent="0.25">
      <c r="A46" s="25" t="s">
        <v>75</v>
      </c>
      <c r="B46" s="40" t="s">
        <v>76</v>
      </c>
      <c r="C46" s="138"/>
      <c r="D46" s="138"/>
      <c r="E46" s="138"/>
      <c r="F46" s="138"/>
      <c r="G46" s="61"/>
      <c r="H46" s="23"/>
      <c r="L46" s="23"/>
      <c r="M46" s="23"/>
      <c r="N46" s="54"/>
    </row>
    <row r="47" spans="1:14" outlineLevel="1" x14ac:dyDescent="0.25">
      <c r="A47" s="25" t="s">
        <v>77</v>
      </c>
      <c r="B47" s="40" t="s">
        <v>78</v>
      </c>
      <c r="C47" s="138"/>
      <c r="D47" s="138"/>
      <c r="E47" s="138"/>
      <c r="F47" s="138"/>
      <c r="G47" s="61"/>
      <c r="H47" s="23"/>
      <c r="L47" s="23"/>
      <c r="M47" s="23"/>
      <c r="N47" s="54"/>
    </row>
    <row r="48" spans="1:14" outlineLevel="1" x14ac:dyDescent="0.25">
      <c r="A48" s="25" t="s">
        <v>79</v>
      </c>
      <c r="B48" s="40"/>
      <c r="C48" s="61"/>
      <c r="D48" s="61"/>
      <c r="E48" s="61"/>
      <c r="F48" s="61"/>
      <c r="G48" s="61"/>
      <c r="H48" s="23"/>
      <c r="L48" s="23"/>
      <c r="M48" s="23"/>
      <c r="N48" s="54"/>
    </row>
    <row r="49" spans="1:14" outlineLevel="1" x14ac:dyDescent="0.25">
      <c r="A49" s="25" t="s">
        <v>80</v>
      </c>
      <c r="B49" s="40"/>
      <c r="C49" s="61"/>
      <c r="D49" s="61"/>
      <c r="E49" s="61"/>
      <c r="F49" s="61"/>
      <c r="G49" s="61"/>
      <c r="H49" s="23"/>
      <c r="L49" s="23"/>
      <c r="M49" s="23"/>
      <c r="N49" s="54"/>
    </row>
    <row r="50" spans="1:14" outlineLevel="1" x14ac:dyDescent="0.25">
      <c r="A50" s="25" t="s">
        <v>81</v>
      </c>
      <c r="B50" s="40"/>
      <c r="C50" s="61"/>
      <c r="D50" s="61"/>
      <c r="E50" s="61"/>
      <c r="F50" s="61"/>
      <c r="G50" s="61"/>
      <c r="H50" s="23"/>
      <c r="L50" s="23"/>
      <c r="M50" s="23"/>
      <c r="N50" s="54"/>
    </row>
    <row r="51" spans="1:14" outlineLevel="1" x14ac:dyDescent="0.25">
      <c r="A51" s="25" t="s">
        <v>82</v>
      </c>
      <c r="B51" s="40"/>
      <c r="C51" s="61"/>
      <c r="D51" s="61"/>
      <c r="E51" s="61"/>
      <c r="F51" s="61"/>
      <c r="G51" s="61"/>
      <c r="H51" s="23"/>
      <c r="L51" s="23"/>
      <c r="M51" s="23"/>
      <c r="N51" s="54"/>
    </row>
    <row r="52" spans="1:14" ht="15" customHeight="1" x14ac:dyDescent="0.25">
      <c r="A52" s="44"/>
      <c r="B52" s="45" t="s">
        <v>83</v>
      </c>
      <c r="C52" s="44" t="s">
        <v>62</v>
      </c>
      <c r="D52" s="44"/>
      <c r="E52" s="46"/>
      <c r="F52" s="47" t="s">
        <v>84</v>
      </c>
      <c r="G52" s="47"/>
      <c r="H52" s="23"/>
      <c r="L52" s="23"/>
      <c r="M52" s="23"/>
      <c r="N52" s="54"/>
    </row>
    <row r="53" spans="1:14" x14ac:dyDescent="0.25">
      <c r="A53" s="25" t="s">
        <v>85</v>
      </c>
      <c r="B53" s="42" t="s">
        <v>86</v>
      </c>
      <c r="C53" s="173">
        <v>404728.66752302001</v>
      </c>
      <c r="E53" s="49"/>
      <c r="F53" s="149">
        <f>IF($C$58=0,"",IF(C53="[for completion]","",C53/$C$58))</f>
        <v>0.9004480158171726</v>
      </c>
      <c r="G53" s="50"/>
      <c r="H53" s="23"/>
      <c r="L53" s="23"/>
      <c r="M53" s="23"/>
      <c r="N53" s="54"/>
    </row>
    <row r="54" spans="1:14" x14ac:dyDescent="0.25">
      <c r="A54" s="25" t="s">
        <v>87</v>
      </c>
      <c r="B54" s="42" t="s">
        <v>88</v>
      </c>
      <c r="C54" s="142"/>
      <c r="E54" s="49"/>
      <c r="F54" s="149">
        <f>IF($C$58=0,"",IF(C54="[for completion]","",C54/$C$58))</f>
        <v>0</v>
      </c>
      <c r="G54" s="50"/>
      <c r="H54" s="23"/>
      <c r="L54" s="23"/>
      <c r="M54" s="23"/>
      <c r="N54" s="54"/>
    </row>
    <row r="55" spans="1:14" x14ac:dyDescent="0.25">
      <c r="A55" s="25" t="s">
        <v>89</v>
      </c>
      <c r="B55" s="42" t="s">
        <v>90</v>
      </c>
      <c r="C55" s="142"/>
      <c r="E55" s="49"/>
      <c r="F55" s="157">
        <f t="shared" ref="F55:F56" si="0">IF($C$58=0,"",IF(C55="[for completion]","",C55/$C$58))</f>
        <v>0</v>
      </c>
      <c r="G55" s="50"/>
      <c r="H55" s="23"/>
      <c r="L55" s="23"/>
      <c r="M55" s="23"/>
      <c r="N55" s="54"/>
    </row>
    <row r="56" spans="1:14" x14ac:dyDescent="0.25">
      <c r="A56" s="25" t="s">
        <v>91</v>
      </c>
      <c r="B56" s="42" t="s">
        <v>92</v>
      </c>
      <c r="C56" s="173">
        <v>44746.105493966999</v>
      </c>
      <c r="E56" s="49"/>
      <c r="F56" s="157">
        <f t="shared" si="0"/>
        <v>9.9551984182827333E-2</v>
      </c>
      <c r="G56" s="50"/>
      <c r="H56" s="23"/>
      <c r="L56" s="23"/>
      <c r="M56" s="23"/>
      <c r="N56" s="54"/>
    </row>
    <row r="57" spans="1:14" x14ac:dyDescent="0.25">
      <c r="A57" s="25" t="s">
        <v>93</v>
      </c>
      <c r="B57" s="25" t="s">
        <v>94</v>
      </c>
      <c r="C57" s="142"/>
      <c r="E57" s="49"/>
      <c r="F57" s="149">
        <f>IF($C$58=0,"",IF(C57="[for completion]","",C57/$C$58))</f>
        <v>0</v>
      </c>
      <c r="G57" s="50"/>
      <c r="H57" s="23"/>
      <c r="L57" s="23"/>
      <c r="M57" s="23"/>
      <c r="N57" s="54"/>
    </row>
    <row r="58" spans="1:14" x14ac:dyDescent="0.25">
      <c r="A58" s="25" t="s">
        <v>95</v>
      </c>
      <c r="B58" s="51" t="s">
        <v>96</v>
      </c>
      <c r="C58" s="143">
        <f>SUM(C53:C57)</f>
        <v>449474.77301698702</v>
      </c>
      <c r="D58" s="49"/>
      <c r="E58" s="49"/>
      <c r="F58" s="150">
        <f>SUM(F53:F57)</f>
        <v>0.99999999999999989</v>
      </c>
      <c r="G58" s="50"/>
      <c r="H58" s="23"/>
      <c r="L58" s="23"/>
      <c r="M58" s="23"/>
      <c r="N58" s="54"/>
    </row>
    <row r="59" spans="1:14" outlineLevel="1" x14ac:dyDescent="0.25">
      <c r="A59" s="25" t="s">
        <v>97</v>
      </c>
      <c r="B59" s="53"/>
      <c r="C59" s="142"/>
      <c r="E59" s="49"/>
      <c r="F59" s="149">
        <f t="shared" ref="F59:F64" si="1">IF($C$58=0,"",IF(C59="[for completion]","",C59/$C$58))</f>
        <v>0</v>
      </c>
      <c r="G59" s="50"/>
      <c r="H59" s="23"/>
      <c r="L59" s="23"/>
      <c r="M59" s="23"/>
      <c r="N59" s="54"/>
    </row>
    <row r="60" spans="1:14" outlineLevel="1" x14ac:dyDescent="0.25">
      <c r="A60" s="25" t="s">
        <v>98</v>
      </c>
      <c r="B60" s="53"/>
      <c r="C60" s="142"/>
      <c r="E60" s="49"/>
      <c r="F60" s="149">
        <f t="shared" si="1"/>
        <v>0</v>
      </c>
      <c r="G60" s="50"/>
      <c r="H60" s="23"/>
      <c r="L60" s="23"/>
      <c r="M60" s="23"/>
      <c r="N60" s="54"/>
    </row>
    <row r="61" spans="1:14" outlineLevel="1" x14ac:dyDescent="0.25">
      <c r="A61" s="25" t="s">
        <v>99</v>
      </c>
      <c r="B61" s="53"/>
      <c r="C61" s="142"/>
      <c r="E61" s="49"/>
      <c r="F61" s="149">
        <f t="shared" si="1"/>
        <v>0</v>
      </c>
      <c r="G61" s="50"/>
      <c r="H61" s="23"/>
      <c r="L61" s="23"/>
      <c r="M61" s="23"/>
      <c r="N61" s="54"/>
    </row>
    <row r="62" spans="1:14" outlineLevel="1" x14ac:dyDescent="0.25">
      <c r="A62" s="25" t="s">
        <v>100</v>
      </c>
      <c r="B62" s="53"/>
      <c r="C62" s="142"/>
      <c r="E62" s="49"/>
      <c r="F62" s="149">
        <f t="shared" si="1"/>
        <v>0</v>
      </c>
      <c r="G62" s="50"/>
      <c r="H62" s="23"/>
      <c r="L62" s="23"/>
      <c r="M62" s="23"/>
      <c r="N62" s="54"/>
    </row>
    <row r="63" spans="1:14" outlineLevel="1" x14ac:dyDescent="0.25">
      <c r="A63" s="25" t="s">
        <v>101</v>
      </c>
      <c r="B63" s="53"/>
      <c r="C63" s="142"/>
      <c r="E63" s="49"/>
      <c r="F63" s="149">
        <f t="shared" si="1"/>
        <v>0</v>
      </c>
      <c r="G63" s="50"/>
      <c r="H63" s="23"/>
      <c r="L63" s="23"/>
      <c r="M63" s="23"/>
      <c r="N63" s="54"/>
    </row>
    <row r="64" spans="1:14" outlineLevel="1" x14ac:dyDescent="0.25">
      <c r="A64" s="25" t="s">
        <v>102</v>
      </c>
      <c r="B64" s="53"/>
      <c r="C64" s="144"/>
      <c r="D64" s="54"/>
      <c r="E64" s="54"/>
      <c r="F64" s="149">
        <f t="shared" si="1"/>
        <v>0</v>
      </c>
      <c r="G64" s="52"/>
      <c r="H64" s="23"/>
      <c r="L64" s="23"/>
      <c r="M64" s="23"/>
      <c r="N64" s="54"/>
    </row>
    <row r="65" spans="1:14" ht="15" customHeight="1" x14ac:dyDescent="0.25">
      <c r="A65" s="44"/>
      <c r="B65" s="45" t="s">
        <v>103</v>
      </c>
      <c r="C65" s="92" t="s">
        <v>1135</v>
      </c>
      <c r="D65" s="92" t="s">
        <v>1136</v>
      </c>
      <c r="E65" s="46"/>
      <c r="F65" s="47" t="s">
        <v>104</v>
      </c>
      <c r="G65" s="55" t="s">
        <v>105</v>
      </c>
      <c r="H65" s="23"/>
      <c r="L65" s="23"/>
      <c r="M65" s="23"/>
      <c r="N65" s="54"/>
    </row>
    <row r="66" spans="1:14" x14ac:dyDescent="0.25">
      <c r="A66" s="25" t="s">
        <v>106</v>
      </c>
      <c r="B66" s="42" t="s">
        <v>1208</v>
      </c>
      <c r="C66" s="145">
        <v>13.2</v>
      </c>
      <c r="D66" s="145" t="s">
        <v>948</v>
      </c>
      <c r="E66" s="39"/>
      <c r="F66" s="56"/>
      <c r="G66" s="57"/>
      <c r="H66" s="23"/>
      <c r="L66" s="23"/>
      <c r="M66" s="23"/>
      <c r="N66" s="54"/>
    </row>
    <row r="67" spans="1:14" x14ac:dyDescent="0.25">
      <c r="B67" s="42"/>
      <c r="E67" s="39"/>
      <c r="F67" s="56"/>
      <c r="G67" s="57"/>
      <c r="H67" s="23"/>
      <c r="L67" s="23"/>
      <c r="M67" s="23"/>
      <c r="N67" s="54"/>
    </row>
    <row r="68" spans="1:14" x14ac:dyDescent="0.25">
      <c r="B68" s="42" t="s">
        <v>1130</v>
      </c>
      <c r="C68" s="39"/>
      <c r="D68" s="39"/>
      <c r="E68" s="39"/>
      <c r="F68" s="57"/>
      <c r="G68" s="57"/>
      <c r="H68" s="23"/>
      <c r="L68" s="23"/>
      <c r="M68" s="23"/>
      <c r="N68" s="54"/>
    </row>
    <row r="69" spans="1:14" x14ac:dyDescent="0.25">
      <c r="B69" s="42" t="s">
        <v>108</v>
      </c>
      <c r="E69" s="39"/>
      <c r="F69" s="57"/>
      <c r="G69" s="57"/>
      <c r="H69" s="23"/>
      <c r="L69" s="23"/>
      <c r="M69" s="23"/>
      <c r="N69" s="54"/>
    </row>
    <row r="70" spans="1:14" x14ac:dyDescent="0.25">
      <c r="A70" s="25" t="s">
        <v>109</v>
      </c>
      <c r="B70" s="133" t="s">
        <v>1298</v>
      </c>
      <c r="C70" s="142">
        <v>16054.5</v>
      </c>
      <c r="D70" s="167" t="s">
        <v>948</v>
      </c>
      <c r="E70" s="21"/>
      <c r="F70" s="149">
        <f t="shared" ref="F70:F76" si="2">IF($C$77=0,"",IF(C70="[for completion]","",C70/$C$77))</f>
        <v>3.5718353954437489E-2</v>
      </c>
      <c r="G70" s="149" t="str">
        <f>IF($D$77=0,"",IF(D70="[Mark as ND1 if not relevant]","",D70/$D$77))</f>
        <v/>
      </c>
      <c r="H70" s="23"/>
      <c r="L70" s="23"/>
      <c r="M70" s="23"/>
      <c r="N70" s="54"/>
    </row>
    <row r="71" spans="1:14" x14ac:dyDescent="0.25">
      <c r="A71" s="25" t="s">
        <v>110</v>
      </c>
      <c r="B71" s="134" t="s">
        <v>1299</v>
      </c>
      <c r="C71" s="142">
        <v>14146.3</v>
      </c>
      <c r="D71" s="167" t="s">
        <v>948</v>
      </c>
      <c r="E71" s="21"/>
      <c r="F71" s="149">
        <f t="shared" si="2"/>
        <v>3.1472954657302252E-2</v>
      </c>
      <c r="G71" s="149" t="str">
        <f t="shared" ref="G71:G76" si="3">IF($D$77=0,"",IF(D71="[Mark as ND1 if not relevant]","",D71/$D$77))</f>
        <v/>
      </c>
      <c r="H71" s="23"/>
      <c r="L71" s="23"/>
      <c r="M71" s="23"/>
      <c r="N71" s="54"/>
    </row>
    <row r="72" spans="1:14" x14ac:dyDescent="0.25">
      <c r="A72" s="25" t="s">
        <v>111</v>
      </c>
      <c r="B72" s="133" t="s">
        <v>1300</v>
      </c>
      <c r="C72" s="142">
        <v>24929.3</v>
      </c>
      <c r="D72" s="167" t="s">
        <v>948</v>
      </c>
      <c r="E72" s="21"/>
      <c r="F72" s="149">
        <f t="shared" si="2"/>
        <v>5.5463176133567445E-2</v>
      </c>
      <c r="G72" s="149" t="str">
        <f t="shared" si="3"/>
        <v/>
      </c>
      <c r="H72" s="23"/>
      <c r="L72" s="23"/>
      <c r="M72" s="23"/>
      <c r="N72" s="54"/>
    </row>
    <row r="73" spans="1:14" x14ac:dyDescent="0.25">
      <c r="A73" s="25" t="s">
        <v>112</v>
      </c>
      <c r="B73" s="133" t="s">
        <v>1301</v>
      </c>
      <c r="C73" s="142">
        <v>17126.8</v>
      </c>
      <c r="D73" s="167" t="s">
        <v>948</v>
      </c>
      <c r="E73" s="21"/>
      <c r="F73" s="149">
        <f t="shared" si="2"/>
        <v>3.8104027189065991E-2</v>
      </c>
      <c r="G73" s="149" t="str">
        <f t="shared" si="3"/>
        <v/>
      </c>
      <c r="H73" s="23"/>
      <c r="L73" s="23"/>
      <c r="M73" s="23"/>
      <c r="N73" s="54"/>
    </row>
    <row r="74" spans="1:14" x14ac:dyDescent="0.25">
      <c r="A74" s="25" t="s">
        <v>113</v>
      </c>
      <c r="B74" s="133" t="s">
        <v>1302</v>
      </c>
      <c r="C74" s="142">
        <v>14415.5</v>
      </c>
      <c r="D74" s="167" t="s">
        <v>948</v>
      </c>
      <c r="E74" s="21"/>
      <c r="F74" s="149">
        <f t="shared" si="2"/>
        <v>3.2071875887146509E-2</v>
      </c>
      <c r="G74" s="149" t="str">
        <f t="shared" si="3"/>
        <v/>
      </c>
      <c r="H74" s="23"/>
      <c r="L74" s="23"/>
      <c r="M74" s="23"/>
      <c r="N74" s="54"/>
    </row>
    <row r="75" spans="1:14" x14ac:dyDescent="0.25">
      <c r="A75" s="25" t="s">
        <v>114</v>
      </c>
      <c r="B75" s="133" t="s">
        <v>1303</v>
      </c>
      <c r="C75" s="142">
        <v>83938.6</v>
      </c>
      <c r="D75" s="167" t="s">
        <v>948</v>
      </c>
      <c r="E75" s="21"/>
      <c r="F75" s="149">
        <f t="shared" si="2"/>
        <v>0.18674817809585767</v>
      </c>
      <c r="G75" s="149" t="str">
        <f t="shared" si="3"/>
        <v/>
      </c>
      <c r="H75" s="23"/>
      <c r="L75" s="23"/>
      <c r="M75" s="23"/>
      <c r="N75" s="54"/>
    </row>
    <row r="76" spans="1:14" x14ac:dyDescent="0.25">
      <c r="A76" s="25" t="s">
        <v>115</v>
      </c>
      <c r="B76" s="133" t="s">
        <v>1304</v>
      </c>
      <c r="C76" s="142">
        <v>278863.8</v>
      </c>
      <c r="D76" s="167" t="s">
        <v>948</v>
      </c>
      <c r="E76" s="21"/>
      <c r="F76" s="149">
        <f t="shared" si="2"/>
        <v>0.62042143408262262</v>
      </c>
      <c r="G76" s="149" t="str">
        <f t="shared" si="3"/>
        <v/>
      </c>
      <c r="H76" s="23"/>
      <c r="L76" s="23"/>
      <c r="M76" s="23"/>
      <c r="N76" s="54"/>
    </row>
    <row r="77" spans="1:14" x14ac:dyDescent="0.25">
      <c r="A77" s="25" t="s">
        <v>116</v>
      </c>
      <c r="B77" s="58" t="s">
        <v>96</v>
      </c>
      <c r="C77" s="143">
        <f>SUM(C70:C76)</f>
        <v>449474.8</v>
      </c>
      <c r="D77" s="143">
        <f>SUM(D70:D76)</f>
        <v>0</v>
      </c>
      <c r="E77" s="42"/>
      <c r="F77" s="150">
        <f>SUM(F70:F76)</f>
        <v>1</v>
      </c>
      <c r="G77" s="150">
        <f>SUM(G70:G76)</f>
        <v>0</v>
      </c>
      <c r="H77" s="23"/>
      <c r="L77" s="23"/>
      <c r="M77" s="23"/>
      <c r="N77" s="54"/>
    </row>
    <row r="78" spans="1:14" outlineLevel="1" x14ac:dyDescent="0.25">
      <c r="A78" s="25" t="s">
        <v>117</v>
      </c>
      <c r="B78" s="59" t="s">
        <v>118</v>
      </c>
      <c r="C78" s="143"/>
      <c r="D78" s="143"/>
      <c r="E78" s="42"/>
      <c r="F78" s="149">
        <f>IF($C$77=0,"",IF(C78="[for completion]","",C78/$C$77))</f>
        <v>0</v>
      </c>
      <c r="G78" s="149" t="str">
        <f t="shared" ref="G78:G87" si="4">IF($D$77=0,"",IF(D78="[for completion]","",D78/$D$77))</f>
        <v/>
      </c>
      <c r="H78" s="23"/>
      <c r="L78" s="23"/>
      <c r="M78" s="23"/>
      <c r="N78" s="54"/>
    </row>
    <row r="79" spans="1:14" outlineLevel="1" x14ac:dyDescent="0.25">
      <c r="A79" s="25" t="s">
        <v>119</v>
      </c>
      <c r="B79" s="59" t="s">
        <v>120</v>
      </c>
      <c r="C79" s="143"/>
      <c r="D79" s="143"/>
      <c r="E79" s="42"/>
      <c r="F79" s="149">
        <f t="shared" ref="F79:F87" si="5">IF($C$77=0,"",IF(C79="[for completion]","",C79/$C$77))</f>
        <v>0</v>
      </c>
      <c r="G79" s="149" t="str">
        <f t="shared" si="4"/>
        <v/>
      </c>
      <c r="H79" s="23"/>
      <c r="L79" s="23"/>
      <c r="M79" s="23"/>
      <c r="N79" s="54"/>
    </row>
    <row r="80" spans="1:14" outlineLevel="1" x14ac:dyDescent="0.25">
      <c r="A80" s="25" t="s">
        <v>121</v>
      </c>
      <c r="B80" s="59" t="s">
        <v>122</v>
      </c>
      <c r="C80" s="143"/>
      <c r="D80" s="143"/>
      <c r="E80" s="42"/>
      <c r="F80" s="149">
        <f t="shared" si="5"/>
        <v>0</v>
      </c>
      <c r="G80" s="149" t="str">
        <f t="shared" si="4"/>
        <v/>
      </c>
      <c r="H80" s="23"/>
      <c r="L80" s="23"/>
      <c r="M80" s="23"/>
      <c r="N80" s="54"/>
    </row>
    <row r="81" spans="1:14" outlineLevel="1" x14ac:dyDescent="0.25">
      <c r="A81" s="25" t="s">
        <v>123</v>
      </c>
      <c r="B81" s="59" t="s">
        <v>124</v>
      </c>
      <c r="C81" s="143"/>
      <c r="D81" s="143"/>
      <c r="E81" s="42"/>
      <c r="F81" s="149">
        <f t="shared" si="5"/>
        <v>0</v>
      </c>
      <c r="G81" s="149" t="str">
        <f t="shared" si="4"/>
        <v/>
      </c>
      <c r="H81" s="23"/>
      <c r="L81" s="23"/>
      <c r="M81" s="23"/>
      <c r="N81" s="54"/>
    </row>
    <row r="82" spans="1:14" outlineLevel="1" x14ac:dyDescent="0.25">
      <c r="A82" s="25" t="s">
        <v>125</v>
      </c>
      <c r="B82" s="59" t="s">
        <v>126</v>
      </c>
      <c r="C82" s="143"/>
      <c r="D82" s="143"/>
      <c r="E82" s="42"/>
      <c r="F82" s="149">
        <f t="shared" si="5"/>
        <v>0</v>
      </c>
      <c r="G82" s="149" t="str">
        <f t="shared" si="4"/>
        <v/>
      </c>
      <c r="H82" s="23"/>
      <c r="L82" s="23"/>
      <c r="M82" s="23"/>
      <c r="N82" s="54"/>
    </row>
    <row r="83" spans="1:14" outlineLevel="1" x14ac:dyDescent="0.25">
      <c r="A83" s="25" t="s">
        <v>127</v>
      </c>
      <c r="B83" s="59"/>
      <c r="C83" s="49"/>
      <c r="D83" s="49"/>
      <c r="E83" s="42"/>
      <c r="F83" s="50"/>
      <c r="G83" s="50"/>
      <c r="H83" s="23"/>
      <c r="L83" s="23"/>
      <c r="M83" s="23"/>
      <c r="N83" s="54"/>
    </row>
    <row r="84" spans="1:14" outlineLevel="1" x14ac:dyDescent="0.25">
      <c r="A84" s="25" t="s">
        <v>128</v>
      </c>
      <c r="B84" s="59"/>
      <c r="C84" s="49"/>
      <c r="D84" s="49"/>
      <c r="E84" s="42"/>
      <c r="F84" s="50"/>
      <c r="G84" s="50"/>
      <c r="H84" s="23"/>
      <c r="L84" s="23"/>
      <c r="M84" s="23"/>
      <c r="N84" s="54"/>
    </row>
    <row r="85" spans="1:14" outlineLevel="1" x14ac:dyDescent="0.25">
      <c r="A85" s="25" t="s">
        <v>129</v>
      </c>
      <c r="B85" s="59"/>
      <c r="C85" s="49"/>
      <c r="D85" s="49"/>
      <c r="E85" s="42"/>
      <c r="F85" s="50"/>
      <c r="G85" s="50"/>
      <c r="H85" s="23"/>
      <c r="L85" s="23"/>
      <c r="M85" s="23"/>
      <c r="N85" s="54"/>
    </row>
    <row r="86" spans="1:14" outlineLevel="1" x14ac:dyDescent="0.25">
      <c r="A86" s="25" t="s">
        <v>130</v>
      </c>
      <c r="B86" s="58"/>
      <c r="C86" s="49"/>
      <c r="D86" s="49"/>
      <c r="E86" s="42"/>
      <c r="F86" s="50">
        <f t="shared" si="5"/>
        <v>0</v>
      </c>
      <c r="G86" s="50" t="str">
        <f t="shared" si="4"/>
        <v/>
      </c>
      <c r="H86" s="23"/>
      <c r="L86" s="23"/>
      <c r="M86" s="23"/>
      <c r="N86" s="54"/>
    </row>
    <row r="87" spans="1:14" outlineLevel="1" x14ac:dyDescent="0.25">
      <c r="A87" s="25" t="s">
        <v>131</v>
      </c>
      <c r="B87" s="59"/>
      <c r="C87" s="49"/>
      <c r="D87" s="49"/>
      <c r="E87" s="42"/>
      <c r="F87" s="50">
        <f t="shared" si="5"/>
        <v>0</v>
      </c>
      <c r="G87" s="50" t="str">
        <f t="shared" si="4"/>
        <v/>
      </c>
      <c r="H87" s="23"/>
      <c r="L87" s="23"/>
      <c r="M87" s="23"/>
      <c r="N87" s="54"/>
    </row>
    <row r="88" spans="1:14" ht="15" customHeight="1" x14ac:dyDescent="0.25">
      <c r="A88" s="44"/>
      <c r="B88" s="45" t="s">
        <v>132</v>
      </c>
      <c r="C88" s="92" t="s">
        <v>1137</v>
      </c>
      <c r="D88" s="92" t="s">
        <v>1138</v>
      </c>
      <c r="E88" s="46"/>
      <c r="F88" s="47" t="s">
        <v>133</v>
      </c>
      <c r="G88" s="44" t="s">
        <v>134</v>
      </c>
      <c r="H88" s="23"/>
      <c r="L88" s="23"/>
      <c r="M88" s="23"/>
      <c r="N88" s="54"/>
    </row>
    <row r="89" spans="1:14" x14ac:dyDescent="0.25">
      <c r="A89" s="25" t="s">
        <v>135</v>
      </c>
      <c r="B89" s="42" t="s">
        <v>107</v>
      </c>
      <c r="C89" s="145">
        <v>13.07</v>
      </c>
      <c r="D89" s="145" t="s">
        <v>948</v>
      </c>
      <c r="E89" s="39"/>
      <c r="F89" s="155"/>
      <c r="G89" s="156"/>
      <c r="H89" s="23"/>
      <c r="L89" s="23"/>
      <c r="M89" s="23"/>
      <c r="N89" s="54"/>
    </row>
    <row r="90" spans="1:14" x14ac:dyDescent="0.25">
      <c r="B90" s="42"/>
      <c r="C90" s="145"/>
      <c r="D90" s="145"/>
      <c r="E90" s="39"/>
      <c r="F90" s="155"/>
      <c r="G90" s="156"/>
      <c r="H90" s="23"/>
      <c r="L90" s="23"/>
      <c r="M90" s="23"/>
      <c r="N90" s="54"/>
    </row>
    <row r="91" spans="1:14" x14ac:dyDescent="0.25">
      <c r="B91" s="42" t="s">
        <v>1131</v>
      </c>
      <c r="C91" s="154"/>
      <c r="D91" s="154"/>
      <c r="E91" s="39"/>
      <c r="F91" s="156"/>
      <c r="G91" s="156"/>
      <c r="H91" s="23"/>
      <c r="L91" s="23"/>
      <c r="M91" s="23"/>
      <c r="N91" s="54"/>
    </row>
    <row r="92" spans="1:14" x14ac:dyDescent="0.25">
      <c r="A92" s="25" t="s">
        <v>136</v>
      </c>
      <c r="B92" s="42" t="s">
        <v>108</v>
      </c>
      <c r="C92" s="145"/>
      <c r="D92" s="145"/>
      <c r="E92" s="39"/>
      <c r="F92" s="156"/>
      <c r="G92" s="156"/>
      <c r="H92" s="23"/>
      <c r="L92" s="23"/>
      <c r="M92" s="23"/>
      <c r="N92" s="54"/>
    </row>
    <row r="93" spans="1:14" x14ac:dyDescent="0.25">
      <c r="A93" s="25" t="s">
        <v>137</v>
      </c>
      <c r="B93" s="134" t="s">
        <v>1298</v>
      </c>
      <c r="C93" s="142">
        <v>39557</v>
      </c>
      <c r="D93" s="167" t="s">
        <v>948</v>
      </c>
      <c r="E93" s="21"/>
      <c r="F93" s="149">
        <f>IF($C$100=0,"",IF(C93="[for completion]","",IF(C93="","",C93/$C$100)))</f>
        <v>9.5570701347900355E-2</v>
      </c>
      <c r="G93" s="149" t="str">
        <f>IF($D$100=0,"",IF(D93="[Mark as ND1 if not relevant]","",IF(D93="","",D93/$D$100)))</f>
        <v/>
      </c>
      <c r="H93" s="23"/>
      <c r="L93" s="23"/>
      <c r="M93" s="23"/>
      <c r="N93" s="54"/>
    </row>
    <row r="94" spans="1:14" x14ac:dyDescent="0.25">
      <c r="A94" s="25" t="s">
        <v>138</v>
      </c>
      <c r="B94" s="134" t="s">
        <v>1299</v>
      </c>
      <c r="C94" s="142">
        <v>92897</v>
      </c>
      <c r="D94" s="167" t="s">
        <v>948</v>
      </c>
      <c r="E94" s="21"/>
      <c r="F94" s="149">
        <f t="shared" ref="F94:F99" si="6">IF($C$100=0,"",IF(C94="[for completion]","",IF(C94="","",C94/$C$100)))</f>
        <v>0.22444147541815354</v>
      </c>
      <c r="G94" s="149" t="str">
        <f t="shared" ref="G94:G99" si="7">IF($D$100=0,"",IF(D94="[Mark as ND1 if not relevant]","",IF(D94="","",D94/$D$100)))</f>
        <v/>
      </c>
      <c r="H94" s="23"/>
      <c r="L94" s="23"/>
      <c r="M94" s="23"/>
      <c r="N94" s="54"/>
    </row>
    <row r="95" spans="1:14" x14ac:dyDescent="0.25">
      <c r="A95" s="25" t="s">
        <v>139</v>
      </c>
      <c r="B95" s="134" t="s">
        <v>1300</v>
      </c>
      <c r="C95" s="142">
        <v>57858</v>
      </c>
      <c r="D95" s="167" t="s">
        <v>948</v>
      </c>
      <c r="E95" s="21"/>
      <c r="F95" s="149">
        <f t="shared" si="6"/>
        <v>0.13978637506855471</v>
      </c>
      <c r="G95" s="149" t="str">
        <f t="shared" si="7"/>
        <v/>
      </c>
      <c r="H95" s="23"/>
      <c r="L95" s="23"/>
      <c r="M95" s="23"/>
      <c r="N95" s="54"/>
    </row>
    <row r="96" spans="1:14" x14ac:dyDescent="0.25">
      <c r="A96" s="25" t="s">
        <v>140</v>
      </c>
      <c r="B96" s="134" t="s">
        <v>1301</v>
      </c>
      <c r="C96" s="142">
        <v>20723</v>
      </c>
      <c r="D96" s="167" t="s">
        <v>948</v>
      </c>
      <c r="E96" s="21"/>
      <c r="F96" s="149">
        <f t="shared" si="6"/>
        <v>5.006728629654774E-2</v>
      </c>
      <c r="G96" s="149" t="str">
        <f t="shared" si="7"/>
        <v/>
      </c>
      <c r="H96" s="23"/>
      <c r="L96" s="23"/>
      <c r="M96" s="23"/>
      <c r="N96" s="54"/>
    </row>
    <row r="97" spans="1:14" x14ac:dyDescent="0.25">
      <c r="A97" s="25" t="s">
        <v>141</v>
      </c>
      <c r="B97" s="134" t="s">
        <v>1302</v>
      </c>
      <c r="C97" s="142">
        <v>19135</v>
      </c>
      <c r="D97" s="167" t="s">
        <v>948</v>
      </c>
      <c r="E97" s="21"/>
      <c r="F97" s="149">
        <f t="shared" si="6"/>
        <v>4.6230638579570577E-2</v>
      </c>
      <c r="G97" s="149" t="str">
        <f t="shared" si="7"/>
        <v/>
      </c>
      <c r="H97" s="23"/>
      <c r="L97" s="23"/>
      <c r="M97" s="23"/>
    </row>
    <row r="98" spans="1:14" x14ac:dyDescent="0.25">
      <c r="A98" s="25" t="s">
        <v>142</v>
      </c>
      <c r="B98" s="134" t="s">
        <v>1303</v>
      </c>
      <c r="C98" s="142">
        <v>2126</v>
      </c>
      <c r="D98" s="167" t="s">
        <v>948</v>
      </c>
      <c r="E98" s="21"/>
      <c r="F98" s="149">
        <f t="shared" si="6"/>
        <v>5.1364691727288758E-3</v>
      </c>
      <c r="G98" s="149" t="str">
        <f t="shared" si="7"/>
        <v/>
      </c>
      <c r="H98" s="23"/>
      <c r="L98" s="23"/>
      <c r="M98" s="23"/>
    </row>
    <row r="99" spans="1:14" x14ac:dyDescent="0.25">
      <c r="A99" s="25" t="s">
        <v>143</v>
      </c>
      <c r="B99" s="134" t="s">
        <v>1304</v>
      </c>
      <c r="C99" s="142">
        <v>181607</v>
      </c>
      <c r="D99" s="167" t="s">
        <v>948</v>
      </c>
      <c r="E99" s="21"/>
      <c r="F99" s="149">
        <f t="shared" si="6"/>
        <v>0.43876705411654421</v>
      </c>
      <c r="G99" s="149" t="str">
        <f t="shared" si="7"/>
        <v/>
      </c>
      <c r="H99" s="23"/>
      <c r="L99" s="23"/>
      <c r="M99" s="23"/>
    </row>
    <row r="100" spans="1:14" x14ac:dyDescent="0.25">
      <c r="A100" s="25" t="s">
        <v>144</v>
      </c>
      <c r="B100" s="58" t="s">
        <v>96</v>
      </c>
      <c r="C100" s="143">
        <f>SUM(C93:C99)</f>
        <v>413903</v>
      </c>
      <c r="D100" s="143">
        <f>SUM(D93:D99)</f>
        <v>0</v>
      </c>
      <c r="E100" s="42"/>
      <c r="F100" s="150">
        <f>SUM(F93:F99)</f>
        <v>1</v>
      </c>
      <c r="G100" s="150">
        <f>SUM(G93:G99)</f>
        <v>0</v>
      </c>
      <c r="H100" s="23"/>
      <c r="L100" s="23"/>
      <c r="M100" s="23"/>
    </row>
    <row r="101" spans="1:14" outlineLevel="1" x14ac:dyDescent="0.25">
      <c r="A101" s="25" t="s">
        <v>145</v>
      </c>
      <c r="B101" s="59" t="s">
        <v>118</v>
      </c>
      <c r="C101" s="143"/>
      <c r="D101" s="143"/>
      <c r="E101" s="42"/>
      <c r="F101" s="149">
        <f t="shared" ref="F101:F105" si="8">IF($C$100=0,"",IF(C101="[for completion]","",C101/$C$100))</f>
        <v>0</v>
      </c>
      <c r="G101" s="149" t="str">
        <f t="shared" ref="G101:G105" si="9">IF($D$100=0,"",IF(D101="[for completion]","",D101/$D$100))</f>
        <v/>
      </c>
      <c r="H101" s="23"/>
      <c r="L101" s="23"/>
      <c r="M101" s="23"/>
    </row>
    <row r="102" spans="1:14" outlineLevel="1" x14ac:dyDescent="0.25">
      <c r="A102" s="25" t="s">
        <v>146</v>
      </c>
      <c r="B102" s="59" t="s">
        <v>120</v>
      </c>
      <c r="C102" s="143"/>
      <c r="D102" s="143"/>
      <c r="E102" s="42"/>
      <c r="F102" s="149">
        <f t="shared" si="8"/>
        <v>0</v>
      </c>
      <c r="G102" s="149" t="str">
        <f t="shared" si="9"/>
        <v/>
      </c>
      <c r="H102" s="23"/>
      <c r="L102" s="23"/>
      <c r="M102" s="23"/>
    </row>
    <row r="103" spans="1:14" outlineLevel="1" x14ac:dyDescent="0.25">
      <c r="A103" s="25" t="s">
        <v>147</v>
      </c>
      <c r="B103" s="59" t="s">
        <v>122</v>
      </c>
      <c r="C103" s="143"/>
      <c r="D103" s="143"/>
      <c r="E103" s="42"/>
      <c r="F103" s="149">
        <f t="shared" si="8"/>
        <v>0</v>
      </c>
      <c r="G103" s="149" t="str">
        <f t="shared" si="9"/>
        <v/>
      </c>
      <c r="H103" s="23"/>
      <c r="L103" s="23"/>
      <c r="M103" s="23"/>
    </row>
    <row r="104" spans="1:14" outlineLevel="1" x14ac:dyDescent="0.25">
      <c r="A104" s="25" t="s">
        <v>148</v>
      </c>
      <c r="B104" s="59" t="s">
        <v>124</v>
      </c>
      <c r="C104" s="143"/>
      <c r="D104" s="143"/>
      <c r="E104" s="42"/>
      <c r="F104" s="149">
        <f t="shared" si="8"/>
        <v>0</v>
      </c>
      <c r="G104" s="149" t="str">
        <f t="shared" si="9"/>
        <v/>
      </c>
      <c r="H104" s="23"/>
      <c r="L104" s="23"/>
      <c r="M104" s="23"/>
    </row>
    <row r="105" spans="1:14" outlineLevel="1" x14ac:dyDescent="0.25">
      <c r="A105" s="25" t="s">
        <v>149</v>
      </c>
      <c r="B105" s="59" t="s">
        <v>126</v>
      </c>
      <c r="C105" s="143"/>
      <c r="D105" s="143"/>
      <c r="E105" s="42"/>
      <c r="F105" s="149">
        <f t="shared" si="8"/>
        <v>0</v>
      </c>
      <c r="G105" s="149" t="str">
        <f t="shared" si="9"/>
        <v/>
      </c>
      <c r="H105" s="23"/>
      <c r="L105" s="23"/>
      <c r="M105" s="23"/>
    </row>
    <row r="106" spans="1:14" outlineLevel="1" x14ac:dyDescent="0.25">
      <c r="A106" s="25" t="s">
        <v>150</v>
      </c>
      <c r="B106" s="59"/>
      <c r="C106" s="49"/>
      <c r="D106" s="49"/>
      <c r="E106" s="42"/>
      <c r="F106" s="50"/>
      <c r="G106" s="50"/>
      <c r="H106" s="23"/>
      <c r="L106" s="23"/>
      <c r="M106" s="23"/>
    </row>
    <row r="107" spans="1:14" outlineLevel="1" x14ac:dyDescent="0.25">
      <c r="A107" s="25" t="s">
        <v>151</v>
      </c>
      <c r="B107" s="59"/>
      <c r="C107" s="49"/>
      <c r="D107" s="49"/>
      <c r="E107" s="42"/>
      <c r="F107" s="50"/>
      <c r="G107" s="50"/>
      <c r="H107" s="23"/>
      <c r="L107" s="23"/>
      <c r="M107" s="23"/>
    </row>
    <row r="108" spans="1:14" outlineLevel="1" x14ac:dyDescent="0.25">
      <c r="A108" s="25" t="s">
        <v>152</v>
      </c>
      <c r="B108" s="58"/>
      <c r="C108" s="49"/>
      <c r="D108" s="49"/>
      <c r="E108" s="42"/>
      <c r="F108" s="50"/>
      <c r="G108" s="50"/>
      <c r="H108" s="23"/>
      <c r="L108" s="23"/>
      <c r="M108" s="23"/>
    </row>
    <row r="109" spans="1:14" outlineLevel="1" x14ac:dyDescent="0.25">
      <c r="A109" s="25" t="s">
        <v>153</v>
      </c>
      <c r="B109" s="59"/>
      <c r="C109" s="49"/>
      <c r="D109" s="49"/>
      <c r="E109" s="42"/>
      <c r="F109" s="50"/>
      <c r="G109" s="50"/>
      <c r="H109" s="23"/>
      <c r="L109" s="23"/>
      <c r="M109" s="23"/>
    </row>
    <row r="110" spans="1:14" outlineLevel="1" x14ac:dyDescent="0.25">
      <c r="A110" s="25" t="s">
        <v>154</v>
      </c>
      <c r="B110" s="59"/>
      <c r="C110" s="49"/>
      <c r="D110" s="49"/>
      <c r="E110" s="42"/>
      <c r="F110" s="50"/>
      <c r="G110" s="50"/>
      <c r="H110" s="23"/>
      <c r="L110" s="23"/>
      <c r="M110" s="23"/>
    </row>
    <row r="111" spans="1:14" ht="15" customHeight="1" x14ac:dyDescent="0.25">
      <c r="A111" s="44"/>
      <c r="B111" s="148" t="s">
        <v>1322</v>
      </c>
      <c r="C111" s="47" t="s">
        <v>155</v>
      </c>
      <c r="D111" s="47" t="s">
        <v>156</v>
      </c>
      <c r="E111" s="46"/>
      <c r="F111" s="47" t="s">
        <v>157</v>
      </c>
      <c r="G111" s="47" t="s">
        <v>158</v>
      </c>
      <c r="H111" s="23"/>
      <c r="L111" s="23"/>
      <c r="M111" s="23"/>
    </row>
    <row r="112" spans="1:14" s="60" customFormat="1" x14ac:dyDescent="0.25">
      <c r="A112" s="25" t="s">
        <v>159</v>
      </c>
      <c r="B112" s="42" t="s">
        <v>160</v>
      </c>
      <c r="C112" s="142">
        <v>5663</v>
      </c>
      <c r="D112" s="167" t="s">
        <v>948</v>
      </c>
      <c r="E112" s="50"/>
      <c r="F112" s="149">
        <f>IF($C$129=0,"",IF(C112="[for completion]","",IF(C112="","",C112/$C$129)))</f>
        <v>1.2599149051292753E-2</v>
      </c>
      <c r="G112" s="149" t="str">
        <f>IF($D$129=0,"",IF(D112="[for completion]","",IF(D112="","",D112/$D$129)))</f>
        <v/>
      </c>
      <c r="I112" s="25"/>
      <c r="J112" s="25"/>
      <c r="K112" s="25"/>
      <c r="L112" s="23" t="s">
        <v>1307</v>
      </c>
      <c r="M112" s="23"/>
      <c r="N112" s="23"/>
    </row>
    <row r="113" spans="1:14" s="60" customFormat="1" x14ac:dyDescent="0.25">
      <c r="A113" s="25" t="s">
        <v>161</v>
      </c>
      <c r="B113" s="42" t="s">
        <v>1308</v>
      </c>
      <c r="C113" s="167"/>
      <c r="D113" s="167" t="s">
        <v>948</v>
      </c>
      <c r="E113" s="50"/>
      <c r="F113" s="149" t="str">
        <f t="shared" ref="F113:F128" si="10">IF($C$129=0,"",IF(C113="[for completion]","",IF(C113="","",C113/$C$129)))</f>
        <v/>
      </c>
      <c r="G113" s="149" t="str">
        <f t="shared" ref="G113:G128" si="11">IF($D$129=0,"",IF(D113="[for completion]","",IF(D113="","",D113/$D$129)))</f>
        <v/>
      </c>
      <c r="I113" s="25"/>
      <c r="J113" s="25"/>
      <c r="K113" s="25"/>
      <c r="L113" s="42" t="s">
        <v>1308</v>
      </c>
      <c r="M113" s="23"/>
      <c r="N113" s="23"/>
    </row>
    <row r="114" spans="1:14" s="60" customFormat="1" x14ac:dyDescent="0.25">
      <c r="A114" s="25" t="s">
        <v>162</v>
      </c>
      <c r="B114" s="42" t="s">
        <v>169</v>
      </c>
      <c r="C114" s="167"/>
      <c r="D114" s="167" t="s">
        <v>948</v>
      </c>
      <c r="E114" s="50"/>
      <c r="F114" s="149" t="str">
        <f t="shared" si="10"/>
        <v/>
      </c>
      <c r="G114" s="149" t="str">
        <f t="shared" si="11"/>
        <v/>
      </c>
      <c r="I114" s="25"/>
      <c r="J114" s="25"/>
      <c r="K114" s="25"/>
      <c r="L114" s="42" t="s">
        <v>169</v>
      </c>
      <c r="M114" s="23"/>
      <c r="N114" s="23"/>
    </row>
    <row r="115" spans="1:14" s="60" customFormat="1" x14ac:dyDescent="0.25">
      <c r="A115" s="25" t="s">
        <v>163</v>
      </c>
      <c r="B115" s="42" t="s">
        <v>1309</v>
      </c>
      <c r="C115" s="167"/>
      <c r="D115" s="167" t="s">
        <v>948</v>
      </c>
      <c r="E115" s="50"/>
      <c r="F115" s="149" t="str">
        <f t="shared" si="10"/>
        <v/>
      </c>
      <c r="G115" s="149" t="str">
        <f t="shared" si="11"/>
        <v/>
      </c>
      <c r="I115" s="25"/>
      <c r="J115" s="25"/>
      <c r="K115" s="25"/>
      <c r="L115" s="42" t="s">
        <v>1309</v>
      </c>
      <c r="M115" s="23"/>
      <c r="N115" s="23"/>
    </row>
    <row r="116" spans="1:14" s="60" customFormat="1" x14ac:dyDescent="0.25">
      <c r="A116" s="25" t="s">
        <v>165</v>
      </c>
      <c r="B116" s="42" t="s">
        <v>1310</v>
      </c>
      <c r="C116" s="167"/>
      <c r="D116" s="167" t="s">
        <v>948</v>
      </c>
      <c r="E116" s="50"/>
      <c r="F116" s="149" t="str">
        <f t="shared" si="10"/>
        <v/>
      </c>
      <c r="G116" s="149" t="str">
        <f t="shared" si="11"/>
        <v/>
      </c>
      <c r="I116" s="25"/>
      <c r="J116" s="25"/>
      <c r="K116" s="25"/>
      <c r="L116" s="42" t="s">
        <v>1310</v>
      </c>
      <c r="M116" s="23"/>
      <c r="N116" s="23"/>
    </row>
    <row r="117" spans="1:14" s="60" customFormat="1" x14ac:dyDescent="0.25">
      <c r="A117" s="25" t="s">
        <v>166</v>
      </c>
      <c r="B117" s="42" t="s">
        <v>171</v>
      </c>
      <c r="C117" s="167"/>
      <c r="D117" s="167" t="s">
        <v>948</v>
      </c>
      <c r="E117" s="42"/>
      <c r="F117" s="149" t="str">
        <f t="shared" si="10"/>
        <v/>
      </c>
      <c r="G117" s="149" t="str">
        <f t="shared" si="11"/>
        <v/>
      </c>
      <c r="I117" s="25"/>
      <c r="J117" s="25"/>
      <c r="K117" s="25"/>
      <c r="L117" s="42" t="s">
        <v>171</v>
      </c>
      <c r="M117" s="23"/>
      <c r="N117" s="23"/>
    </row>
    <row r="118" spans="1:14" x14ac:dyDescent="0.25">
      <c r="A118" s="25" t="s">
        <v>167</v>
      </c>
      <c r="B118" s="42" t="s">
        <v>173</v>
      </c>
      <c r="C118" s="142">
        <v>443811.8</v>
      </c>
      <c r="D118" s="167" t="s">
        <v>948</v>
      </c>
      <c r="E118" s="42"/>
      <c r="F118" s="149">
        <f t="shared" si="10"/>
        <v>0.98740085094870722</v>
      </c>
      <c r="G118" s="149" t="str">
        <f t="shared" si="11"/>
        <v/>
      </c>
      <c r="L118" s="42" t="s">
        <v>173</v>
      </c>
      <c r="M118" s="23"/>
    </row>
    <row r="119" spans="1:14" x14ac:dyDescent="0.25">
      <c r="A119" s="25" t="s">
        <v>168</v>
      </c>
      <c r="B119" s="42" t="s">
        <v>1311</v>
      </c>
      <c r="C119" s="167"/>
      <c r="D119" s="167" t="s">
        <v>948</v>
      </c>
      <c r="E119" s="42"/>
      <c r="F119" s="149" t="str">
        <f t="shared" si="10"/>
        <v/>
      </c>
      <c r="G119" s="149" t="str">
        <f t="shared" si="11"/>
        <v/>
      </c>
      <c r="L119" s="42" t="s">
        <v>1311</v>
      </c>
      <c r="M119" s="23"/>
    </row>
    <row r="120" spans="1:14" x14ac:dyDescent="0.25">
      <c r="A120" s="25" t="s">
        <v>170</v>
      </c>
      <c r="B120" s="42" t="s">
        <v>175</v>
      </c>
      <c r="C120" s="167"/>
      <c r="D120" s="167" t="s">
        <v>948</v>
      </c>
      <c r="E120" s="42"/>
      <c r="F120" s="149" t="str">
        <f t="shared" si="10"/>
        <v/>
      </c>
      <c r="G120" s="149" t="str">
        <f t="shared" si="11"/>
        <v/>
      </c>
      <c r="L120" s="42" t="s">
        <v>175</v>
      </c>
      <c r="M120" s="23"/>
    </row>
    <row r="121" spans="1:14" x14ac:dyDescent="0.25">
      <c r="A121" s="25" t="s">
        <v>172</v>
      </c>
      <c r="B121" s="42" t="s">
        <v>1318</v>
      </c>
      <c r="C121" s="167"/>
      <c r="D121" s="167" t="s">
        <v>948</v>
      </c>
      <c r="E121" s="42"/>
      <c r="F121" s="149" t="str">
        <f t="shared" ref="F121" si="12">IF($C$129=0,"",IF(C121="[for completion]","",IF(C121="","",C121/$C$129)))</f>
        <v/>
      </c>
      <c r="G121" s="149" t="str">
        <f t="shared" ref="G121" si="13">IF($D$129=0,"",IF(D121="[for completion]","",IF(D121="","",D121/$D$129)))</f>
        <v/>
      </c>
      <c r="L121" s="42"/>
      <c r="M121" s="23"/>
    </row>
    <row r="122" spans="1:14" x14ac:dyDescent="0.25">
      <c r="A122" s="25" t="s">
        <v>174</v>
      </c>
      <c r="B122" s="42" t="s">
        <v>177</v>
      </c>
      <c r="C122" s="167"/>
      <c r="D122" s="167" t="s">
        <v>948</v>
      </c>
      <c r="E122" s="42"/>
      <c r="F122" s="149" t="str">
        <f t="shared" si="10"/>
        <v/>
      </c>
      <c r="G122" s="149" t="str">
        <f t="shared" si="11"/>
        <v/>
      </c>
      <c r="L122" s="42" t="s">
        <v>177</v>
      </c>
      <c r="M122" s="23"/>
    </row>
    <row r="123" spans="1:14" x14ac:dyDescent="0.25">
      <c r="A123" s="25" t="s">
        <v>176</v>
      </c>
      <c r="B123" s="42" t="s">
        <v>164</v>
      </c>
      <c r="C123" s="167"/>
      <c r="D123" s="167" t="s">
        <v>948</v>
      </c>
      <c r="E123" s="42"/>
      <c r="F123" s="149" t="str">
        <f t="shared" si="10"/>
        <v/>
      </c>
      <c r="G123" s="149" t="str">
        <f t="shared" si="11"/>
        <v/>
      </c>
      <c r="L123" s="42" t="s">
        <v>164</v>
      </c>
      <c r="M123" s="23"/>
    </row>
    <row r="124" spans="1:14" x14ac:dyDescent="0.25">
      <c r="A124" s="25" t="s">
        <v>178</v>
      </c>
      <c r="B124" s="134" t="s">
        <v>1313</v>
      </c>
      <c r="C124" s="167"/>
      <c r="D124" s="167" t="s">
        <v>948</v>
      </c>
      <c r="E124" s="42"/>
      <c r="F124" s="149" t="str">
        <f t="shared" si="10"/>
        <v/>
      </c>
      <c r="G124" s="149" t="str">
        <f t="shared" si="11"/>
        <v/>
      </c>
      <c r="L124" s="134" t="s">
        <v>1313</v>
      </c>
      <c r="M124" s="23"/>
    </row>
    <row r="125" spans="1:14" x14ac:dyDescent="0.25">
      <c r="A125" s="25" t="s">
        <v>180</v>
      </c>
      <c r="B125" s="42" t="s">
        <v>179</v>
      </c>
      <c r="C125" s="167"/>
      <c r="D125" s="167" t="s">
        <v>948</v>
      </c>
      <c r="E125" s="42"/>
      <c r="F125" s="149" t="str">
        <f t="shared" si="10"/>
        <v/>
      </c>
      <c r="G125" s="149" t="str">
        <f t="shared" si="11"/>
        <v/>
      </c>
      <c r="L125" s="42" t="s">
        <v>179</v>
      </c>
      <c r="M125" s="23"/>
    </row>
    <row r="126" spans="1:14" x14ac:dyDescent="0.25">
      <c r="A126" s="25" t="s">
        <v>182</v>
      </c>
      <c r="B126" s="42" t="s">
        <v>181</v>
      </c>
      <c r="C126" s="167"/>
      <c r="D126" s="167" t="s">
        <v>948</v>
      </c>
      <c r="E126" s="42"/>
      <c r="F126" s="149" t="str">
        <f t="shared" si="10"/>
        <v/>
      </c>
      <c r="G126" s="149" t="str">
        <f t="shared" si="11"/>
        <v/>
      </c>
      <c r="H126" s="54"/>
      <c r="L126" s="42" t="s">
        <v>181</v>
      </c>
      <c r="M126" s="23"/>
    </row>
    <row r="127" spans="1:14" x14ac:dyDescent="0.25">
      <c r="A127" s="25" t="s">
        <v>183</v>
      </c>
      <c r="B127" s="42" t="s">
        <v>1312</v>
      </c>
      <c r="C127" s="167"/>
      <c r="D127" s="167" t="s">
        <v>948</v>
      </c>
      <c r="E127" s="42"/>
      <c r="F127" s="149" t="str">
        <f t="shared" ref="F127" si="14">IF($C$129=0,"",IF(C127="[for completion]","",IF(C127="","",C127/$C$129)))</f>
        <v/>
      </c>
      <c r="G127" s="149" t="str">
        <f t="shared" ref="G127" si="15">IF($D$129=0,"",IF(D127="[for completion]","",IF(D127="","",D127/$D$129)))</f>
        <v/>
      </c>
      <c r="H127" s="23"/>
      <c r="L127" s="42" t="s">
        <v>1312</v>
      </c>
      <c r="M127" s="23"/>
    </row>
    <row r="128" spans="1:14" x14ac:dyDescent="0.25">
      <c r="A128" s="25" t="s">
        <v>1314</v>
      </c>
      <c r="B128" s="42" t="s">
        <v>94</v>
      </c>
      <c r="C128" s="167"/>
      <c r="D128" s="167" t="s">
        <v>948</v>
      </c>
      <c r="E128" s="42"/>
      <c r="F128" s="149" t="str">
        <f t="shared" si="10"/>
        <v/>
      </c>
      <c r="G128" s="149" t="str">
        <f t="shared" si="11"/>
        <v/>
      </c>
      <c r="H128" s="23"/>
      <c r="L128" s="23"/>
      <c r="M128" s="23"/>
    </row>
    <row r="129" spans="1:14" x14ac:dyDescent="0.25">
      <c r="A129" s="25" t="s">
        <v>1317</v>
      </c>
      <c r="B129" s="58" t="s">
        <v>96</v>
      </c>
      <c r="C129" s="142">
        <f>SUM(C112:C128)</f>
        <v>449474.8</v>
      </c>
      <c r="D129" s="142">
        <f>SUM(D112:D128)</f>
        <v>0</v>
      </c>
      <c r="E129" s="42"/>
      <c r="F129" s="138">
        <f>SUM(F112:F128)</f>
        <v>1</v>
      </c>
      <c r="G129" s="138">
        <f>SUM(G112:G128)</f>
        <v>0</v>
      </c>
      <c r="H129" s="23"/>
      <c r="L129" s="23"/>
      <c r="M129" s="23"/>
    </row>
    <row r="130" spans="1:14" outlineLevel="1" x14ac:dyDescent="0.25">
      <c r="A130" s="25" t="s">
        <v>184</v>
      </c>
      <c r="B130" s="53"/>
      <c r="C130" s="142"/>
      <c r="D130" s="142"/>
      <c r="E130" s="42"/>
      <c r="F130" s="149" t="str">
        <f>IF($C$129=0,"",IF(C130="[for completion]","",IF(C130="","",C130/$C$129)))</f>
        <v/>
      </c>
      <c r="G130" s="149" t="str">
        <f>IF($D$129=0,"",IF(D130="[for completion]","",IF(D130="","",D130/$D$129)))</f>
        <v/>
      </c>
      <c r="H130" s="23"/>
      <c r="L130" s="23"/>
      <c r="M130" s="23"/>
    </row>
    <row r="131" spans="1:14" outlineLevel="1" x14ac:dyDescent="0.25">
      <c r="A131" s="25" t="s">
        <v>185</v>
      </c>
      <c r="B131" s="53"/>
      <c r="C131" s="142"/>
      <c r="D131" s="142"/>
      <c r="E131" s="42"/>
      <c r="F131" s="149">
        <f t="shared" ref="F131:F136" si="16">IF($C$129=0,"",IF(C131="[for completion]","",C131/$C$129))</f>
        <v>0</v>
      </c>
      <c r="G131" s="149" t="str">
        <f t="shared" ref="G131:G136" si="17">IF($D$129=0,"",IF(D131="[for completion]","",D131/$D$129))</f>
        <v/>
      </c>
      <c r="H131" s="23"/>
      <c r="L131" s="23"/>
      <c r="M131" s="23"/>
    </row>
    <row r="132" spans="1:14" outlineLevel="1" x14ac:dyDescent="0.25">
      <c r="A132" s="25" t="s">
        <v>186</v>
      </c>
      <c r="B132" s="53"/>
      <c r="C132" s="142"/>
      <c r="D132" s="142"/>
      <c r="E132" s="42"/>
      <c r="F132" s="149">
        <f t="shared" si="16"/>
        <v>0</v>
      </c>
      <c r="G132" s="149" t="str">
        <f t="shared" si="17"/>
        <v/>
      </c>
      <c r="H132" s="23"/>
      <c r="L132" s="23"/>
      <c r="M132" s="23"/>
    </row>
    <row r="133" spans="1:14" outlineLevel="1" x14ac:dyDescent="0.25">
      <c r="A133" s="25" t="s">
        <v>187</v>
      </c>
      <c r="B133" s="53"/>
      <c r="C133" s="142"/>
      <c r="D133" s="142"/>
      <c r="E133" s="42"/>
      <c r="F133" s="149">
        <f t="shared" si="16"/>
        <v>0</v>
      </c>
      <c r="G133" s="149" t="str">
        <f t="shared" si="17"/>
        <v/>
      </c>
      <c r="H133" s="23"/>
      <c r="L133" s="23"/>
      <c r="M133" s="23"/>
    </row>
    <row r="134" spans="1:14" outlineLevel="1" x14ac:dyDescent="0.25">
      <c r="A134" s="25" t="s">
        <v>188</v>
      </c>
      <c r="B134" s="53"/>
      <c r="C134" s="142"/>
      <c r="D134" s="142"/>
      <c r="E134" s="42"/>
      <c r="F134" s="149">
        <f t="shared" si="16"/>
        <v>0</v>
      </c>
      <c r="G134" s="149" t="str">
        <f t="shared" si="17"/>
        <v/>
      </c>
      <c r="H134" s="23"/>
      <c r="L134" s="23"/>
      <c r="M134" s="23"/>
    </row>
    <row r="135" spans="1:14" outlineLevel="1" x14ac:dyDescent="0.25">
      <c r="A135" s="25" t="s">
        <v>189</v>
      </c>
      <c r="B135" s="53"/>
      <c r="C135" s="142"/>
      <c r="D135" s="142"/>
      <c r="E135" s="42"/>
      <c r="F135" s="149">
        <f t="shared" si="16"/>
        <v>0</v>
      </c>
      <c r="G135" s="149" t="str">
        <f t="shared" si="17"/>
        <v/>
      </c>
      <c r="H135" s="23"/>
      <c r="L135" s="23"/>
      <c r="M135" s="23"/>
    </row>
    <row r="136" spans="1:14" outlineLevel="1" x14ac:dyDescent="0.25">
      <c r="A136" s="25" t="s">
        <v>190</v>
      </c>
      <c r="B136" s="53"/>
      <c r="C136" s="142"/>
      <c r="D136" s="142"/>
      <c r="E136" s="42"/>
      <c r="F136" s="149">
        <f t="shared" si="16"/>
        <v>0</v>
      </c>
      <c r="G136" s="149" t="str">
        <f t="shared" si="17"/>
        <v/>
      </c>
      <c r="H136" s="23"/>
      <c r="L136" s="23"/>
      <c r="M136" s="23"/>
    </row>
    <row r="137" spans="1:14" ht="15" customHeight="1" x14ac:dyDescent="0.25">
      <c r="A137" s="44"/>
      <c r="B137" s="45" t="s">
        <v>191</v>
      </c>
      <c r="C137" s="47" t="s">
        <v>155</v>
      </c>
      <c r="D137" s="47" t="s">
        <v>156</v>
      </c>
      <c r="E137" s="46"/>
      <c r="F137" s="47" t="s">
        <v>157</v>
      </c>
      <c r="G137" s="47" t="s">
        <v>158</v>
      </c>
      <c r="H137" s="23"/>
      <c r="L137" s="23"/>
      <c r="M137" s="23"/>
    </row>
    <row r="138" spans="1:14" s="60" customFormat="1" x14ac:dyDescent="0.25">
      <c r="A138" s="25" t="s">
        <v>192</v>
      </c>
      <c r="B138" s="42" t="s">
        <v>160</v>
      </c>
      <c r="C138" s="142">
        <v>5846</v>
      </c>
      <c r="D138" s="142" t="s">
        <v>948</v>
      </c>
      <c r="E138" s="50"/>
      <c r="F138" s="149">
        <f>IF($C$155=0,"",IF(C138="[for completion]","",IF(C138="","",C138/$C$155)))</f>
        <v>1.4124048088445629E-2</v>
      </c>
      <c r="G138" s="149" t="str">
        <f>IF($D$155=0,"",IF(D138="[for completion]","",IF(D138="","",D138/$D$155)))</f>
        <v/>
      </c>
      <c r="H138" s="23"/>
      <c r="I138" s="25"/>
      <c r="J138" s="25"/>
      <c r="K138" s="25"/>
      <c r="L138" s="23"/>
      <c r="M138" s="23"/>
      <c r="N138" s="23"/>
    </row>
    <row r="139" spans="1:14" s="60" customFormat="1" x14ac:dyDescent="0.25">
      <c r="A139" s="25" t="s">
        <v>193</v>
      </c>
      <c r="B139" s="42" t="s">
        <v>1308</v>
      </c>
      <c r="C139" s="158"/>
      <c r="D139" s="158" t="s">
        <v>948</v>
      </c>
      <c r="E139" s="50"/>
      <c r="F139" s="149" t="str">
        <f t="shared" ref="F139:F146" si="18">IF($C$155=0,"",IF(C139="[for completion]","",IF(C139="","",C139/$C$155)))</f>
        <v/>
      </c>
      <c r="G139" s="149" t="str">
        <f t="shared" ref="G139:G146" si="19">IF($D$155=0,"",IF(D139="[for completion]","",IF(D139="","",D139/$D$155)))</f>
        <v/>
      </c>
      <c r="H139" s="23"/>
      <c r="I139" s="25"/>
      <c r="J139" s="25"/>
      <c r="K139" s="25"/>
      <c r="L139" s="23"/>
      <c r="M139" s="23"/>
      <c r="N139" s="23"/>
    </row>
    <row r="140" spans="1:14" s="60" customFormat="1" x14ac:dyDescent="0.25">
      <c r="A140" s="25" t="s">
        <v>194</v>
      </c>
      <c r="B140" s="42" t="s">
        <v>169</v>
      </c>
      <c r="C140" s="158"/>
      <c r="D140" s="158" t="s">
        <v>948</v>
      </c>
      <c r="E140" s="50"/>
      <c r="F140" s="149" t="str">
        <f t="shared" si="18"/>
        <v/>
      </c>
      <c r="G140" s="149" t="str">
        <f t="shared" si="19"/>
        <v/>
      </c>
      <c r="H140" s="23"/>
      <c r="I140" s="25"/>
      <c r="J140" s="25"/>
      <c r="K140" s="25"/>
      <c r="L140" s="23"/>
      <c r="M140" s="23"/>
      <c r="N140" s="23"/>
    </row>
    <row r="141" spans="1:14" s="60" customFormat="1" x14ac:dyDescent="0.25">
      <c r="A141" s="25" t="s">
        <v>195</v>
      </c>
      <c r="B141" s="42" t="s">
        <v>1309</v>
      </c>
      <c r="C141" s="158"/>
      <c r="D141" s="158" t="s">
        <v>948</v>
      </c>
      <c r="E141" s="50"/>
      <c r="F141" s="149" t="str">
        <f t="shared" si="18"/>
        <v/>
      </c>
      <c r="G141" s="149" t="str">
        <f t="shared" si="19"/>
        <v/>
      </c>
      <c r="H141" s="23"/>
      <c r="I141" s="25"/>
      <c r="J141" s="25"/>
      <c r="K141" s="25"/>
      <c r="L141" s="23"/>
      <c r="M141" s="23"/>
      <c r="N141" s="23"/>
    </row>
    <row r="142" spans="1:14" s="60" customFormat="1" x14ac:dyDescent="0.25">
      <c r="A142" s="25" t="s">
        <v>196</v>
      </c>
      <c r="B142" s="42" t="s">
        <v>1310</v>
      </c>
      <c r="C142" s="158"/>
      <c r="D142" s="158" t="s">
        <v>948</v>
      </c>
      <c r="E142" s="50"/>
      <c r="F142" s="149" t="str">
        <f t="shared" si="18"/>
        <v/>
      </c>
      <c r="G142" s="149" t="str">
        <f t="shared" si="19"/>
        <v/>
      </c>
      <c r="H142" s="23"/>
      <c r="I142" s="25"/>
      <c r="J142" s="25"/>
      <c r="K142" s="25"/>
      <c r="L142" s="23"/>
      <c r="M142" s="23"/>
      <c r="N142" s="23"/>
    </row>
    <row r="143" spans="1:14" s="60" customFormat="1" x14ac:dyDescent="0.25">
      <c r="A143" s="25" t="s">
        <v>197</v>
      </c>
      <c r="B143" s="42" t="s">
        <v>171</v>
      </c>
      <c r="C143" s="158"/>
      <c r="D143" s="158" t="s">
        <v>948</v>
      </c>
      <c r="E143" s="42"/>
      <c r="F143" s="149" t="str">
        <f t="shared" si="18"/>
        <v/>
      </c>
      <c r="G143" s="149" t="str">
        <f t="shared" si="19"/>
        <v/>
      </c>
      <c r="H143" s="23"/>
      <c r="I143" s="25"/>
      <c r="J143" s="25"/>
      <c r="K143" s="25"/>
      <c r="L143" s="23"/>
      <c r="M143" s="23"/>
      <c r="N143" s="23"/>
    </row>
    <row r="144" spans="1:14" x14ac:dyDescent="0.25">
      <c r="A144" s="25" t="s">
        <v>198</v>
      </c>
      <c r="B144" s="42" t="s">
        <v>173</v>
      </c>
      <c r="C144" s="142">
        <v>408058</v>
      </c>
      <c r="D144" s="158" t="s">
        <v>948</v>
      </c>
      <c r="E144" s="42"/>
      <c r="F144" s="149">
        <f t="shared" si="18"/>
        <v>0.98587595191155442</v>
      </c>
      <c r="G144" s="149" t="str">
        <f t="shared" si="19"/>
        <v/>
      </c>
      <c r="H144" s="23"/>
      <c r="L144" s="23"/>
      <c r="M144" s="23"/>
    </row>
    <row r="145" spans="1:14" x14ac:dyDescent="0.25">
      <c r="A145" s="25" t="s">
        <v>199</v>
      </c>
      <c r="B145" s="42" t="s">
        <v>1311</v>
      </c>
      <c r="C145" s="158"/>
      <c r="D145" s="158" t="s">
        <v>948</v>
      </c>
      <c r="E145" s="42"/>
      <c r="F145" s="149" t="str">
        <f t="shared" si="18"/>
        <v/>
      </c>
      <c r="G145" s="149" t="str">
        <f t="shared" si="19"/>
        <v/>
      </c>
      <c r="H145" s="23"/>
      <c r="L145" s="23"/>
      <c r="M145" s="23"/>
      <c r="N145" s="54"/>
    </row>
    <row r="146" spans="1:14" x14ac:dyDescent="0.25">
      <c r="A146" s="25" t="s">
        <v>200</v>
      </c>
      <c r="B146" s="42" t="s">
        <v>175</v>
      </c>
      <c r="C146" s="158"/>
      <c r="D146" s="158" t="s">
        <v>948</v>
      </c>
      <c r="E146" s="42"/>
      <c r="F146" s="149" t="str">
        <f t="shared" si="18"/>
        <v/>
      </c>
      <c r="G146" s="149" t="str">
        <f t="shared" si="19"/>
        <v/>
      </c>
      <c r="H146" s="23"/>
      <c r="L146" s="23"/>
      <c r="M146" s="23"/>
      <c r="N146" s="54"/>
    </row>
    <row r="147" spans="1:14" x14ac:dyDescent="0.25">
      <c r="A147" s="25" t="s">
        <v>201</v>
      </c>
      <c r="B147" s="42" t="s">
        <v>1318</v>
      </c>
      <c r="C147" s="158"/>
      <c r="D147" s="158" t="s">
        <v>948</v>
      </c>
      <c r="E147" s="42"/>
      <c r="F147" s="149" t="str">
        <f t="shared" ref="F147" si="20">IF($C$155=0,"",IF(C147="[for completion]","",IF(C147="","",C147/$C$155)))</f>
        <v/>
      </c>
      <c r="G147" s="149" t="str">
        <f t="shared" ref="G147" si="21">IF($D$155=0,"",IF(D147="[for completion]","",IF(D147="","",D147/$D$155)))</f>
        <v/>
      </c>
      <c r="H147" s="23"/>
      <c r="L147" s="23"/>
      <c r="M147" s="23"/>
      <c r="N147" s="54"/>
    </row>
    <row r="148" spans="1:14" x14ac:dyDescent="0.25">
      <c r="A148" s="25" t="s">
        <v>202</v>
      </c>
      <c r="B148" s="42" t="s">
        <v>177</v>
      </c>
      <c r="C148" s="158"/>
      <c r="D148" s="158" t="s">
        <v>948</v>
      </c>
      <c r="E148" s="42"/>
      <c r="F148" s="149" t="str">
        <f t="shared" ref="F148:F154" si="22">IF($C$155=0,"",IF(C148="[for completion]","",IF(C148="","",C148/$C$155)))</f>
        <v/>
      </c>
      <c r="G148" s="149" t="str">
        <f t="shared" ref="G148:G154" si="23">IF($D$155=0,"",IF(D148="[for completion]","",IF(D148="","",D148/$D$155)))</f>
        <v/>
      </c>
      <c r="H148" s="23"/>
      <c r="L148" s="23"/>
      <c r="M148" s="23"/>
      <c r="N148" s="54"/>
    </row>
    <row r="149" spans="1:14" x14ac:dyDescent="0.25">
      <c r="A149" s="25" t="s">
        <v>203</v>
      </c>
      <c r="B149" s="42" t="s">
        <v>164</v>
      </c>
      <c r="C149" s="158"/>
      <c r="D149" s="158" t="s">
        <v>948</v>
      </c>
      <c r="E149" s="42"/>
      <c r="F149" s="149" t="str">
        <f t="shared" si="22"/>
        <v/>
      </c>
      <c r="G149" s="149" t="str">
        <f t="shared" si="23"/>
        <v/>
      </c>
      <c r="H149" s="23"/>
      <c r="L149" s="23"/>
      <c r="M149" s="23"/>
      <c r="N149" s="54"/>
    </row>
    <row r="150" spans="1:14" x14ac:dyDescent="0.25">
      <c r="A150" s="25" t="s">
        <v>204</v>
      </c>
      <c r="B150" s="134" t="s">
        <v>1313</v>
      </c>
      <c r="C150" s="158"/>
      <c r="D150" s="158" t="s">
        <v>948</v>
      </c>
      <c r="E150" s="42"/>
      <c r="F150" s="149" t="str">
        <f t="shared" si="22"/>
        <v/>
      </c>
      <c r="G150" s="149" t="str">
        <f t="shared" si="23"/>
        <v/>
      </c>
      <c r="H150" s="23"/>
      <c r="L150" s="23"/>
      <c r="M150" s="23"/>
      <c r="N150" s="54"/>
    </row>
    <row r="151" spans="1:14" x14ac:dyDescent="0.25">
      <c r="A151" s="25" t="s">
        <v>205</v>
      </c>
      <c r="B151" s="42" t="s">
        <v>179</v>
      </c>
      <c r="C151" s="158"/>
      <c r="D151" s="158" t="s">
        <v>948</v>
      </c>
      <c r="E151" s="42"/>
      <c r="F151" s="149" t="str">
        <f t="shared" si="22"/>
        <v/>
      </c>
      <c r="G151" s="149" t="str">
        <f t="shared" si="23"/>
        <v/>
      </c>
      <c r="H151" s="23"/>
      <c r="L151" s="23"/>
      <c r="M151" s="23"/>
      <c r="N151" s="54"/>
    </row>
    <row r="152" spans="1:14" x14ac:dyDescent="0.25">
      <c r="A152" s="25" t="s">
        <v>206</v>
      </c>
      <c r="B152" s="42" t="s">
        <v>181</v>
      </c>
      <c r="C152" s="158"/>
      <c r="D152" s="158" t="s">
        <v>948</v>
      </c>
      <c r="E152" s="42"/>
      <c r="F152" s="149" t="str">
        <f t="shared" si="22"/>
        <v/>
      </c>
      <c r="G152" s="149" t="str">
        <f t="shared" si="23"/>
        <v/>
      </c>
      <c r="H152" s="23"/>
      <c r="L152" s="23"/>
      <c r="M152" s="23"/>
      <c r="N152" s="54"/>
    </row>
    <row r="153" spans="1:14" x14ac:dyDescent="0.25">
      <c r="A153" s="25" t="s">
        <v>207</v>
      </c>
      <c r="B153" s="42" t="s">
        <v>1312</v>
      </c>
      <c r="C153" s="158"/>
      <c r="D153" s="158" t="s">
        <v>948</v>
      </c>
      <c r="E153" s="42"/>
      <c r="F153" s="149" t="str">
        <f t="shared" si="22"/>
        <v/>
      </c>
      <c r="G153" s="149" t="str">
        <f t="shared" si="23"/>
        <v/>
      </c>
      <c r="H153" s="23"/>
      <c r="L153" s="23"/>
      <c r="M153" s="23"/>
      <c r="N153" s="54"/>
    </row>
    <row r="154" spans="1:14" x14ac:dyDescent="0.25">
      <c r="A154" s="25" t="s">
        <v>1315</v>
      </c>
      <c r="B154" s="42" t="s">
        <v>94</v>
      </c>
      <c r="C154" s="158"/>
      <c r="D154" s="158" t="s">
        <v>948</v>
      </c>
      <c r="E154" s="42"/>
      <c r="F154" s="149" t="str">
        <f t="shared" si="22"/>
        <v/>
      </c>
      <c r="G154" s="149" t="str">
        <f t="shared" si="23"/>
        <v/>
      </c>
      <c r="H154" s="23"/>
      <c r="L154" s="23"/>
      <c r="M154" s="23"/>
      <c r="N154" s="54"/>
    </row>
    <row r="155" spans="1:14" x14ac:dyDescent="0.25">
      <c r="A155" s="25" t="s">
        <v>1319</v>
      </c>
      <c r="B155" s="58" t="s">
        <v>96</v>
      </c>
      <c r="C155" s="142">
        <f>SUM(C138:C154)</f>
        <v>413904</v>
      </c>
      <c r="D155" s="142">
        <f>SUM(D138:D154)</f>
        <v>0</v>
      </c>
      <c r="E155" s="42"/>
      <c r="F155" s="138">
        <f>SUM(F138:F154)</f>
        <v>1</v>
      </c>
      <c r="G155" s="138">
        <f>SUM(G138:G154)</f>
        <v>0</v>
      </c>
      <c r="H155" s="23"/>
      <c r="L155" s="23"/>
      <c r="M155" s="23"/>
      <c r="N155" s="54"/>
    </row>
    <row r="156" spans="1:14" outlineLevel="1" x14ac:dyDescent="0.25">
      <c r="A156" s="25" t="s">
        <v>208</v>
      </c>
      <c r="B156" s="53"/>
      <c r="C156" s="142"/>
      <c r="D156" s="142"/>
      <c r="E156" s="42"/>
      <c r="F156" s="149" t="str">
        <f>IF($C$155=0,"",IF(C156="[for completion]","",IF(C156="","",C156/$C$155)))</f>
        <v/>
      </c>
      <c r="G156" s="149" t="str">
        <f>IF($D$155=0,"",IF(D156="[for completion]","",IF(D156="","",D156/$D$155)))</f>
        <v/>
      </c>
      <c r="H156" s="23"/>
      <c r="L156" s="23"/>
      <c r="M156" s="23"/>
      <c r="N156" s="54"/>
    </row>
    <row r="157" spans="1:14" outlineLevel="1" x14ac:dyDescent="0.25">
      <c r="A157" s="25" t="s">
        <v>209</v>
      </c>
      <c r="B157" s="53"/>
      <c r="C157" s="142"/>
      <c r="D157" s="142"/>
      <c r="E157" s="42"/>
      <c r="F157" s="149" t="str">
        <f t="shared" ref="F157:F162" si="24">IF($C$155=0,"",IF(C157="[for completion]","",IF(C157="","",C157/$C$155)))</f>
        <v/>
      </c>
      <c r="G157" s="149" t="str">
        <f t="shared" ref="G157:G162" si="25">IF($D$155=0,"",IF(D157="[for completion]","",IF(D157="","",D157/$D$155)))</f>
        <v/>
      </c>
      <c r="H157" s="23"/>
      <c r="L157" s="23"/>
      <c r="M157" s="23"/>
      <c r="N157" s="54"/>
    </row>
    <row r="158" spans="1:14" outlineLevel="1" x14ac:dyDescent="0.25">
      <c r="A158" s="25" t="s">
        <v>210</v>
      </c>
      <c r="B158" s="53"/>
      <c r="C158" s="142"/>
      <c r="D158" s="142"/>
      <c r="E158" s="42"/>
      <c r="F158" s="149" t="str">
        <f t="shared" si="24"/>
        <v/>
      </c>
      <c r="G158" s="149" t="str">
        <f t="shared" si="25"/>
        <v/>
      </c>
      <c r="H158" s="23"/>
      <c r="L158" s="23"/>
      <c r="M158" s="23"/>
      <c r="N158" s="54"/>
    </row>
    <row r="159" spans="1:14" outlineLevel="1" x14ac:dyDescent="0.25">
      <c r="A159" s="25" t="s">
        <v>211</v>
      </c>
      <c r="B159" s="53"/>
      <c r="C159" s="142"/>
      <c r="D159" s="142"/>
      <c r="E159" s="42"/>
      <c r="F159" s="149" t="str">
        <f t="shared" si="24"/>
        <v/>
      </c>
      <c r="G159" s="149" t="str">
        <f t="shared" si="25"/>
        <v/>
      </c>
      <c r="H159" s="23"/>
      <c r="L159" s="23"/>
      <c r="M159" s="23"/>
      <c r="N159" s="54"/>
    </row>
    <row r="160" spans="1:14" outlineLevel="1" x14ac:dyDescent="0.25">
      <c r="A160" s="25" t="s">
        <v>212</v>
      </c>
      <c r="B160" s="53"/>
      <c r="C160" s="142"/>
      <c r="D160" s="142"/>
      <c r="E160" s="42"/>
      <c r="F160" s="149" t="str">
        <f t="shared" si="24"/>
        <v/>
      </c>
      <c r="G160" s="149" t="str">
        <f t="shared" si="25"/>
        <v/>
      </c>
      <c r="H160" s="23"/>
      <c r="L160" s="23"/>
      <c r="M160" s="23"/>
      <c r="N160" s="54"/>
    </row>
    <row r="161" spans="1:14" outlineLevel="1" x14ac:dyDescent="0.25">
      <c r="A161" s="25" t="s">
        <v>213</v>
      </c>
      <c r="B161" s="53"/>
      <c r="C161" s="142"/>
      <c r="D161" s="142"/>
      <c r="E161" s="42"/>
      <c r="F161" s="149" t="str">
        <f t="shared" si="24"/>
        <v/>
      </c>
      <c r="G161" s="149" t="str">
        <f t="shared" si="25"/>
        <v/>
      </c>
      <c r="H161" s="23"/>
      <c r="L161" s="23"/>
      <c r="M161" s="23"/>
      <c r="N161" s="54"/>
    </row>
    <row r="162" spans="1:14" outlineLevel="1" x14ac:dyDescent="0.25">
      <c r="A162" s="25" t="s">
        <v>214</v>
      </c>
      <c r="B162" s="53"/>
      <c r="C162" s="142"/>
      <c r="D162" s="142"/>
      <c r="E162" s="42"/>
      <c r="F162" s="149" t="str">
        <f t="shared" si="24"/>
        <v/>
      </c>
      <c r="G162" s="149" t="str">
        <f t="shared" si="25"/>
        <v/>
      </c>
      <c r="H162" s="23"/>
      <c r="L162" s="23"/>
      <c r="M162" s="23"/>
      <c r="N162" s="54"/>
    </row>
    <row r="163" spans="1:14" ht="15" customHeight="1" x14ac:dyDescent="0.25">
      <c r="A163" s="44"/>
      <c r="B163" s="45" t="s">
        <v>215</v>
      </c>
      <c r="C163" s="92" t="s">
        <v>155</v>
      </c>
      <c r="D163" s="92" t="s">
        <v>156</v>
      </c>
      <c r="E163" s="46"/>
      <c r="F163" s="92" t="s">
        <v>157</v>
      </c>
      <c r="G163" s="92" t="s">
        <v>158</v>
      </c>
      <c r="H163" s="23"/>
      <c r="L163" s="23"/>
      <c r="M163" s="23"/>
      <c r="N163" s="54"/>
    </row>
    <row r="164" spans="1:14" x14ac:dyDescent="0.25">
      <c r="A164" s="25" t="s">
        <v>217</v>
      </c>
      <c r="B164" s="23" t="s">
        <v>218</v>
      </c>
      <c r="C164" s="142">
        <v>313480</v>
      </c>
      <c r="D164" s="142" t="s">
        <v>948</v>
      </c>
      <c r="E164" s="62"/>
      <c r="F164" s="149">
        <f>IF($C$167=0,"",IF(C164="[for completion]","",IF(C164="","",C164/$C$167)))</f>
        <v>0.75737369051760794</v>
      </c>
      <c r="G164" s="149" t="str">
        <f>IF($D$167=0,"",IF(D164="[for completion]","",IF(D164="","",D164/$D$167)))</f>
        <v/>
      </c>
      <c r="H164" s="23"/>
      <c r="L164" s="23"/>
      <c r="M164" s="23"/>
      <c r="N164" s="54"/>
    </row>
    <row r="165" spans="1:14" x14ac:dyDescent="0.25">
      <c r="A165" s="25" t="s">
        <v>219</v>
      </c>
      <c r="B165" s="23" t="s">
        <v>220</v>
      </c>
      <c r="C165" s="142">
        <v>100424</v>
      </c>
      <c r="D165" s="158" t="s">
        <v>948</v>
      </c>
      <c r="E165" s="62"/>
      <c r="F165" s="149">
        <f t="shared" ref="F165:F166" si="26">IF($C$167=0,"",IF(C165="[for completion]","",IF(C165="","",C165/$C$167)))</f>
        <v>0.24262630948239206</v>
      </c>
      <c r="G165" s="149" t="str">
        <f t="shared" ref="G165:G166" si="27">IF($D$167=0,"",IF(D165="[for completion]","",IF(D165="","",D165/$D$167)))</f>
        <v/>
      </c>
      <c r="H165" s="23"/>
      <c r="L165" s="23"/>
      <c r="M165" s="23"/>
      <c r="N165" s="54"/>
    </row>
    <row r="166" spans="1:14" x14ac:dyDescent="0.25">
      <c r="A166" s="25" t="s">
        <v>221</v>
      </c>
      <c r="B166" s="23" t="s">
        <v>94</v>
      </c>
      <c r="C166" s="142">
        <v>0</v>
      </c>
      <c r="D166" s="158" t="s">
        <v>948</v>
      </c>
      <c r="E166" s="62"/>
      <c r="F166" s="149">
        <f t="shared" si="26"/>
        <v>0</v>
      </c>
      <c r="G166" s="149" t="str">
        <f t="shared" si="27"/>
        <v/>
      </c>
      <c r="H166" s="23"/>
      <c r="L166" s="23"/>
      <c r="M166" s="23"/>
      <c r="N166" s="54"/>
    </row>
    <row r="167" spans="1:14" x14ac:dyDescent="0.25">
      <c r="A167" s="25" t="s">
        <v>222</v>
      </c>
      <c r="B167" s="63" t="s">
        <v>96</v>
      </c>
      <c r="C167" s="152">
        <f>SUM(C164:C166)</f>
        <v>413904</v>
      </c>
      <c r="D167" s="152">
        <f>SUM(D164:D166)</f>
        <v>0</v>
      </c>
      <c r="E167" s="62"/>
      <c r="F167" s="151">
        <f>SUM(F164:F166)</f>
        <v>1</v>
      </c>
      <c r="G167" s="151">
        <f>SUM(G164:G166)</f>
        <v>0</v>
      </c>
      <c r="H167" s="23"/>
      <c r="L167" s="23"/>
      <c r="M167" s="23"/>
      <c r="N167" s="54"/>
    </row>
    <row r="168" spans="1:14" outlineLevel="1" x14ac:dyDescent="0.25">
      <c r="A168" s="25" t="s">
        <v>223</v>
      </c>
      <c r="B168" s="63"/>
      <c r="C168" s="152"/>
      <c r="D168" s="152"/>
      <c r="E168" s="62"/>
      <c r="F168" s="62"/>
      <c r="G168" s="21"/>
      <c r="H168" s="23"/>
      <c r="L168" s="23"/>
      <c r="M168" s="23"/>
      <c r="N168" s="54"/>
    </row>
    <row r="169" spans="1:14" outlineLevel="1" x14ac:dyDescent="0.25">
      <c r="A169" s="25" t="s">
        <v>224</v>
      </c>
      <c r="B169" s="63"/>
      <c r="C169" s="152"/>
      <c r="D169" s="152"/>
      <c r="E169" s="62"/>
      <c r="F169" s="62"/>
      <c r="G169" s="21"/>
      <c r="H169" s="23"/>
      <c r="L169" s="23"/>
      <c r="M169" s="23"/>
      <c r="N169" s="54"/>
    </row>
    <row r="170" spans="1:14" outlineLevel="1" x14ac:dyDescent="0.25">
      <c r="A170" s="25" t="s">
        <v>225</v>
      </c>
      <c r="B170" s="63"/>
      <c r="C170" s="152"/>
      <c r="D170" s="152"/>
      <c r="E170" s="62"/>
      <c r="F170" s="62"/>
      <c r="G170" s="21"/>
      <c r="H170" s="23"/>
      <c r="L170" s="23"/>
      <c r="M170" s="23"/>
      <c r="N170" s="54"/>
    </row>
    <row r="171" spans="1:14" outlineLevel="1" x14ac:dyDescent="0.25">
      <c r="A171" s="25" t="s">
        <v>226</v>
      </c>
      <c r="B171" s="63"/>
      <c r="C171" s="152"/>
      <c r="D171" s="152"/>
      <c r="E171" s="62"/>
      <c r="F171" s="62"/>
      <c r="G171" s="21"/>
      <c r="H171" s="23"/>
      <c r="L171" s="23"/>
      <c r="M171" s="23"/>
      <c r="N171" s="54"/>
    </row>
    <row r="172" spans="1:14" outlineLevel="1" x14ac:dyDescent="0.25">
      <c r="A172" s="25" t="s">
        <v>227</v>
      </c>
      <c r="B172" s="63"/>
      <c r="C172" s="152"/>
      <c r="D172" s="152"/>
      <c r="E172" s="62"/>
      <c r="F172" s="62"/>
      <c r="G172" s="21"/>
      <c r="H172" s="23"/>
      <c r="L172" s="23"/>
      <c r="M172" s="23"/>
      <c r="N172" s="54"/>
    </row>
    <row r="173" spans="1:14" ht="15" customHeight="1" x14ac:dyDescent="0.25">
      <c r="A173" s="44"/>
      <c r="B173" s="45" t="s">
        <v>228</v>
      </c>
      <c r="C173" s="44" t="s">
        <v>62</v>
      </c>
      <c r="D173" s="44"/>
      <c r="E173" s="46"/>
      <c r="F173" s="47" t="s">
        <v>229</v>
      </c>
      <c r="G173" s="47"/>
      <c r="H173" s="23"/>
      <c r="L173" s="23"/>
      <c r="M173" s="23"/>
      <c r="N173" s="54"/>
    </row>
    <row r="174" spans="1:14" ht="15" customHeight="1" x14ac:dyDescent="0.25">
      <c r="A174" s="25" t="s">
        <v>230</v>
      </c>
      <c r="B174" s="42" t="s">
        <v>231</v>
      </c>
      <c r="C174" s="173">
        <v>5915.7913469099994</v>
      </c>
      <c r="D174" s="39"/>
      <c r="E174" s="31"/>
      <c r="F174" s="149">
        <f>IF($C$179=0,"",IF(C174="[for completion]","",C174/$C$179))</f>
        <v>0.12798961848904358</v>
      </c>
      <c r="G174" s="50"/>
      <c r="H174" s="23"/>
      <c r="L174" s="23"/>
      <c r="M174" s="23"/>
      <c r="N174" s="54"/>
    </row>
    <row r="175" spans="1:14" ht="30.75" customHeight="1" x14ac:dyDescent="0.25">
      <c r="A175" s="25" t="s">
        <v>9</v>
      </c>
      <c r="B175" s="42" t="s">
        <v>1126</v>
      </c>
      <c r="C175" s="142">
        <v>18225.777320000001</v>
      </c>
      <c r="E175" s="52"/>
      <c r="F175" s="149">
        <f>IF($C$179=0,"",IF(C175="[for completion]","",C175/$C$179))</f>
        <v>0.39431922950959214</v>
      </c>
      <c r="G175" s="50"/>
      <c r="H175" s="23"/>
      <c r="L175" s="23"/>
      <c r="M175" s="23"/>
      <c r="N175" s="54"/>
    </row>
    <row r="176" spans="1:14" x14ac:dyDescent="0.25">
      <c r="A176" s="25" t="s">
        <v>232</v>
      </c>
      <c r="B176" s="42" t="s">
        <v>233</v>
      </c>
      <c r="C176" s="142">
        <v>0</v>
      </c>
      <c r="E176" s="52"/>
      <c r="F176" s="149"/>
      <c r="G176" s="50"/>
      <c r="H176" s="23"/>
      <c r="L176" s="23"/>
      <c r="M176" s="23"/>
      <c r="N176" s="54"/>
    </row>
    <row r="177" spans="1:14" x14ac:dyDescent="0.25">
      <c r="A177" s="25" t="s">
        <v>234</v>
      </c>
      <c r="B177" s="42" t="s">
        <v>235</v>
      </c>
      <c r="C177" s="142">
        <v>22079.3</v>
      </c>
      <c r="E177" s="52"/>
      <c r="F177" s="149">
        <f t="shared" ref="F177:F187" si="28">IF($C$179=0,"",IF(C177="[for completion]","",C177/$C$179))</f>
        <v>0.47769115200136425</v>
      </c>
      <c r="G177" s="50"/>
      <c r="H177" s="23"/>
      <c r="L177" s="23"/>
      <c r="M177" s="23"/>
      <c r="N177" s="54"/>
    </row>
    <row r="178" spans="1:14" x14ac:dyDescent="0.25">
      <c r="A178" s="25" t="s">
        <v>236</v>
      </c>
      <c r="B178" s="42" t="s">
        <v>94</v>
      </c>
      <c r="C178" s="142">
        <v>0</v>
      </c>
      <c r="E178" s="52"/>
      <c r="F178" s="149">
        <f t="shared" si="28"/>
        <v>0</v>
      </c>
      <c r="G178" s="50"/>
      <c r="H178" s="23"/>
      <c r="L178" s="23"/>
      <c r="M178" s="23"/>
      <c r="N178" s="54"/>
    </row>
    <row r="179" spans="1:14" x14ac:dyDescent="0.25">
      <c r="A179" s="25" t="s">
        <v>10</v>
      </c>
      <c r="B179" s="58" t="s">
        <v>96</v>
      </c>
      <c r="C179" s="143">
        <f>SUM(C174:C178)</f>
        <v>46220.868666909999</v>
      </c>
      <c r="E179" s="52"/>
      <c r="F179" s="150">
        <f>SUM(F174:F178)</f>
        <v>1</v>
      </c>
      <c r="G179" s="50"/>
      <c r="H179" s="23"/>
      <c r="L179" s="23"/>
      <c r="M179" s="23"/>
      <c r="N179" s="54"/>
    </row>
    <row r="180" spans="1:14" outlineLevel="1" x14ac:dyDescent="0.25">
      <c r="A180" s="25" t="s">
        <v>237</v>
      </c>
      <c r="B180" s="64" t="s">
        <v>238</v>
      </c>
      <c r="C180" s="142"/>
      <c r="E180" s="52"/>
      <c r="F180" s="149">
        <f t="shared" si="28"/>
        <v>0</v>
      </c>
      <c r="G180" s="50"/>
      <c r="H180" s="23"/>
      <c r="L180" s="23"/>
      <c r="M180" s="23"/>
      <c r="N180" s="54"/>
    </row>
    <row r="181" spans="1:14" s="64" customFormat="1" ht="30" outlineLevel="1" x14ac:dyDescent="0.25">
      <c r="A181" s="25" t="s">
        <v>239</v>
      </c>
      <c r="B181" s="64" t="s">
        <v>240</v>
      </c>
      <c r="C181" s="153"/>
      <c r="F181" s="149">
        <f t="shared" si="28"/>
        <v>0</v>
      </c>
    </row>
    <row r="182" spans="1:14" ht="30" outlineLevel="1" x14ac:dyDescent="0.25">
      <c r="A182" s="25" t="s">
        <v>241</v>
      </c>
      <c r="B182" s="64" t="s">
        <v>242</v>
      </c>
      <c r="C182" s="142"/>
      <c r="E182" s="52"/>
      <c r="F182" s="149">
        <f t="shared" si="28"/>
        <v>0</v>
      </c>
      <c r="G182" s="50"/>
      <c r="H182" s="23"/>
      <c r="L182" s="23"/>
      <c r="M182" s="23"/>
      <c r="N182" s="54"/>
    </row>
    <row r="183" spans="1:14" outlineLevel="1" x14ac:dyDescent="0.25">
      <c r="A183" s="25" t="s">
        <v>243</v>
      </c>
      <c r="B183" s="64" t="s">
        <v>244</v>
      </c>
      <c r="C183" s="142"/>
      <c r="E183" s="52"/>
      <c r="F183" s="149">
        <f t="shared" si="28"/>
        <v>0</v>
      </c>
      <c r="G183" s="50"/>
      <c r="H183" s="23"/>
      <c r="L183" s="23"/>
      <c r="M183" s="23"/>
      <c r="N183" s="54"/>
    </row>
    <row r="184" spans="1:14" s="64" customFormat="1" ht="30" outlineLevel="1" x14ac:dyDescent="0.25">
      <c r="A184" s="25" t="s">
        <v>245</v>
      </c>
      <c r="B184" s="64" t="s">
        <v>246</v>
      </c>
      <c r="C184" s="153"/>
      <c r="F184" s="149">
        <f t="shared" si="28"/>
        <v>0</v>
      </c>
    </row>
    <row r="185" spans="1:14" ht="30" outlineLevel="1" x14ac:dyDescent="0.25">
      <c r="A185" s="25" t="s">
        <v>247</v>
      </c>
      <c r="B185" s="64" t="s">
        <v>248</v>
      </c>
      <c r="C185" s="142"/>
      <c r="E185" s="52"/>
      <c r="F185" s="149">
        <f t="shared" si="28"/>
        <v>0</v>
      </c>
      <c r="G185" s="50"/>
      <c r="H185" s="23"/>
      <c r="L185" s="23"/>
      <c r="M185" s="23"/>
      <c r="N185" s="54"/>
    </row>
    <row r="186" spans="1:14" outlineLevel="1" x14ac:dyDescent="0.25">
      <c r="A186" s="25" t="s">
        <v>249</v>
      </c>
      <c r="B186" s="64" t="s">
        <v>250</v>
      </c>
      <c r="C186" s="142"/>
      <c r="E186" s="52"/>
      <c r="F186" s="149">
        <f t="shared" si="28"/>
        <v>0</v>
      </c>
      <c r="G186" s="50"/>
      <c r="H186" s="23"/>
      <c r="L186" s="23"/>
      <c r="M186" s="23"/>
      <c r="N186" s="54"/>
    </row>
    <row r="187" spans="1:14" outlineLevel="1" x14ac:dyDescent="0.25">
      <c r="A187" s="25" t="s">
        <v>251</v>
      </c>
      <c r="B187" s="64" t="s">
        <v>252</v>
      </c>
      <c r="C187" s="142"/>
      <c r="E187" s="52"/>
      <c r="F187" s="149">
        <f t="shared" si="28"/>
        <v>0</v>
      </c>
      <c r="G187" s="50"/>
      <c r="H187" s="23"/>
      <c r="L187" s="23"/>
      <c r="M187" s="23"/>
      <c r="N187" s="54"/>
    </row>
    <row r="188" spans="1:14" outlineLevel="1" x14ac:dyDescent="0.25">
      <c r="A188" s="25" t="s">
        <v>253</v>
      </c>
      <c r="B188" s="64"/>
      <c r="E188" s="52"/>
      <c r="F188" s="50"/>
      <c r="G188" s="50"/>
      <c r="H188" s="23"/>
      <c r="L188" s="23"/>
      <c r="M188" s="23"/>
      <c r="N188" s="54"/>
    </row>
    <row r="189" spans="1:14" outlineLevel="1" x14ac:dyDescent="0.25">
      <c r="A189" s="25" t="s">
        <v>254</v>
      </c>
      <c r="B189" s="64"/>
      <c r="E189" s="52"/>
      <c r="F189" s="50"/>
      <c r="G189" s="50"/>
      <c r="H189" s="23"/>
      <c r="L189" s="23"/>
      <c r="M189" s="23"/>
      <c r="N189" s="54"/>
    </row>
    <row r="190" spans="1:14" outlineLevel="1" x14ac:dyDescent="0.25">
      <c r="A190" s="25" t="s">
        <v>255</v>
      </c>
      <c r="B190" s="64"/>
      <c r="E190" s="52"/>
      <c r="F190" s="50"/>
      <c r="G190" s="50"/>
      <c r="H190" s="23"/>
      <c r="L190" s="23"/>
      <c r="M190" s="23"/>
      <c r="N190" s="54"/>
    </row>
    <row r="191" spans="1:14" outlineLevel="1" x14ac:dyDescent="0.25">
      <c r="A191" s="25" t="s">
        <v>256</v>
      </c>
      <c r="B191" s="53"/>
      <c r="E191" s="52"/>
      <c r="F191" s="50"/>
      <c r="G191" s="50"/>
      <c r="H191" s="23"/>
      <c r="L191" s="23"/>
      <c r="M191" s="23"/>
      <c r="N191" s="54"/>
    </row>
    <row r="192" spans="1:14" ht="15" customHeight="1" x14ac:dyDescent="0.25">
      <c r="A192" s="44"/>
      <c r="B192" s="45" t="s">
        <v>257</v>
      </c>
      <c r="C192" s="44" t="s">
        <v>62</v>
      </c>
      <c r="D192" s="44"/>
      <c r="E192" s="46"/>
      <c r="F192" s="47" t="s">
        <v>229</v>
      </c>
      <c r="G192" s="47"/>
      <c r="H192" s="23"/>
      <c r="L192" s="23"/>
      <c r="M192" s="23"/>
      <c r="N192" s="54"/>
    </row>
    <row r="193" spans="1:14" x14ac:dyDescent="0.25">
      <c r="A193" s="25" t="s">
        <v>258</v>
      </c>
      <c r="B193" s="42" t="s">
        <v>259</v>
      </c>
      <c r="C193" s="142">
        <v>46220.9</v>
      </c>
      <c r="E193" s="49"/>
      <c r="F193" s="149">
        <f t="shared" ref="F193:F206" si="29">IF($C$208=0,"",IF(C193="[for completion]","",C193/$C$208))</f>
        <v>1</v>
      </c>
      <c r="G193" s="50"/>
      <c r="H193" s="23"/>
      <c r="L193" s="23"/>
      <c r="M193" s="23"/>
      <c r="N193" s="54"/>
    </row>
    <row r="194" spans="1:14" x14ac:dyDescent="0.25">
      <c r="A194" s="25" t="s">
        <v>260</v>
      </c>
      <c r="B194" s="42" t="s">
        <v>261</v>
      </c>
      <c r="C194" s="142"/>
      <c r="E194" s="52"/>
      <c r="F194" s="149">
        <f t="shared" si="29"/>
        <v>0</v>
      </c>
      <c r="G194" s="52"/>
      <c r="H194" s="23"/>
      <c r="L194" s="23"/>
      <c r="M194" s="23"/>
      <c r="N194" s="54"/>
    </row>
    <row r="195" spans="1:14" x14ac:dyDescent="0.25">
      <c r="A195" s="25" t="s">
        <v>262</v>
      </c>
      <c r="B195" s="42" t="s">
        <v>263</v>
      </c>
      <c r="C195" s="158"/>
      <c r="E195" s="52"/>
      <c r="F195" s="149">
        <f t="shared" si="29"/>
        <v>0</v>
      </c>
      <c r="G195" s="52"/>
      <c r="H195" s="23"/>
      <c r="L195" s="23"/>
      <c r="M195" s="23"/>
      <c r="N195" s="54"/>
    </row>
    <row r="196" spans="1:14" x14ac:dyDescent="0.25">
      <c r="A196" s="25" t="s">
        <v>264</v>
      </c>
      <c r="B196" s="42" t="s">
        <v>265</v>
      </c>
      <c r="C196" s="158"/>
      <c r="E196" s="52"/>
      <c r="F196" s="149">
        <f t="shared" si="29"/>
        <v>0</v>
      </c>
      <c r="G196" s="52"/>
      <c r="H196" s="23"/>
      <c r="L196" s="23"/>
      <c r="M196" s="23"/>
      <c r="N196" s="54"/>
    </row>
    <row r="197" spans="1:14" x14ac:dyDescent="0.25">
      <c r="A197" s="25" t="s">
        <v>266</v>
      </c>
      <c r="B197" s="42" t="s">
        <v>267</v>
      </c>
      <c r="C197" s="158"/>
      <c r="E197" s="52"/>
      <c r="F197" s="149">
        <f t="shared" si="29"/>
        <v>0</v>
      </c>
      <c r="G197" s="52"/>
      <c r="H197" s="23"/>
      <c r="L197" s="23"/>
      <c r="M197" s="23"/>
      <c r="N197" s="54"/>
    </row>
    <row r="198" spans="1:14" x14ac:dyDescent="0.25">
      <c r="A198" s="25" t="s">
        <v>268</v>
      </c>
      <c r="B198" s="42" t="s">
        <v>269</v>
      </c>
      <c r="C198" s="158"/>
      <c r="E198" s="52"/>
      <c r="F198" s="149">
        <f t="shared" si="29"/>
        <v>0</v>
      </c>
      <c r="G198" s="52"/>
      <c r="H198" s="23"/>
      <c r="L198" s="23"/>
      <c r="M198" s="23"/>
      <c r="N198" s="54"/>
    </row>
    <row r="199" spans="1:14" x14ac:dyDescent="0.25">
      <c r="A199" s="25" t="s">
        <v>270</v>
      </c>
      <c r="B199" s="42" t="s">
        <v>271</v>
      </c>
      <c r="C199" s="158"/>
      <c r="E199" s="52"/>
      <c r="F199" s="149">
        <f t="shared" si="29"/>
        <v>0</v>
      </c>
      <c r="G199" s="52"/>
      <c r="H199" s="23"/>
      <c r="L199" s="23"/>
      <c r="M199" s="23"/>
      <c r="N199" s="54"/>
    </row>
    <row r="200" spans="1:14" x14ac:dyDescent="0.25">
      <c r="A200" s="25" t="s">
        <v>272</v>
      </c>
      <c r="B200" s="42" t="s">
        <v>12</v>
      </c>
      <c r="C200" s="158"/>
      <c r="E200" s="52"/>
      <c r="F200" s="149">
        <f t="shared" si="29"/>
        <v>0</v>
      </c>
      <c r="G200" s="52"/>
      <c r="H200" s="23"/>
      <c r="L200" s="23"/>
      <c r="M200" s="23"/>
      <c r="N200" s="54"/>
    </row>
    <row r="201" spans="1:14" x14ac:dyDescent="0.25">
      <c r="A201" s="25" t="s">
        <v>273</v>
      </c>
      <c r="B201" s="42" t="s">
        <v>274</v>
      </c>
      <c r="C201" s="158"/>
      <c r="E201" s="52"/>
      <c r="F201" s="149">
        <f t="shared" si="29"/>
        <v>0</v>
      </c>
      <c r="G201" s="52"/>
      <c r="H201" s="23"/>
      <c r="L201" s="23"/>
      <c r="M201" s="23"/>
      <c r="N201" s="54"/>
    </row>
    <row r="202" spans="1:14" x14ac:dyDescent="0.25">
      <c r="A202" s="25" t="s">
        <v>275</v>
      </c>
      <c r="B202" s="42" t="s">
        <v>276</v>
      </c>
      <c r="C202" s="158"/>
      <c r="E202" s="52"/>
      <c r="F202" s="149">
        <f t="shared" si="29"/>
        <v>0</v>
      </c>
      <c r="G202" s="52"/>
      <c r="H202" s="23"/>
      <c r="L202" s="23"/>
      <c r="M202" s="23"/>
      <c r="N202" s="54"/>
    </row>
    <row r="203" spans="1:14" x14ac:dyDescent="0.25">
      <c r="A203" s="25" t="s">
        <v>277</v>
      </c>
      <c r="B203" s="42" t="s">
        <v>278</v>
      </c>
      <c r="C203" s="158"/>
      <c r="E203" s="52"/>
      <c r="F203" s="149">
        <f t="shared" si="29"/>
        <v>0</v>
      </c>
      <c r="G203" s="52"/>
      <c r="H203" s="23"/>
      <c r="L203" s="23"/>
      <c r="M203" s="23"/>
      <c r="N203" s="54"/>
    </row>
    <row r="204" spans="1:14" x14ac:dyDescent="0.25">
      <c r="A204" s="25" t="s">
        <v>279</v>
      </c>
      <c r="B204" s="42" t="s">
        <v>280</v>
      </c>
      <c r="C204" s="158"/>
      <c r="E204" s="52"/>
      <c r="F204" s="149">
        <f t="shared" si="29"/>
        <v>0</v>
      </c>
      <c r="G204" s="52"/>
      <c r="H204" s="23"/>
      <c r="L204" s="23"/>
      <c r="M204" s="23"/>
      <c r="N204" s="54"/>
    </row>
    <row r="205" spans="1:14" x14ac:dyDescent="0.25">
      <c r="A205" s="25" t="s">
        <v>281</v>
      </c>
      <c r="B205" s="42" t="s">
        <v>282</v>
      </c>
      <c r="C205" s="158"/>
      <c r="E205" s="52"/>
      <c r="F205" s="149">
        <f t="shared" si="29"/>
        <v>0</v>
      </c>
      <c r="G205" s="52"/>
      <c r="H205" s="23"/>
      <c r="L205" s="23"/>
      <c r="M205" s="23"/>
      <c r="N205" s="54"/>
    </row>
    <row r="206" spans="1:14" x14ac:dyDescent="0.25">
      <c r="A206" s="25" t="s">
        <v>283</v>
      </c>
      <c r="B206" s="42" t="s">
        <v>94</v>
      </c>
      <c r="C206" s="158"/>
      <c r="E206" s="52"/>
      <c r="F206" s="149">
        <f t="shared" si="29"/>
        <v>0</v>
      </c>
      <c r="G206" s="52"/>
      <c r="H206" s="23"/>
      <c r="L206" s="23"/>
      <c r="M206" s="23"/>
      <c r="N206" s="54"/>
    </row>
    <row r="207" spans="1:14" x14ac:dyDescent="0.25">
      <c r="A207" s="25" t="s">
        <v>284</v>
      </c>
      <c r="B207" s="51" t="s">
        <v>285</v>
      </c>
      <c r="C207" s="142">
        <f>SUM(C193:C194)</f>
        <v>46220.9</v>
      </c>
      <c r="E207" s="52"/>
      <c r="F207" s="149"/>
      <c r="G207" s="52"/>
      <c r="H207" s="23"/>
      <c r="L207" s="23"/>
      <c r="M207" s="23"/>
      <c r="N207" s="54"/>
    </row>
    <row r="208" spans="1:14" x14ac:dyDescent="0.25">
      <c r="A208" s="25" t="s">
        <v>286</v>
      </c>
      <c r="B208" s="58" t="s">
        <v>96</v>
      </c>
      <c r="C208" s="143">
        <f>SUM(C193:C206)</f>
        <v>46220.9</v>
      </c>
      <c r="D208" s="42"/>
      <c r="E208" s="52"/>
      <c r="F208" s="150">
        <f>SUM(F193:F206)</f>
        <v>1</v>
      </c>
      <c r="G208" s="52"/>
      <c r="H208" s="23"/>
      <c r="L208" s="23"/>
      <c r="M208" s="23"/>
      <c r="N208" s="54"/>
    </row>
    <row r="209" spans="1:14" outlineLevel="1" x14ac:dyDescent="0.25">
      <c r="A209" s="25" t="s">
        <v>287</v>
      </c>
      <c r="B209" s="53"/>
      <c r="C209" s="142"/>
      <c r="E209" s="52"/>
      <c r="F209" s="149">
        <f>IF($C$208=0,"",IF(C209="[for completion]","",C209/$C$208))</f>
        <v>0</v>
      </c>
      <c r="G209" s="52"/>
      <c r="H209" s="23"/>
      <c r="L209" s="23"/>
      <c r="M209" s="23"/>
      <c r="N209" s="54"/>
    </row>
    <row r="210" spans="1:14" outlineLevel="1" x14ac:dyDescent="0.25">
      <c r="A210" s="25" t="s">
        <v>288</v>
      </c>
      <c r="B210" s="53"/>
      <c r="C210" s="142"/>
      <c r="E210" s="52"/>
      <c r="F210" s="149">
        <f t="shared" ref="F210:F215" si="30">IF($C$208=0,"",IF(C210="[for completion]","",C210/$C$208))</f>
        <v>0</v>
      </c>
      <c r="G210" s="52"/>
      <c r="H210" s="23"/>
      <c r="L210" s="23"/>
      <c r="M210" s="23"/>
      <c r="N210" s="54"/>
    </row>
    <row r="211" spans="1:14" outlineLevel="1" x14ac:dyDescent="0.25">
      <c r="A211" s="25" t="s">
        <v>289</v>
      </c>
      <c r="B211" s="53"/>
      <c r="C211" s="142"/>
      <c r="E211" s="52"/>
      <c r="F211" s="149">
        <f t="shared" si="30"/>
        <v>0</v>
      </c>
      <c r="G211" s="52"/>
      <c r="H211" s="23"/>
      <c r="L211" s="23"/>
      <c r="M211" s="23"/>
      <c r="N211" s="54"/>
    </row>
    <row r="212" spans="1:14" outlineLevel="1" x14ac:dyDescent="0.25">
      <c r="A212" s="25" t="s">
        <v>290</v>
      </c>
      <c r="B212" s="53"/>
      <c r="C212" s="142"/>
      <c r="E212" s="52"/>
      <c r="F212" s="149">
        <f t="shared" si="30"/>
        <v>0</v>
      </c>
      <c r="G212" s="52"/>
      <c r="H212" s="23"/>
      <c r="L212" s="23"/>
      <c r="M212" s="23"/>
      <c r="N212" s="54"/>
    </row>
    <row r="213" spans="1:14" outlineLevel="1" x14ac:dyDescent="0.25">
      <c r="A213" s="25" t="s">
        <v>291</v>
      </c>
      <c r="B213" s="53"/>
      <c r="C213" s="142"/>
      <c r="E213" s="52"/>
      <c r="F213" s="149">
        <f t="shared" si="30"/>
        <v>0</v>
      </c>
      <c r="G213" s="52"/>
      <c r="H213" s="23"/>
      <c r="L213" s="23"/>
      <c r="M213" s="23"/>
      <c r="N213" s="54"/>
    </row>
    <row r="214" spans="1:14" outlineLevel="1" x14ac:dyDescent="0.25">
      <c r="A214" s="25" t="s">
        <v>292</v>
      </c>
      <c r="B214" s="53"/>
      <c r="C214" s="142"/>
      <c r="E214" s="52"/>
      <c r="F214" s="149">
        <f t="shared" si="30"/>
        <v>0</v>
      </c>
      <c r="G214" s="52"/>
      <c r="H214" s="23"/>
      <c r="L214" s="23"/>
      <c r="M214" s="23"/>
      <c r="N214" s="54"/>
    </row>
    <row r="215" spans="1:14" outlineLevel="1" x14ac:dyDescent="0.25">
      <c r="A215" s="25" t="s">
        <v>293</v>
      </c>
      <c r="B215" s="53"/>
      <c r="C215" s="142"/>
      <c r="E215" s="52"/>
      <c r="F215" s="149">
        <f t="shared" si="30"/>
        <v>0</v>
      </c>
      <c r="G215" s="52"/>
      <c r="H215" s="23"/>
      <c r="L215" s="23"/>
      <c r="M215" s="23"/>
      <c r="N215" s="54"/>
    </row>
    <row r="216" spans="1:14" ht="15" customHeight="1" x14ac:dyDescent="0.25">
      <c r="A216" s="44"/>
      <c r="B216" s="45" t="s">
        <v>294</v>
      </c>
      <c r="C216" s="44" t="s">
        <v>62</v>
      </c>
      <c r="D216" s="44"/>
      <c r="E216" s="46"/>
      <c r="F216" s="47" t="s">
        <v>84</v>
      </c>
      <c r="G216" s="47" t="s">
        <v>216</v>
      </c>
      <c r="H216" s="23"/>
      <c r="L216" s="23"/>
      <c r="M216" s="23"/>
      <c r="N216" s="54"/>
    </row>
    <row r="217" spans="1:14" x14ac:dyDescent="0.25">
      <c r="A217" s="25" t="s">
        <v>295</v>
      </c>
      <c r="B217" s="21" t="s">
        <v>296</v>
      </c>
      <c r="C217" s="142">
        <v>46220.9</v>
      </c>
      <c r="E217" s="62"/>
      <c r="F217" s="149">
        <f>IF($C$38=0,"",IF(C217="[for completion]","",IF(C217="","",C217/$C$38)))</f>
        <v>0.10283313497163316</v>
      </c>
      <c r="G217" s="149">
        <f>IF($C$39=0,"",IF(C217="[for completion]","",IF(C217="","",C217/$C$39)))</f>
        <v>0.11167059605199017</v>
      </c>
      <c r="H217" s="23"/>
      <c r="L217" s="23"/>
      <c r="M217" s="23"/>
      <c r="N217" s="54"/>
    </row>
    <row r="218" spans="1:14" x14ac:dyDescent="0.25">
      <c r="A218" s="25" t="s">
        <v>297</v>
      </c>
      <c r="B218" s="21" t="s">
        <v>298</v>
      </c>
      <c r="C218" s="142">
        <v>0</v>
      </c>
      <c r="E218" s="62"/>
      <c r="F218" s="149">
        <f t="shared" ref="F218:F219" si="31">IF($C$38=0,"",IF(C218="[for completion]","",IF(C218="","",C218/$C$38)))</f>
        <v>0</v>
      </c>
      <c r="G218" s="149">
        <f t="shared" ref="G218:G219" si="32">IF($C$39=0,"",IF(C218="[for completion]","",IF(C218="","",C218/$C$39)))</f>
        <v>0</v>
      </c>
      <c r="H218" s="23"/>
      <c r="L218" s="23"/>
      <c r="M218" s="23"/>
      <c r="N218" s="54"/>
    </row>
    <row r="219" spans="1:14" x14ac:dyDescent="0.25">
      <c r="A219" s="25" t="s">
        <v>299</v>
      </c>
      <c r="B219" s="21" t="s">
        <v>94</v>
      </c>
      <c r="C219" s="142">
        <v>0</v>
      </c>
      <c r="E219" s="62"/>
      <c r="F219" s="149">
        <f t="shared" si="31"/>
        <v>0</v>
      </c>
      <c r="G219" s="149">
        <f t="shared" si="32"/>
        <v>0</v>
      </c>
      <c r="H219" s="23"/>
      <c r="L219" s="23"/>
      <c r="M219" s="23"/>
      <c r="N219" s="54"/>
    </row>
    <row r="220" spans="1:14" x14ac:dyDescent="0.25">
      <c r="A220" s="25" t="s">
        <v>300</v>
      </c>
      <c r="B220" s="58" t="s">
        <v>96</v>
      </c>
      <c r="C220" s="142">
        <f>SUM(C217:C219)</f>
        <v>46220.9</v>
      </c>
      <c r="E220" s="62"/>
      <c r="F220" s="138">
        <f>SUM(F217:F219)</f>
        <v>0.10283313497163316</v>
      </c>
      <c r="G220" s="138">
        <f>SUM(G217:G219)</f>
        <v>0.11167059605199017</v>
      </c>
      <c r="H220" s="23"/>
      <c r="L220" s="23"/>
      <c r="M220" s="23"/>
      <c r="N220" s="54"/>
    </row>
    <row r="221" spans="1:14" outlineLevel="1" x14ac:dyDescent="0.25">
      <c r="A221" s="25" t="s">
        <v>301</v>
      </c>
      <c r="B221" s="53"/>
      <c r="C221" s="142"/>
      <c r="E221" s="62"/>
      <c r="F221" s="149" t="str">
        <f t="shared" ref="F221:F227" si="33">IF($C$38=0,"",IF(C221="[for completion]","",IF(C221="","",C221/$C$38)))</f>
        <v/>
      </c>
      <c r="G221" s="149" t="str">
        <f t="shared" ref="G221:G227" si="34">IF($C$39=0,"",IF(C221="[for completion]","",IF(C221="","",C221/$C$39)))</f>
        <v/>
      </c>
      <c r="H221" s="23"/>
      <c r="L221" s="23"/>
      <c r="M221" s="23"/>
      <c r="N221" s="54"/>
    </row>
    <row r="222" spans="1:14" outlineLevel="1" x14ac:dyDescent="0.25">
      <c r="A222" s="25" t="s">
        <v>302</v>
      </c>
      <c r="B222" s="53"/>
      <c r="C222" s="142"/>
      <c r="E222" s="62"/>
      <c r="F222" s="149" t="str">
        <f t="shared" si="33"/>
        <v/>
      </c>
      <c r="G222" s="149" t="str">
        <f t="shared" si="34"/>
        <v/>
      </c>
      <c r="H222" s="23"/>
      <c r="L222" s="23"/>
      <c r="M222" s="23"/>
      <c r="N222" s="54"/>
    </row>
    <row r="223" spans="1:14" outlineLevel="1" x14ac:dyDescent="0.25">
      <c r="A223" s="25" t="s">
        <v>303</v>
      </c>
      <c r="B223" s="53"/>
      <c r="C223" s="142"/>
      <c r="E223" s="62"/>
      <c r="F223" s="149" t="str">
        <f t="shared" si="33"/>
        <v/>
      </c>
      <c r="G223" s="149" t="str">
        <f t="shared" si="34"/>
        <v/>
      </c>
      <c r="H223" s="23"/>
      <c r="L223" s="23"/>
      <c r="M223" s="23"/>
      <c r="N223" s="54"/>
    </row>
    <row r="224" spans="1:14" outlineLevel="1" x14ac:dyDescent="0.25">
      <c r="A224" s="25" t="s">
        <v>304</v>
      </c>
      <c r="B224" s="53"/>
      <c r="C224" s="142"/>
      <c r="E224" s="62"/>
      <c r="F224" s="149" t="str">
        <f t="shared" si="33"/>
        <v/>
      </c>
      <c r="G224" s="149" t="str">
        <f t="shared" si="34"/>
        <v/>
      </c>
      <c r="H224" s="23"/>
      <c r="L224" s="23"/>
      <c r="M224" s="23"/>
      <c r="N224" s="54"/>
    </row>
    <row r="225" spans="1:14" outlineLevel="1" x14ac:dyDescent="0.25">
      <c r="A225" s="25" t="s">
        <v>305</v>
      </c>
      <c r="B225" s="53"/>
      <c r="C225" s="142"/>
      <c r="E225" s="62"/>
      <c r="F225" s="149" t="str">
        <f t="shared" si="33"/>
        <v/>
      </c>
      <c r="G225" s="149" t="str">
        <f t="shared" si="34"/>
        <v/>
      </c>
      <c r="H225" s="23"/>
      <c r="L225" s="23"/>
      <c r="M225" s="23"/>
    </row>
    <row r="226" spans="1:14" outlineLevel="1" x14ac:dyDescent="0.25">
      <c r="A226" s="25" t="s">
        <v>306</v>
      </c>
      <c r="B226" s="53"/>
      <c r="C226" s="142"/>
      <c r="E226" s="42"/>
      <c r="F226" s="149" t="str">
        <f t="shared" si="33"/>
        <v/>
      </c>
      <c r="G226" s="149" t="str">
        <f t="shared" si="34"/>
        <v/>
      </c>
      <c r="H226" s="23"/>
      <c r="L226" s="23"/>
      <c r="M226" s="23"/>
    </row>
    <row r="227" spans="1:14" outlineLevel="1" x14ac:dyDescent="0.25">
      <c r="A227" s="25" t="s">
        <v>307</v>
      </c>
      <c r="B227" s="53"/>
      <c r="C227" s="142"/>
      <c r="E227" s="62"/>
      <c r="F227" s="149" t="str">
        <f t="shared" si="33"/>
        <v/>
      </c>
      <c r="G227" s="149" t="str">
        <f t="shared" si="34"/>
        <v/>
      </c>
      <c r="H227" s="23"/>
      <c r="L227" s="23"/>
      <c r="M227" s="23"/>
    </row>
    <row r="228" spans="1:14" ht="15" customHeight="1" x14ac:dyDescent="0.25">
      <c r="A228" s="44"/>
      <c r="B228" s="45" t="s">
        <v>308</v>
      </c>
      <c r="C228" s="44"/>
      <c r="D228" s="44"/>
      <c r="E228" s="46"/>
      <c r="F228" s="47"/>
      <c r="G228" s="47"/>
      <c r="H228" s="23"/>
      <c r="L228" s="23"/>
      <c r="M228" s="23"/>
    </row>
    <row r="229" spans="1:14" x14ac:dyDescent="0.25">
      <c r="A229" s="25" t="s">
        <v>309</v>
      </c>
      <c r="B229" s="42" t="s">
        <v>310</v>
      </c>
      <c r="C229" s="166" t="s">
        <v>1331</v>
      </c>
      <c r="H229" s="23"/>
      <c r="L229" s="23"/>
      <c r="M229" s="23"/>
    </row>
    <row r="230" spans="1:14" ht="15" customHeight="1" x14ac:dyDescent="0.25">
      <c r="A230" s="44"/>
      <c r="B230" s="45" t="s">
        <v>311</v>
      </c>
      <c r="C230" s="44"/>
      <c r="D230" s="44"/>
      <c r="E230" s="46"/>
      <c r="F230" s="47"/>
      <c r="G230" s="47"/>
      <c r="H230" s="23"/>
      <c r="L230" s="23"/>
      <c r="M230" s="23"/>
    </row>
    <row r="231" spans="1:14" x14ac:dyDescent="0.25">
      <c r="A231" s="25" t="s">
        <v>11</v>
      </c>
      <c r="B231" s="25" t="s">
        <v>1129</v>
      </c>
      <c r="C231" s="142" t="s">
        <v>951</v>
      </c>
      <c r="E231" s="42"/>
      <c r="H231" s="23"/>
      <c r="L231" s="23"/>
      <c r="M231" s="23"/>
    </row>
    <row r="232" spans="1:14" x14ac:dyDescent="0.25">
      <c r="A232" s="25" t="s">
        <v>312</v>
      </c>
      <c r="B232" s="65" t="s">
        <v>313</v>
      </c>
      <c r="C232" s="158" t="s">
        <v>951</v>
      </c>
      <c r="E232" s="42"/>
      <c r="H232" s="23"/>
      <c r="L232" s="23"/>
      <c r="M232" s="23"/>
    </row>
    <row r="233" spans="1:14" x14ac:dyDescent="0.25">
      <c r="A233" s="25" t="s">
        <v>314</v>
      </c>
      <c r="B233" s="65" t="s">
        <v>315</v>
      </c>
      <c r="C233" s="158" t="s">
        <v>951</v>
      </c>
      <c r="E233" s="42"/>
      <c r="H233" s="23"/>
      <c r="L233" s="23"/>
      <c r="M233" s="23"/>
    </row>
    <row r="234" spans="1:14" outlineLevel="1" x14ac:dyDescent="0.25">
      <c r="A234" s="25" t="s">
        <v>316</v>
      </c>
      <c r="B234" s="40" t="s">
        <v>317</v>
      </c>
      <c r="C234" s="143"/>
      <c r="D234" s="42"/>
      <c r="E234" s="42"/>
      <c r="H234" s="23"/>
      <c r="L234" s="23"/>
      <c r="M234" s="23"/>
    </row>
    <row r="235" spans="1:14" outlineLevel="1" x14ac:dyDescent="0.25">
      <c r="A235" s="25" t="s">
        <v>318</v>
      </c>
      <c r="B235" s="40" t="s">
        <v>319</v>
      </c>
      <c r="C235" s="143"/>
      <c r="D235" s="42"/>
      <c r="E235" s="42"/>
      <c r="H235" s="23"/>
      <c r="L235" s="23"/>
      <c r="M235" s="23"/>
    </row>
    <row r="236" spans="1:14" outlineLevel="1" x14ac:dyDescent="0.25">
      <c r="A236" s="25" t="s">
        <v>320</v>
      </c>
      <c r="B236" s="40" t="s">
        <v>321</v>
      </c>
      <c r="C236" s="143"/>
      <c r="D236" s="42"/>
      <c r="E236" s="42"/>
      <c r="H236" s="23"/>
      <c r="L236" s="23"/>
      <c r="M236" s="23"/>
    </row>
    <row r="237" spans="1:14" outlineLevel="1" x14ac:dyDescent="0.25">
      <c r="A237" s="25" t="s">
        <v>322</v>
      </c>
      <c r="C237" s="42"/>
      <c r="D237" s="42"/>
      <c r="E237" s="42"/>
      <c r="H237" s="23"/>
      <c r="L237" s="23"/>
      <c r="M237" s="23"/>
    </row>
    <row r="238" spans="1:14" outlineLevel="1" x14ac:dyDescent="0.25">
      <c r="A238" s="25" t="s">
        <v>323</v>
      </c>
      <c r="C238" s="42"/>
      <c r="D238" s="42"/>
      <c r="E238" s="42"/>
      <c r="H238" s="23"/>
      <c r="L238" s="23"/>
      <c r="M238" s="23"/>
    </row>
    <row r="239" spans="1:14" outlineLevel="1" x14ac:dyDescent="0.25">
      <c r="A239" s="25" t="s">
        <v>324</v>
      </c>
      <c r="D239"/>
      <c r="E239"/>
      <c r="F239"/>
      <c r="G239"/>
      <c r="H239" s="23"/>
      <c r="K239" s="66"/>
      <c r="L239" s="66"/>
      <c r="M239" s="66"/>
      <c r="N239" s="66"/>
    </row>
    <row r="240" spans="1:14" outlineLevel="1" x14ac:dyDescent="0.25">
      <c r="A240" s="25" t="s">
        <v>325</v>
      </c>
      <c r="D240"/>
      <c r="E240"/>
      <c r="F240"/>
      <c r="G240"/>
      <c r="H240" s="23"/>
      <c r="K240" s="66"/>
      <c r="L240" s="66"/>
      <c r="M240" s="66"/>
      <c r="N240" s="66"/>
    </row>
    <row r="241" spans="1:14" outlineLevel="1" x14ac:dyDescent="0.25">
      <c r="A241" s="25" t="s">
        <v>326</v>
      </c>
      <c r="D241"/>
      <c r="E241"/>
      <c r="F241"/>
      <c r="G241"/>
      <c r="H241" s="23"/>
      <c r="K241" s="66"/>
      <c r="L241" s="66"/>
      <c r="M241" s="66"/>
      <c r="N241" s="66"/>
    </row>
    <row r="242" spans="1:14" outlineLevel="1" x14ac:dyDescent="0.25">
      <c r="A242" s="25" t="s">
        <v>327</v>
      </c>
      <c r="D242"/>
      <c r="E242"/>
      <c r="F242"/>
      <c r="G242"/>
      <c r="H242" s="23"/>
      <c r="K242" s="66"/>
      <c r="L242" s="66"/>
      <c r="M242" s="66"/>
      <c r="N242" s="66"/>
    </row>
    <row r="243" spans="1:14" outlineLevel="1" x14ac:dyDescent="0.25">
      <c r="A243" s="25" t="s">
        <v>328</v>
      </c>
      <c r="D243"/>
      <c r="E243"/>
      <c r="F243"/>
      <c r="G243"/>
      <c r="H243" s="23"/>
      <c r="K243" s="66"/>
      <c r="L243" s="66"/>
      <c r="M243" s="66"/>
      <c r="N243" s="66"/>
    </row>
    <row r="244" spans="1:14" outlineLevel="1" x14ac:dyDescent="0.25">
      <c r="A244" s="25" t="s">
        <v>329</v>
      </c>
      <c r="D244"/>
      <c r="E244"/>
      <c r="F244"/>
      <c r="G244"/>
      <c r="H244" s="23"/>
      <c r="K244" s="66"/>
      <c r="L244" s="66"/>
      <c r="M244" s="66"/>
      <c r="N244" s="66"/>
    </row>
    <row r="245" spans="1:14" outlineLevel="1" x14ac:dyDescent="0.25">
      <c r="A245" s="25" t="s">
        <v>330</v>
      </c>
      <c r="D245"/>
      <c r="E245"/>
      <c r="F245"/>
      <c r="G245"/>
      <c r="H245" s="23"/>
      <c r="K245" s="66"/>
      <c r="L245" s="66"/>
      <c r="M245" s="66"/>
      <c r="N245" s="66"/>
    </row>
    <row r="246" spans="1:14" outlineLevel="1" x14ac:dyDescent="0.25">
      <c r="A246" s="25" t="s">
        <v>331</v>
      </c>
      <c r="D246"/>
      <c r="E246"/>
      <c r="F246"/>
      <c r="G246"/>
      <c r="H246" s="23"/>
      <c r="K246" s="66"/>
      <c r="L246" s="66"/>
      <c r="M246" s="66"/>
      <c r="N246" s="66"/>
    </row>
    <row r="247" spans="1:14" outlineLevel="1" x14ac:dyDescent="0.25">
      <c r="A247" s="25" t="s">
        <v>332</v>
      </c>
      <c r="D247"/>
      <c r="E247"/>
      <c r="F247"/>
      <c r="G247"/>
      <c r="H247" s="23"/>
      <c r="K247" s="66"/>
      <c r="L247" s="66"/>
      <c r="M247" s="66"/>
      <c r="N247" s="66"/>
    </row>
    <row r="248" spans="1:14" outlineLevel="1" x14ac:dyDescent="0.25">
      <c r="A248" s="25" t="s">
        <v>333</v>
      </c>
      <c r="D248"/>
      <c r="E248"/>
      <c r="F248"/>
      <c r="G248"/>
      <c r="H248" s="23"/>
      <c r="K248" s="66"/>
      <c r="L248" s="66"/>
      <c r="M248" s="66"/>
      <c r="N248" s="66"/>
    </row>
    <row r="249" spans="1:14" outlineLevel="1" x14ac:dyDescent="0.25">
      <c r="A249" s="25" t="s">
        <v>334</v>
      </c>
      <c r="D249"/>
      <c r="E249"/>
      <c r="F249"/>
      <c r="G249"/>
      <c r="H249" s="23"/>
      <c r="K249" s="66"/>
      <c r="L249" s="66"/>
      <c r="M249" s="66"/>
      <c r="N249" s="66"/>
    </row>
    <row r="250" spans="1:14" outlineLevel="1" x14ac:dyDescent="0.25">
      <c r="A250" s="25" t="s">
        <v>335</v>
      </c>
      <c r="D250"/>
      <c r="E250"/>
      <c r="F250"/>
      <c r="G250"/>
      <c r="H250" s="23"/>
      <c r="K250" s="66"/>
      <c r="L250" s="66"/>
      <c r="M250" s="66"/>
      <c r="N250" s="66"/>
    </row>
    <row r="251" spans="1:14" outlineLevel="1" x14ac:dyDescent="0.25">
      <c r="A251" s="25" t="s">
        <v>336</v>
      </c>
      <c r="D251"/>
      <c r="E251"/>
      <c r="F251"/>
      <c r="G251"/>
      <c r="H251" s="23"/>
      <c r="K251" s="66"/>
      <c r="L251" s="66"/>
      <c r="M251" s="66"/>
      <c r="N251" s="66"/>
    </row>
    <row r="252" spans="1:14" outlineLevel="1" x14ac:dyDescent="0.25">
      <c r="A252" s="25" t="s">
        <v>337</v>
      </c>
      <c r="D252"/>
      <c r="E252"/>
      <c r="F252"/>
      <c r="G252"/>
      <c r="H252" s="23"/>
      <c r="K252" s="66"/>
      <c r="L252" s="66"/>
      <c r="M252" s="66"/>
      <c r="N252" s="66"/>
    </row>
    <row r="253" spans="1:14" outlineLevel="1" x14ac:dyDescent="0.25">
      <c r="A253" s="25" t="s">
        <v>338</v>
      </c>
      <c r="D253"/>
      <c r="E253"/>
      <c r="F253"/>
      <c r="G253"/>
      <c r="H253" s="23"/>
      <c r="K253" s="66"/>
      <c r="L253" s="66"/>
      <c r="M253" s="66"/>
      <c r="N253" s="66"/>
    </row>
    <row r="254" spans="1:14" outlineLevel="1" x14ac:dyDescent="0.25">
      <c r="A254" s="25" t="s">
        <v>339</v>
      </c>
      <c r="D254"/>
      <c r="E254"/>
      <c r="F254"/>
      <c r="G254"/>
      <c r="H254" s="23"/>
      <c r="K254" s="66"/>
      <c r="L254" s="66"/>
      <c r="M254" s="66"/>
      <c r="N254" s="66"/>
    </row>
    <row r="255" spans="1:14" outlineLevel="1" x14ac:dyDescent="0.25">
      <c r="A255" s="25" t="s">
        <v>340</v>
      </c>
      <c r="D255"/>
      <c r="E255"/>
      <c r="F255"/>
      <c r="G255"/>
      <c r="H255" s="23"/>
      <c r="K255" s="66"/>
      <c r="L255" s="66"/>
      <c r="M255" s="66"/>
      <c r="N255" s="66"/>
    </row>
    <row r="256" spans="1:14" outlineLevel="1" x14ac:dyDescent="0.25">
      <c r="A256" s="25" t="s">
        <v>341</v>
      </c>
      <c r="D256"/>
      <c r="E256"/>
      <c r="F256"/>
      <c r="G256"/>
      <c r="H256" s="23"/>
      <c r="K256" s="66"/>
      <c r="L256" s="66"/>
      <c r="M256" s="66"/>
      <c r="N256" s="66"/>
    </row>
    <row r="257" spans="1:14" outlineLevel="1" x14ac:dyDescent="0.25">
      <c r="A257" s="25" t="s">
        <v>342</v>
      </c>
      <c r="D257"/>
      <c r="E257"/>
      <c r="F257"/>
      <c r="G257"/>
      <c r="H257" s="23"/>
      <c r="K257" s="66"/>
      <c r="L257" s="66"/>
      <c r="M257" s="66"/>
      <c r="N257" s="66"/>
    </row>
    <row r="258" spans="1:14" outlineLevel="1" x14ac:dyDescent="0.25">
      <c r="A258" s="25" t="s">
        <v>343</v>
      </c>
      <c r="D258"/>
      <c r="E258"/>
      <c r="F258"/>
      <c r="G258"/>
      <c r="H258" s="23"/>
      <c r="K258" s="66"/>
      <c r="L258" s="66"/>
      <c r="M258" s="66"/>
      <c r="N258" s="66"/>
    </row>
    <row r="259" spans="1:14" outlineLevel="1" x14ac:dyDescent="0.25">
      <c r="A259" s="25" t="s">
        <v>344</v>
      </c>
      <c r="D259"/>
      <c r="E259"/>
      <c r="F259"/>
      <c r="G259"/>
      <c r="H259" s="23"/>
      <c r="K259" s="66"/>
      <c r="L259" s="66"/>
      <c r="M259" s="66"/>
      <c r="N259" s="66"/>
    </row>
    <row r="260" spans="1:14" outlineLevel="1" x14ac:dyDescent="0.25">
      <c r="A260" s="25" t="s">
        <v>345</v>
      </c>
      <c r="D260"/>
      <c r="E260"/>
      <c r="F260"/>
      <c r="G260"/>
      <c r="H260" s="23"/>
      <c r="K260" s="66"/>
      <c r="L260" s="66"/>
      <c r="M260" s="66"/>
      <c r="N260" s="66"/>
    </row>
    <row r="261" spans="1:14" outlineLevel="1" x14ac:dyDescent="0.25">
      <c r="A261" s="25" t="s">
        <v>346</v>
      </c>
      <c r="D261"/>
      <c r="E261"/>
      <c r="F261"/>
      <c r="G261"/>
      <c r="H261" s="23"/>
      <c r="K261" s="66"/>
      <c r="L261" s="66"/>
      <c r="M261" s="66"/>
      <c r="N261" s="66"/>
    </row>
    <row r="262" spans="1:14" outlineLevel="1" x14ac:dyDescent="0.25">
      <c r="A262" s="25" t="s">
        <v>347</v>
      </c>
      <c r="D262"/>
      <c r="E262"/>
      <c r="F262"/>
      <c r="G262"/>
      <c r="H262" s="23"/>
      <c r="K262" s="66"/>
      <c r="L262" s="66"/>
      <c r="M262" s="66"/>
      <c r="N262" s="66"/>
    </row>
    <row r="263" spans="1:14" outlineLevel="1" x14ac:dyDescent="0.25">
      <c r="A263" s="25" t="s">
        <v>348</v>
      </c>
      <c r="D263"/>
      <c r="E263"/>
      <c r="F263"/>
      <c r="G263"/>
      <c r="H263" s="23"/>
      <c r="K263" s="66"/>
      <c r="L263" s="66"/>
      <c r="M263" s="66"/>
      <c r="N263" s="66"/>
    </row>
    <row r="264" spans="1:14" outlineLevel="1" x14ac:dyDescent="0.25">
      <c r="A264" s="25" t="s">
        <v>349</v>
      </c>
      <c r="D264"/>
      <c r="E264"/>
      <c r="F264"/>
      <c r="G264"/>
      <c r="H264" s="23"/>
      <c r="K264" s="66"/>
      <c r="L264" s="66"/>
      <c r="M264" s="66"/>
      <c r="N264" s="66"/>
    </row>
    <row r="265" spans="1:14" outlineLevel="1" x14ac:dyDescent="0.25">
      <c r="A265" s="25" t="s">
        <v>350</v>
      </c>
      <c r="D265"/>
      <c r="E265"/>
      <c r="F265"/>
      <c r="G265"/>
      <c r="H265" s="23"/>
      <c r="K265" s="66"/>
      <c r="L265" s="66"/>
      <c r="M265" s="66"/>
      <c r="N265" s="66"/>
    </row>
    <row r="266" spans="1:14" outlineLevel="1" x14ac:dyDescent="0.25">
      <c r="A266" s="25" t="s">
        <v>351</v>
      </c>
      <c r="D266"/>
      <c r="E266"/>
      <c r="F266"/>
      <c r="G266"/>
      <c r="H266" s="23"/>
      <c r="K266" s="66"/>
      <c r="L266" s="66"/>
      <c r="M266" s="66"/>
      <c r="N266" s="66"/>
    </row>
    <row r="267" spans="1:14" outlineLevel="1" x14ac:dyDescent="0.25">
      <c r="A267" s="25" t="s">
        <v>352</v>
      </c>
      <c r="D267"/>
      <c r="E267"/>
      <c r="F267"/>
      <c r="G267"/>
      <c r="H267" s="23"/>
      <c r="K267" s="66"/>
      <c r="L267" s="66"/>
      <c r="M267" s="66"/>
      <c r="N267" s="66"/>
    </row>
    <row r="268" spans="1:14" outlineLevel="1" x14ac:dyDescent="0.25">
      <c r="A268" s="25" t="s">
        <v>353</v>
      </c>
      <c r="D268"/>
      <c r="E268"/>
      <c r="F268"/>
      <c r="G268"/>
      <c r="H268" s="23"/>
      <c r="K268" s="66"/>
      <c r="L268" s="66"/>
      <c r="M268" s="66"/>
      <c r="N268" s="66"/>
    </row>
    <row r="269" spans="1:14" outlineLevel="1" x14ac:dyDescent="0.25">
      <c r="A269" s="25" t="s">
        <v>354</v>
      </c>
      <c r="D269"/>
      <c r="E269"/>
      <c r="F269"/>
      <c r="G269"/>
      <c r="H269" s="23"/>
      <c r="K269" s="66"/>
      <c r="L269" s="66"/>
      <c r="M269" s="66"/>
      <c r="N269" s="66"/>
    </row>
    <row r="270" spans="1:14" outlineLevel="1" x14ac:dyDescent="0.25">
      <c r="A270" s="25" t="s">
        <v>355</v>
      </c>
      <c r="D270"/>
      <c r="E270"/>
      <c r="F270"/>
      <c r="G270"/>
      <c r="H270" s="23"/>
      <c r="K270" s="66"/>
      <c r="L270" s="66"/>
      <c r="M270" s="66"/>
      <c r="N270" s="66"/>
    </row>
    <row r="271" spans="1:14" outlineLevel="1" x14ac:dyDescent="0.25">
      <c r="A271" s="25" t="s">
        <v>356</v>
      </c>
      <c r="D271"/>
      <c r="E271"/>
      <c r="F271"/>
      <c r="G271"/>
      <c r="H271" s="23"/>
      <c r="K271" s="66"/>
      <c r="L271" s="66"/>
      <c r="M271" s="66"/>
      <c r="N271" s="66"/>
    </row>
    <row r="272" spans="1:14" outlineLevel="1" x14ac:dyDescent="0.25">
      <c r="A272" s="25" t="s">
        <v>357</v>
      </c>
      <c r="D272"/>
      <c r="E272"/>
      <c r="F272"/>
      <c r="G272"/>
      <c r="H272" s="23"/>
      <c r="K272" s="66"/>
      <c r="L272" s="66"/>
      <c r="M272" s="66"/>
      <c r="N272" s="66"/>
    </row>
    <row r="273" spans="1:14" outlineLevel="1" x14ac:dyDescent="0.25">
      <c r="A273" s="25" t="s">
        <v>358</v>
      </c>
      <c r="D273"/>
      <c r="E273"/>
      <c r="F273"/>
      <c r="G273"/>
      <c r="H273" s="23"/>
      <c r="K273" s="66"/>
      <c r="L273" s="66"/>
      <c r="M273" s="66"/>
      <c r="N273" s="66"/>
    </row>
    <row r="274" spans="1:14" outlineLevel="1" x14ac:dyDescent="0.25">
      <c r="A274" s="25" t="s">
        <v>359</v>
      </c>
      <c r="D274"/>
      <c r="E274"/>
      <c r="F274"/>
      <c r="G274"/>
      <c r="H274" s="23"/>
      <c r="K274" s="66"/>
      <c r="L274" s="66"/>
      <c r="M274" s="66"/>
      <c r="N274" s="66"/>
    </row>
    <row r="275" spans="1:14" outlineLevel="1" x14ac:dyDescent="0.25">
      <c r="A275" s="25" t="s">
        <v>360</v>
      </c>
      <c r="D275"/>
      <c r="E275"/>
      <c r="F275"/>
      <c r="G275"/>
      <c r="H275" s="23"/>
      <c r="K275" s="66"/>
      <c r="L275" s="66"/>
      <c r="M275" s="66"/>
      <c r="N275" s="66"/>
    </row>
    <row r="276" spans="1:14" outlineLevel="1" x14ac:dyDescent="0.25">
      <c r="A276" s="25" t="s">
        <v>361</v>
      </c>
      <c r="D276"/>
      <c r="E276"/>
      <c r="F276"/>
      <c r="G276"/>
      <c r="H276" s="23"/>
      <c r="K276" s="66"/>
      <c r="L276" s="66"/>
      <c r="M276" s="66"/>
      <c r="N276" s="66"/>
    </row>
    <row r="277" spans="1:14" outlineLevel="1" x14ac:dyDescent="0.25">
      <c r="A277" s="25" t="s">
        <v>362</v>
      </c>
      <c r="D277"/>
      <c r="E277"/>
      <c r="F277"/>
      <c r="G277"/>
      <c r="H277" s="23"/>
      <c r="K277" s="66"/>
      <c r="L277" s="66"/>
      <c r="M277" s="66"/>
      <c r="N277" s="66"/>
    </row>
    <row r="278" spans="1:14" outlineLevel="1" x14ac:dyDescent="0.25">
      <c r="A278" s="25" t="s">
        <v>363</v>
      </c>
      <c r="D278"/>
      <c r="E278"/>
      <c r="F278"/>
      <c r="G278"/>
      <c r="H278" s="23"/>
      <c r="K278" s="66"/>
      <c r="L278" s="66"/>
      <c r="M278" s="66"/>
      <c r="N278" s="66"/>
    </row>
    <row r="279" spans="1:14" outlineLevel="1" x14ac:dyDescent="0.25">
      <c r="A279" s="25" t="s">
        <v>364</v>
      </c>
      <c r="D279"/>
      <c r="E279"/>
      <c r="F279"/>
      <c r="G279"/>
      <c r="H279" s="23"/>
      <c r="K279" s="66"/>
      <c r="L279" s="66"/>
      <c r="M279" s="66"/>
      <c r="N279" s="66"/>
    </row>
    <row r="280" spans="1:14" outlineLevel="1" x14ac:dyDescent="0.25">
      <c r="A280" s="25" t="s">
        <v>365</v>
      </c>
      <c r="D280"/>
      <c r="E280"/>
      <c r="F280"/>
      <c r="G280"/>
      <c r="H280" s="23"/>
      <c r="K280" s="66"/>
      <c r="L280" s="66"/>
      <c r="M280" s="66"/>
      <c r="N280" s="66"/>
    </row>
    <row r="281" spans="1:14" outlineLevel="1" x14ac:dyDescent="0.25">
      <c r="A281" s="25" t="s">
        <v>366</v>
      </c>
      <c r="D281"/>
      <c r="E281"/>
      <c r="F281"/>
      <c r="G281"/>
      <c r="H281" s="23"/>
      <c r="K281" s="66"/>
      <c r="L281" s="66"/>
      <c r="M281" s="66"/>
      <c r="N281" s="66"/>
    </row>
    <row r="282" spans="1:14" outlineLevel="1" x14ac:dyDescent="0.25">
      <c r="A282" s="25" t="s">
        <v>367</v>
      </c>
      <c r="D282"/>
      <c r="E282"/>
      <c r="F282"/>
      <c r="G282"/>
      <c r="H282" s="23"/>
      <c r="K282" s="66"/>
      <c r="L282" s="66"/>
      <c r="M282" s="66"/>
      <c r="N282" s="66"/>
    </row>
    <row r="283" spans="1:14" outlineLevel="1" x14ac:dyDescent="0.25">
      <c r="A283" s="25" t="s">
        <v>368</v>
      </c>
      <c r="D283"/>
      <c r="E283"/>
      <c r="F283"/>
      <c r="G283"/>
      <c r="H283" s="23"/>
      <c r="K283" s="66"/>
      <c r="L283" s="66"/>
      <c r="M283" s="66"/>
      <c r="N283" s="66"/>
    </row>
    <row r="284" spans="1:14" outlineLevel="1" x14ac:dyDescent="0.25">
      <c r="A284" s="25" t="s">
        <v>369</v>
      </c>
      <c r="D284"/>
      <c r="E284"/>
      <c r="F284"/>
      <c r="G284"/>
      <c r="H284" s="23"/>
      <c r="K284" s="66"/>
      <c r="L284" s="66"/>
      <c r="M284" s="66"/>
      <c r="N284" s="66"/>
    </row>
    <row r="285" spans="1:14" ht="37.5" x14ac:dyDescent="0.25">
      <c r="A285" s="36"/>
      <c r="B285" s="36" t="s">
        <v>370</v>
      </c>
      <c r="C285" s="36" t="s">
        <v>1</v>
      </c>
      <c r="D285" s="36" t="s">
        <v>1</v>
      </c>
      <c r="E285" s="36"/>
      <c r="F285" s="37"/>
      <c r="G285" s="38"/>
      <c r="H285" s="23"/>
      <c r="I285" s="29"/>
      <c r="J285" s="29"/>
      <c r="K285" s="29"/>
      <c r="L285" s="29"/>
      <c r="M285" s="31"/>
    </row>
    <row r="286" spans="1:14" ht="18.75" x14ac:dyDescent="0.25">
      <c r="A286" s="67" t="s">
        <v>371</v>
      </c>
      <c r="B286" s="68"/>
      <c r="C286" s="68"/>
      <c r="D286" s="68"/>
      <c r="E286" s="68"/>
      <c r="F286" s="69"/>
      <c r="G286" s="68"/>
      <c r="H286" s="23"/>
      <c r="I286" s="29"/>
      <c r="J286" s="29"/>
      <c r="K286" s="29"/>
      <c r="L286" s="29"/>
      <c r="M286" s="31"/>
    </row>
    <row r="287" spans="1:14" ht="18.75" x14ac:dyDescent="0.25">
      <c r="A287" s="67" t="s">
        <v>372</v>
      </c>
      <c r="B287" s="68"/>
      <c r="C287" s="68"/>
      <c r="D287" s="68"/>
      <c r="E287" s="68"/>
      <c r="F287" s="69"/>
      <c r="G287" s="68"/>
      <c r="H287" s="23"/>
      <c r="I287" s="29"/>
      <c r="J287" s="29"/>
      <c r="K287" s="29"/>
      <c r="L287" s="29"/>
      <c r="M287" s="31"/>
    </row>
    <row r="288" spans="1:14" x14ac:dyDescent="0.25">
      <c r="A288" s="25" t="s">
        <v>373</v>
      </c>
      <c r="B288" s="40" t="s">
        <v>374</v>
      </c>
      <c r="C288" s="70">
        <f>ROW(B38)</f>
        <v>38</v>
      </c>
      <c r="D288" s="61"/>
      <c r="E288" s="61"/>
      <c r="F288" s="61"/>
      <c r="G288" s="61"/>
      <c r="H288" s="23"/>
      <c r="I288" s="40"/>
      <c r="J288" s="70"/>
      <c r="L288" s="61"/>
      <c r="M288" s="61"/>
      <c r="N288" s="61"/>
    </row>
    <row r="289" spans="1:14" x14ac:dyDescent="0.25">
      <c r="A289" s="25" t="s">
        <v>375</v>
      </c>
      <c r="B289" s="40" t="s">
        <v>376</v>
      </c>
      <c r="C289" s="70">
        <f>ROW(B39)</f>
        <v>39</v>
      </c>
      <c r="E289" s="61"/>
      <c r="F289" s="61"/>
      <c r="H289" s="23"/>
      <c r="I289" s="40"/>
      <c r="J289" s="70"/>
      <c r="L289" s="61"/>
      <c r="M289" s="61"/>
    </row>
    <row r="290" spans="1:14" x14ac:dyDescent="0.25">
      <c r="A290" s="25" t="s">
        <v>377</v>
      </c>
      <c r="B290" s="40" t="s">
        <v>378</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379</v>
      </c>
      <c r="B291" s="40" t="s">
        <v>380</v>
      </c>
      <c r="C291" s="70">
        <f>ROW(B52)</f>
        <v>52</v>
      </c>
      <c r="H291" s="23"/>
      <c r="I291" s="40"/>
      <c r="J291" s="70"/>
    </row>
    <row r="292" spans="1:14" x14ac:dyDescent="0.25">
      <c r="A292" s="25" t="s">
        <v>381</v>
      </c>
      <c r="B292" s="40" t="s">
        <v>382</v>
      </c>
      <c r="C292" s="72" t="str">
        <f ca="1">IF(ISREF(INDIRECT("'B1. HTT Mortgage Assets'!A1")),ROW('B1. HTT Mortgage Assets'!B186)&amp;" for Residential Mortgage Assets","")</f>
        <v>186 for Residential Mortgage Assets</v>
      </c>
      <c r="D292" s="70" t="str">
        <f ca="1">IF(ISREF(INDIRECT("'B1. HTT Mortgage Assets'!A1")),ROW('B1. HTT Mortgage Assets'!B287 )&amp; " for Commercial Mortgage Assets","")</f>
        <v>287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383</v>
      </c>
      <c r="B293" s="40" t="s">
        <v>384</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385</v>
      </c>
      <c r="B294" s="40" t="s">
        <v>386</v>
      </c>
      <c r="C294" s="70">
        <f>ROW(B111)</f>
        <v>111</v>
      </c>
      <c r="F294" s="71"/>
      <c r="H294" s="23"/>
      <c r="I294" s="40"/>
      <c r="J294" s="70"/>
      <c r="M294" s="71"/>
    </row>
    <row r="295" spans="1:14" x14ac:dyDescent="0.25">
      <c r="A295" s="25" t="s">
        <v>387</v>
      </c>
      <c r="B295" s="40" t="s">
        <v>388</v>
      </c>
      <c r="C295" s="70">
        <f>ROW(B163)</f>
        <v>163</v>
      </c>
      <c r="E295" s="71"/>
      <c r="F295" s="71"/>
      <c r="H295" s="23"/>
      <c r="I295" s="40"/>
      <c r="J295" s="70"/>
      <c r="L295" s="71"/>
      <c r="M295" s="71"/>
    </row>
    <row r="296" spans="1:14" x14ac:dyDescent="0.25">
      <c r="A296" s="25" t="s">
        <v>389</v>
      </c>
      <c r="B296" s="40" t="s">
        <v>390</v>
      </c>
      <c r="C296" s="70">
        <f>ROW(B137)</f>
        <v>137</v>
      </c>
      <c r="E296" s="71"/>
      <c r="F296" s="71"/>
      <c r="H296" s="23"/>
      <c r="I296" s="40"/>
      <c r="J296" s="70"/>
      <c r="L296" s="71"/>
      <c r="M296" s="71"/>
    </row>
    <row r="297" spans="1:14" ht="30" x14ac:dyDescent="0.25">
      <c r="A297" s="25" t="s">
        <v>391</v>
      </c>
      <c r="B297" s="25" t="s">
        <v>392</v>
      </c>
      <c r="C297" s="70" t="str">
        <f>ROW('C. HTT Harmonised Glossary'!B17)&amp;" for Harmonised Glossary"</f>
        <v>17 for Harmonised Glossary</v>
      </c>
      <c r="E297" s="71"/>
      <c r="H297" s="23"/>
      <c r="J297" s="70"/>
      <c r="L297" s="71"/>
    </row>
    <row r="298" spans="1:14" x14ac:dyDescent="0.25">
      <c r="A298" s="25" t="s">
        <v>393</v>
      </c>
      <c r="B298" s="40" t="s">
        <v>394</v>
      </c>
      <c r="C298" s="70">
        <f>ROW(B65)</f>
        <v>65</v>
      </c>
      <c r="E298" s="71"/>
      <c r="H298" s="23"/>
      <c r="I298" s="40"/>
      <c r="J298" s="70"/>
      <c r="L298" s="71"/>
    </row>
    <row r="299" spans="1:14" x14ac:dyDescent="0.25">
      <c r="A299" s="25" t="s">
        <v>395</v>
      </c>
      <c r="B299" s="40" t="s">
        <v>396</v>
      </c>
      <c r="C299" s="70">
        <f>ROW(B88)</f>
        <v>88</v>
      </c>
      <c r="E299" s="71"/>
      <c r="H299" s="23"/>
      <c r="I299" s="40"/>
      <c r="J299" s="70"/>
      <c r="L299" s="71"/>
    </row>
    <row r="300" spans="1:14" x14ac:dyDescent="0.25">
      <c r="A300" s="25" t="s">
        <v>397</v>
      </c>
      <c r="B300" s="40" t="s">
        <v>398</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399</v>
      </c>
      <c r="B301" s="40"/>
      <c r="C301" s="70"/>
      <c r="D301" s="70"/>
      <c r="E301" s="71"/>
      <c r="H301" s="23"/>
      <c r="I301" s="40"/>
      <c r="J301" s="70"/>
      <c r="K301" s="70"/>
      <c r="L301" s="71"/>
    </row>
    <row r="302" spans="1:14" outlineLevel="1" x14ac:dyDescent="0.25">
      <c r="A302" s="25" t="s">
        <v>400</v>
      </c>
      <c r="B302" s="40"/>
      <c r="C302" s="70"/>
      <c r="D302" s="70"/>
      <c r="E302" s="71"/>
      <c r="H302" s="23"/>
      <c r="I302" s="40"/>
      <c r="J302" s="70"/>
      <c r="K302" s="70"/>
      <c r="L302" s="71"/>
    </row>
    <row r="303" spans="1:14" outlineLevel="1" x14ac:dyDescent="0.25">
      <c r="A303" s="25" t="s">
        <v>401</v>
      </c>
      <c r="B303" s="40"/>
      <c r="C303" s="70"/>
      <c r="D303" s="70"/>
      <c r="E303" s="71"/>
      <c r="H303" s="23"/>
      <c r="I303" s="40"/>
      <c r="J303" s="70"/>
      <c r="K303" s="70"/>
      <c r="L303" s="71"/>
    </row>
    <row r="304" spans="1:14" outlineLevel="1" x14ac:dyDescent="0.25">
      <c r="A304" s="25" t="s">
        <v>402</v>
      </c>
      <c r="B304" s="40"/>
      <c r="C304" s="70"/>
      <c r="D304" s="70"/>
      <c r="E304" s="71"/>
      <c r="H304" s="23"/>
      <c r="I304" s="40"/>
      <c r="J304" s="70"/>
      <c r="K304" s="70"/>
      <c r="L304" s="71"/>
    </row>
    <row r="305" spans="1:14" outlineLevel="1" x14ac:dyDescent="0.25">
      <c r="A305" s="25" t="s">
        <v>403</v>
      </c>
      <c r="B305" s="40"/>
      <c r="C305" s="70"/>
      <c r="D305" s="70"/>
      <c r="E305" s="71"/>
      <c r="H305" s="23"/>
      <c r="I305" s="40"/>
      <c r="J305" s="70"/>
      <c r="K305" s="70"/>
      <c r="L305" s="71"/>
      <c r="N305" s="54"/>
    </row>
    <row r="306" spans="1:14" outlineLevel="1" x14ac:dyDescent="0.25">
      <c r="A306" s="25" t="s">
        <v>404</v>
      </c>
      <c r="B306" s="40"/>
      <c r="C306" s="70"/>
      <c r="D306" s="70"/>
      <c r="E306" s="71"/>
      <c r="H306" s="23"/>
      <c r="I306" s="40"/>
      <c r="J306" s="70"/>
      <c r="K306" s="70"/>
      <c r="L306" s="71"/>
      <c r="N306" s="54"/>
    </row>
    <row r="307" spans="1:14" outlineLevel="1" x14ac:dyDescent="0.25">
      <c r="A307" s="25" t="s">
        <v>405</v>
      </c>
      <c r="B307" s="40"/>
      <c r="C307" s="70"/>
      <c r="D307" s="70"/>
      <c r="E307" s="71"/>
      <c r="H307" s="23"/>
      <c r="I307" s="40"/>
      <c r="J307" s="70"/>
      <c r="K307" s="70"/>
      <c r="L307" s="71"/>
      <c r="N307" s="54"/>
    </row>
    <row r="308" spans="1:14" outlineLevel="1" x14ac:dyDescent="0.25">
      <c r="A308" s="25" t="s">
        <v>406</v>
      </c>
      <c r="B308" s="40"/>
      <c r="C308" s="70"/>
      <c r="D308" s="70"/>
      <c r="E308" s="71"/>
      <c r="H308" s="23"/>
      <c r="I308" s="40"/>
      <c r="J308" s="70"/>
      <c r="K308" s="70"/>
      <c r="L308" s="71"/>
      <c r="N308" s="54"/>
    </row>
    <row r="309" spans="1:14" outlineLevel="1" x14ac:dyDescent="0.25">
      <c r="A309" s="25" t="s">
        <v>407</v>
      </c>
      <c r="B309" s="40"/>
      <c r="C309" s="70"/>
      <c r="D309" s="70"/>
      <c r="E309" s="71"/>
      <c r="H309" s="23"/>
      <c r="I309" s="40"/>
      <c r="J309" s="70"/>
      <c r="K309" s="70"/>
      <c r="L309" s="71"/>
      <c r="N309" s="54"/>
    </row>
    <row r="310" spans="1:14" outlineLevel="1" x14ac:dyDescent="0.25">
      <c r="A310" s="25" t="s">
        <v>408</v>
      </c>
      <c r="H310" s="23"/>
      <c r="N310" s="54"/>
    </row>
    <row r="311" spans="1:14" ht="37.5" x14ac:dyDescent="0.25">
      <c r="A311" s="37"/>
      <c r="B311" s="36" t="s">
        <v>28</v>
      </c>
      <c r="C311" s="37"/>
      <c r="D311" s="37"/>
      <c r="E311" s="37"/>
      <c r="F311" s="37"/>
      <c r="G311" s="38"/>
      <c r="H311" s="23"/>
      <c r="I311" s="29"/>
      <c r="J311" s="31"/>
      <c r="K311" s="31"/>
      <c r="L311" s="31"/>
      <c r="M311" s="31"/>
      <c r="N311" s="54"/>
    </row>
    <row r="312" spans="1:14" x14ac:dyDescent="0.25">
      <c r="A312" s="25" t="s">
        <v>5</v>
      </c>
      <c r="B312" s="48" t="s">
        <v>409</v>
      </c>
      <c r="C312" s="25" t="s">
        <v>32</v>
      </c>
      <c r="H312" s="23"/>
      <c r="I312" s="48"/>
      <c r="J312" s="70"/>
      <c r="N312" s="54"/>
    </row>
    <row r="313" spans="1:14" outlineLevel="1" x14ac:dyDescent="0.25">
      <c r="A313" s="25" t="s">
        <v>410</v>
      </c>
      <c r="B313" s="48"/>
      <c r="C313" s="70"/>
      <c r="H313" s="23"/>
      <c r="I313" s="48"/>
      <c r="J313" s="70"/>
      <c r="N313" s="54"/>
    </row>
    <row r="314" spans="1:14" outlineLevel="1" x14ac:dyDescent="0.25">
      <c r="A314" s="25" t="s">
        <v>411</v>
      </c>
      <c r="B314" s="48"/>
      <c r="C314" s="70"/>
      <c r="H314" s="23"/>
      <c r="I314" s="48"/>
      <c r="J314" s="70"/>
      <c r="N314" s="54"/>
    </row>
    <row r="315" spans="1:14" outlineLevel="1" x14ac:dyDescent="0.25">
      <c r="A315" s="25" t="s">
        <v>412</v>
      </c>
      <c r="B315" s="48"/>
      <c r="C315" s="70"/>
      <c r="H315" s="23"/>
      <c r="I315" s="48"/>
      <c r="J315" s="70"/>
      <c r="N315" s="54"/>
    </row>
    <row r="316" spans="1:14" outlineLevel="1" x14ac:dyDescent="0.25">
      <c r="A316" s="25" t="s">
        <v>413</v>
      </c>
      <c r="B316" s="48"/>
      <c r="C316" s="70"/>
      <c r="H316" s="23"/>
      <c r="I316" s="48"/>
      <c r="J316" s="70"/>
      <c r="N316" s="54"/>
    </row>
    <row r="317" spans="1:14" outlineLevel="1" x14ac:dyDescent="0.25">
      <c r="A317" s="25" t="s">
        <v>414</v>
      </c>
      <c r="B317" s="48"/>
      <c r="C317" s="70"/>
      <c r="H317" s="23"/>
      <c r="I317" s="48"/>
      <c r="J317" s="70"/>
      <c r="N317" s="54"/>
    </row>
    <row r="318" spans="1:14" outlineLevel="1" x14ac:dyDescent="0.25">
      <c r="A318" s="25" t="s">
        <v>415</v>
      </c>
      <c r="B318" s="48"/>
      <c r="C318" s="70"/>
      <c r="H318" s="23"/>
      <c r="I318" s="48"/>
      <c r="J318" s="70"/>
      <c r="N318" s="54"/>
    </row>
    <row r="319" spans="1:14" ht="18.75" x14ac:dyDescent="0.25">
      <c r="A319" s="37"/>
      <c r="B319" s="36" t="s">
        <v>29</v>
      </c>
      <c r="C319" s="37"/>
      <c r="D319" s="37"/>
      <c r="E319" s="37"/>
      <c r="F319" s="37"/>
      <c r="G319" s="38"/>
      <c r="H319" s="23"/>
      <c r="I319" s="29"/>
      <c r="J319" s="31"/>
      <c r="K319" s="31"/>
      <c r="L319" s="31"/>
      <c r="M319" s="31"/>
      <c r="N319" s="54"/>
    </row>
    <row r="320" spans="1:14" ht="15" customHeight="1" outlineLevel="1" x14ac:dyDescent="0.25">
      <c r="A320" s="44"/>
      <c r="B320" s="45" t="s">
        <v>416</v>
      </c>
      <c r="C320" s="44"/>
      <c r="D320" s="44"/>
      <c r="E320" s="46"/>
      <c r="F320" s="47"/>
      <c r="G320" s="47"/>
      <c r="H320" s="23"/>
      <c r="L320" s="23"/>
      <c r="M320" s="23"/>
      <c r="N320" s="54"/>
    </row>
    <row r="321" spans="1:14" outlineLevel="1" x14ac:dyDescent="0.25">
      <c r="A321" s="25" t="s">
        <v>417</v>
      </c>
      <c r="B321" s="40" t="s">
        <v>418</v>
      </c>
      <c r="C321" s="40"/>
      <c r="H321" s="23"/>
      <c r="I321" s="54"/>
      <c r="J321" s="54"/>
      <c r="K321" s="54"/>
      <c r="L321" s="54"/>
      <c r="M321" s="54"/>
      <c r="N321" s="54"/>
    </row>
    <row r="322" spans="1:14" outlineLevel="1" x14ac:dyDescent="0.25">
      <c r="A322" s="25" t="s">
        <v>419</v>
      </c>
      <c r="B322" s="40" t="s">
        <v>420</v>
      </c>
      <c r="C322" s="40"/>
      <c r="H322" s="23"/>
      <c r="I322" s="54"/>
      <c r="J322" s="54"/>
      <c r="K322" s="54"/>
      <c r="L322" s="54"/>
      <c r="M322" s="54"/>
      <c r="N322" s="54"/>
    </row>
    <row r="323" spans="1:14" outlineLevel="1" x14ac:dyDescent="0.25">
      <c r="A323" s="25" t="s">
        <v>421</v>
      </c>
      <c r="B323" s="40" t="s">
        <v>422</v>
      </c>
      <c r="C323" s="40"/>
      <c r="H323" s="23"/>
      <c r="I323" s="54"/>
      <c r="J323" s="54"/>
      <c r="K323" s="54"/>
      <c r="L323" s="54"/>
      <c r="M323" s="54"/>
      <c r="N323" s="54"/>
    </row>
    <row r="324" spans="1:14" outlineLevel="1" x14ac:dyDescent="0.25">
      <c r="A324" s="25" t="s">
        <v>423</v>
      </c>
      <c r="B324" s="40" t="s">
        <v>424</v>
      </c>
      <c r="H324" s="23"/>
      <c r="I324" s="54"/>
      <c r="J324" s="54"/>
      <c r="K324" s="54"/>
      <c r="L324" s="54"/>
      <c r="M324" s="54"/>
      <c r="N324" s="54"/>
    </row>
    <row r="325" spans="1:14" outlineLevel="1" x14ac:dyDescent="0.25">
      <c r="A325" s="25" t="s">
        <v>425</v>
      </c>
      <c r="B325" s="40" t="s">
        <v>426</v>
      </c>
      <c r="H325" s="23"/>
      <c r="I325" s="54"/>
      <c r="J325" s="54"/>
      <c r="K325" s="54"/>
      <c r="L325" s="54"/>
      <c r="M325" s="54"/>
      <c r="N325" s="54"/>
    </row>
    <row r="326" spans="1:14" outlineLevel="1" x14ac:dyDescent="0.25">
      <c r="A326" s="25" t="s">
        <v>427</v>
      </c>
      <c r="B326" s="40" t="s">
        <v>428</v>
      </c>
      <c r="H326" s="23"/>
      <c r="I326" s="54"/>
      <c r="J326" s="54"/>
      <c r="K326" s="54"/>
      <c r="L326" s="54"/>
      <c r="M326" s="54"/>
      <c r="N326" s="54"/>
    </row>
    <row r="327" spans="1:14" outlineLevel="1" x14ac:dyDescent="0.25">
      <c r="A327" s="25" t="s">
        <v>429</v>
      </c>
      <c r="B327" s="40" t="s">
        <v>430</v>
      </c>
      <c r="H327" s="23"/>
      <c r="I327" s="54"/>
      <c r="J327" s="54"/>
      <c r="K327" s="54"/>
      <c r="L327" s="54"/>
      <c r="M327" s="54"/>
      <c r="N327" s="54"/>
    </row>
    <row r="328" spans="1:14" outlineLevel="1" x14ac:dyDescent="0.25">
      <c r="A328" s="25" t="s">
        <v>431</v>
      </c>
      <c r="B328" s="40" t="s">
        <v>432</v>
      </c>
      <c r="H328" s="23"/>
      <c r="I328" s="54"/>
      <c r="J328" s="54"/>
      <c r="K328" s="54"/>
      <c r="L328" s="54"/>
      <c r="M328" s="54"/>
      <c r="N328" s="54"/>
    </row>
    <row r="329" spans="1:14" outlineLevel="1" x14ac:dyDescent="0.25">
      <c r="A329" s="25" t="s">
        <v>433</v>
      </c>
      <c r="B329" s="40" t="s">
        <v>434</v>
      </c>
      <c r="H329" s="23"/>
      <c r="I329" s="54"/>
      <c r="J329" s="54"/>
      <c r="K329" s="54"/>
      <c r="L329" s="54"/>
      <c r="M329" s="54"/>
      <c r="N329" s="54"/>
    </row>
    <row r="330" spans="1:14" outlineLevel="1" x14ac:dyDescent="0.25">
      <c r="A330" s="25" t="s">
        <v>435</v>
      </c>
      <c r="B330" s="53" t="s">
        <v>436</v>
      </c>
      <c r="H330" s="23"/>
      <c r="I330" s="54"/>
      <c r="J330" s="54"/>
      <c r="K330" s="54"/>
      <c r="L330" s="54"/>
      <c r="M330" s="54"/>
      <c r="N330" s="54"/>
    </row>
    <row r="331" spans="1:14" outlineLevel="1" x14ac:dyDescent="0.25">
      <c r="A331" s="25" t="s">
        <v>437</v>
      </c>
      <c r="B331" s="53" t="s">
        <v>436</v>
      </c>
      <c r="H331" s="23"/>
      <c r="I331" s="54"/>
      <c r="J331" s="54"/>
      <c r="K331" s="54"/>
      <c r="L331" s="54"/>
      <c r="M331" s="54"/>
      <c r="N331" s="54"/>
    </row>
    <row r="332" spans="1:14" outlineLevel="1" x14ac:dyDescent="0.25">
      <c r="A332" s="25" t="s">
        <v>438</v>
      </c>
      <c r="B332" s="53" t="s">
        <v>436</v>
      </c>
      <c r="H332" s="23"/>
      <c r="I332" s="54"/>
      <c r="J332" s="54"/>
      <c r="K332" s="54"/>
      <c r="L332" s="54"/>
      <c r="M332" s="54"/>
      <c r="N332" s="54"/>
    </row>
    <row r="333" spans="1:14" outlineLevel="1" x14ac:dyDescent="0.25">
      <c r="A333" s="25" t="s">
        <v>439</v>
      </c>
      <c r="B333" s="53" t="s">
        <v>436</v>
      </c>
      <c r="H333" s="23"/>
      <c r="I333" s="54"/>
      <c r="J333" s="54"/>
      <c r="K333" s="54"/>
      <c r="L333" s="54"/>
      <c r="M333" s="54"/>
      <c r="N333" s="54"/>
    </row>
    <row r="334" spans="1:14" outlineLevel="1" x14ac:dyDescent="0.25">
      <c r="A334" s="25" t="s">
        <v>440</v>
      </c>
      <c r="B334" s="53" t="s">
        <v>436</v>
      </c>
      <c r="H334" s="23"/>
      <c r="I334" s="54"/>
      <c r="J334" s="54"/>
      <c r="K334" s="54"/>
      <c r="L334" s="54"/>
      <c r="M334" s="54"/>
      <c r="N334" s="54"/>
    </row>
    <row r="335" spans="1:14" outlineLevel="1" x14ac:dyDescent="0.25">
      <c r="A335" s="25" t="s">
        <v>441</v>
      </c>
      <c r="B335" s="53" t="s">
        <v>436</v>
      </c>
      <c r="H335" s="23"/>
      <c r="I335" s="54"/>
      <c r="J335" s="54"/>
      <c r="K335" s="54"/>
      <c r="L335" s="54"/>
      <c r="M335" s="54"/>
      <c r="N335" s="54"/>
    </row>
    <row r="336" spans="1:14" outlineLevel="1" x14ac:dyDescent="0.25">
      <c r="A336" s="25" t="s">
        <v>442</v>
      </c>
      <c r="B336" s="53" t="s">
        <v>436</v>
      </c>
      <c r="H336" s="23"/>
      <c r="I336" s="54"/>
      <c r="J336" s="54"/>
      <c r="K336" s="54"/>
      <c r="L336" s="54"/>
      <c r="M336" s="54"/>
      <c r="N336" s="54"/>
    </row>
    <row r="337" spans="1:14" outlineLevel="1" x14ac:dyDescent="0.25">
      <c r="A337" s="25" t="s">
        <v>443</v>
      </c>
      <c r="B337" s="53" t="s">
        <v>436</v>
      </c>
      <c r="H337" s="23"/>
      <c r="I337" s="54"/>
      <c r="J337" s="54"/>
      <c r="K337" s="54"/>
      <c r="L337" s="54"/>
      <c r="M337" s="54"/>
      <c r="N337" s="54"/>
    </row>
    <row r="338" spans="1:14" outlineLevel="1" x14ac:dyDescent="0.25">
      <c r="A338" s="25" t="s">
        <v>444</v>
      </c>
      <c r="B338" s="53" t="s">
        <v>436</v>
      </c>
      <c r="H338" s="23"/>
      <c r="I338" s="54"/>
      <c r="J338" s="54"/>
      <c r="K338" s="54"/>
      <c r="L338" s="54"/>
      <c r="M338" s="54"/>
      <c r="N338" s="54"/>
    </row>
    <row r="339" spans="1:14" outlineLevel="1" x14ac:dyDescent="0.25">
      <c r="A339" s="25" t="s">
        <v>445</v>
      </c>
      <c r="B339" s="53" t="s">
        <v>436</v>
      </c>
      <c r="H339" s="23"/>
      <c r="I339" s="54"/>
      <c r="J339" s="54"/>
      <c r="K339" s="54"/>
      <c r="L339" s="54"/>
      <c r="M339" s="54"/>
      <c r="N339" s="54"/>
    </row>
    <row r="340" spans="1:14" outlineLevel="1" x14ac:dyDescent="0.25">
      <c r="A340" s="25" t="s">
        <v>446</v>
      </c>
      <c r="B340" s="53" t="s">
        <v>436</v>
      </c>
      <c r="H340" s="23"/>
      <c r="I340" s="54"/>
      <c r="J340" s="54"/>
      <c r="K340" s="54"/>
      <c r="L340" s="54"/>
      <c r="M340" s="54"/>
      <c r="N340" s="54"/>
    </row>
    <row r="341" spans="1:14" outlineLevel="1" x14ac:dyDescent="0.25">
      <c r="A341" s="25" t="s">
        <v>447</v>
      </c>
      <c r="B341" s="53" t="s">
        <v>436</v>
      </c>
      <c r="H341" s="23"/>
      <c r="I341" s="54"/>
      <c r="J341" s="54"/>
      <c r="K341" s="54"/>
      <c r="L341" s="54"/>
      <c r="M341" s="54"/>
      <c r="N341" s="54"/>
    </row>
    <row r="342" spans="1:14" outlineLevel="1" x14ac:dyDescent="0.25">
      <c r="A342" s="25" t="s">
        <v>448</v>
      </c>
      <c r="B342" s="53" t="s">
        <v>436</v>
      </c>
      <c r="H342" s="23"/>
      <c r="I342" s="54"/>
      <c r="J342" s="54"/>
      <c r="K342" s="54"/>
      <c r="L342" s="54"/>
      <c r="M342" s="54"/>
      <c r="N342" s="54"/>
    </row>
    <row r="343" spans="1:14" outlineLevel="1" x14ac:dyDescent="0.25">
      <c r="A343" s="25" t="s">
        <v>449</v>
      </c>
      <c r="B343" s="53" t="s">
        <v>436</v>
      </c>
      <c r="H343" s="23"/>
      <c r="I343" s="54"/>
      <c r="J343" s="54"/>
      <c r="K343" s="54"/>
      <c r="L343" s="54"/>
      <c r="M343" s="54"/>
      <c r="N343" s="54"/>
    </row>
    <row r="344" spans="1:14" outlineLevel="1" x14ac:dyDescent="0.25">
      <c r="A344" s="25" t="s">
        <v>450</v>
      </c>
      <c r="B344" s="53" t="s">
        <v>436</v>
      </c>
      <c r="H344" s="23"/>
      <c r="I344" s="54"/>
      <c r="J344" s="54"/>
      <c r="K344" s="54"/>
      <c r="L344" s="54"/>
      <c r="M344" s="54"/>
      <c r="N344" s="54"/>
    </row>
    <row r="345" spans="1:14" outlineLevel="1" x14ac:dyDescent="0.25">
      <c r="A345" s="25" t="s">
        <v>451</v>
      </c>
      <c r="B345" s="53" t="s">
        <v>436</v>
      </c>
      <c r="H345" s="23"/>
      <c r="I345" s="54"/>
      <c r="J345" s="54"/>
      <c r="K345" s="54"/>
      <c r="L345" s="54"/>
      <c r="M345" s="54"/>
      <c r="N345" s="54"/>
    </row>
    <row r="346" spans="1:14" outlineLevel="1" x14ac:dyDescent="0.25">
      <c r="A346" s="25" t="s">
        <v>452</v>
      </c>
      <c r="B346" s="53" t="s">
        <v>436</v>
      </c>
      <c r="H346" s="23"/>
      <c r="I346" s="54"/>
      <c r="J346" s="54"/>
      <c r="K346" s="54"/>
      <c r="L346" s="54"/>
      <c r="M346" s="54"/>
      <c r="N346" s="54"/>
    </row>
    <row r="347" spans="1:14" outlineLevel="1" x14ac:dyDescent="0.25">
      <c r="A347" s="25" t="s">
        <v>453</v>
      </c>
      <c r="B347" s="53" t="s">
        <v>436</v>
      </c>
      <c r="H347" s="23"/>
      <c r="I347" s="54"/>
      <c r="J347" s="54"/>
      <c r="K347" s="54"/>
      <c r="L347" s="54"/>
      <c r="M347" s="54"/>
      <c r="N347" s="54"/>
    </row>
    <row r="348" spans="1:14" outlineLevel="1" x14ac:dyDescent="0.25">
      <c r="A348" s="25" t="s">
        <v>454</v>
      </c>
      <c r="B348" s="53" t="s">
        <v>436</v>
      </c>
      <c r="H348" s="23"/>
      <c r="I348" s="54"/>
      <c r="J348" s="54"/>
      <c r="K348" s="54"/>
      <c r="L348" s="54"/>
      <c r="M348" s="54"/>
      <c r="N348" s="54"/>
    </row>
    <row r="349" spans="1:14" outlineLevel="1" x14ac:dyDescent="0.25">
      <c r="A349" s="25" t="s">
        <v>455</v>
      </c>
      <c r="B349" s="53" t="s">
        <v>436</v>
      </c>
      <c r="H349" s="23"/>
      <c r="I349" s="54"/>
      <c r="J349" s="54"/>
      <c r="K349" s="54"/>
      <c r="L349" s="54"/>
      <c r="M349" s="54"/>
      <c r="N349" s="54"/>
    </row>
    <row r="350" spans="1:14" outlineLevel="1" x14ac:dyDescent="0.25">
      <c r="A350" s="25" t="s">
        <v>456</v>
      </c>
      <c r="B350" s="53" t="s">
        <v>436</v>
      </c>
      <c r="H350" s="23"/>
      <c r="I350" s="54"/>
      <c r="J350" s="54"/>
      <c r="K350" s="54"/>
      <c r="L350" s="54"/>
      <c r="M350" s="54"/>
      <c r="N350" s="54"/>
    </row>
    <row r="351" spans="1:14" outlineLevel="1" x14ac:dyDescent="0.25">
      <c r="A351" s="25" t="s">
        <v>457</v>
      </c>
      <c r="B351" s="53" t="s">
        <v>436</v>
      </c>
      <c r="H351" s="23"/>
      <c r="I351" s="54"/>
      <c r="J351" s="54"/>
      <c r="K351" s="54"/>
      <c r="L351" s="54"/>
      <c r="M351" s="54"/>
      <c r="N351" s="54"/>
    </row>
    <row r="352" spans="1:14" outlineLevel="1" x14ac:dyDescent="0.25">
      <c r="A352" s="25" t="s">
        <v>458</v>
      </c>
      <c r="B352" s="53" t="s">
        <v>436</v>
      </c>
      <c r="H352" s="23"/>
      <c r="I352" s="54"/>
      <c r="J352" s="54"/>
      <c r="K352" s="54"/>
      <c r="L352" s="54"/>
      <c r="M352" s="54"/>
      <c r="N352" s="54"/>
    </row>
    <row r="353" spans="1:14" outlineLevel="1" x14ac:dyDescent="0.25">
      <c r="A353" s="25" t="s">
        <v>459</v>
      </c>
      <c r="B353" s="53" t="s">
        <v>436</v>
      </c>
      <c r="H353" s="23"/>
      <c r="I353" s="54"/>
      <c r="J353" s="54"/>
      <c r="K353" s="54"/>
      <c r="L353" s="54"/>
      <c r="M353" s="54"/>
      <c r="N353" s="54"/>
    </row>
    <row r="354" spans="1:14" outlineLevel="1" x14ac:dyDescent="0.25">
      <c r="A354" s="25" t="s">
        <v>460</v>
      </c>
      <c r="B354" s="53" t="s">
        <v>436</v>
      </c>
      <c r="H354" s="23"/>
      <c r="I354" s="54"/>
      <c r="J354" s="54"/>
      <c r="K354" s="54"/>
      <c r="L354" s="54"/>
      <c r="M354" s="54"/>
      <c r="N354" s="54"/>
    </row>
    <row r="355" spans="1:14" outlineLevel="1" x14ac:dyDescent="0.25">
      <c r="A355" s="25" t="s">
        <v>461</v>
      </c>
      <c r="B355" s="53" t="s">
        <v>436</v>
      </c>
      <c r="H355" s="23"/>
      <c r="I355" s="54"/>
      <c r="J355" s="54"/>
      <c r="K355" s="54"/>
      <c r="L355" s="54"/>
      <c r="M355" s="54"/>
      <c r="N355" s="54"/>
    </row>
    <row r="356" spans="1:14" outlineLevel="1" x14ac:dyDescent="0.25">
      <c r="A356" s="25" t="s">
        <v>462</v>
      </c>
      <c r="B356" s="53" t="s">
        <v>436</v>
      </c>
      <c r="H356" s="23"/>
      <c r="I356" s="54"/>
      <c r="J356" s="54"/>
      <c r="K356" s="54"/>
      <c r="L356" s="54"/>
      <c r="M356" s="54"/>
      <c r="N356" s="54"/>
    </row>
    <row r="357" spans="1:14" outlineLevel="1" x14ac:dyDescent="0.25">
      <c r="A357" s="25" t="s">
        <v>463</v>
      </c>
      <c r="B357" s="53" t="s">
        <v>436</v>
      </c>
      <c r="H357" s="23"/>
      <c r="I357" s="54"/>
      <c r="J357" s="54"/>
      <c r="K357" s="54"/>
      <c r="L357" s="54"/>
      <c r="M357" s="54"/>
      <c r="N357" s="54"/>
    </row>
    <row r="358" spans="1:14" outlineLevel="1" x14ac:dyDescent="0.25">
      <c r="A358" s="25" t="s">
        <v>464</v>
      </c>
      <c r="B358" s="53" t="s">
        <v>436</v>
      </c>
      <c r="H358" s="23"/>
      <c r="I358" s="54"/>
      <c r="J358" s="54"/>
      <c r="K358" s="54"/>
      <c r="L358" s="54"/>
      <c r="M358" s="54"/>
      <c r="N358" s="54"/>
    </row>
    <row r="359" spans="1:14" outlineLevel="1" x14ac:dyDescent="0.25">
      <c r="A359" s="25" t="s">
        <v>465</v>
      </c>
      <c r="B359" s="53" t="s">
        <v>436</v>
      </c>
      <c r="H359" s="23"/>
      <c r="I359" s="54"/>
      <c r="J359" s="54"/>
      <c r="K359" s="54"/>
      <c r="L359" s="54"/>
      <c r="M359" s="54"/>
      <c r="N359" s="54"/>
    </row>
    <row r="360" spans="1:14" outlineLevel="1" x14ac:dyDescent="0.25">
      <c r="A360" s="25" t="s">
        <v>466</v>
      </c>
      <c r="B360" s="53" t="s">
        <v>436</v>
      </c>
      <c r="H360" s="23"/>
      <c r="I360" s="54"/>
      <c r="J360" s="54"/>
      <c r="K360" s="54"/>
      <c r="L360" s="54"/>
      <c r="M360" s="54"/>
      <c r="N360" s="54"/>
    </row>
    <row r="361" spans="1:14" outlineLevel="1" x14ac:dyDescent="0.25">
      <c r="A361" s="25" t="s">
        <v>467</v>
      </c>
      <c r="B361" s="53" t="s">
        <v>436</v>
      </c>
      <c r="H361" s="23"/>
      <c r="I361" s="54"/>
      <c r="J361" s="54"/>
      <c r="K361" s="54"/>
      <c r="L361" s="54"/>
      <c r="M361" s="54"/>
      <c r="N361" s="54"/>
    </row>
    <row r="362" spans="1:14" outlineLevel="1" x14ac:dyDescent="0.25">
      <c r="A362" s="25" t="s">
        <v>468</v>
      </c>
      <c r="B362" s="53" t="s">
        <v>436</v>
      </c>
      <c r="H362" s="23"/>
      <c r="I362" s="54"/>
      <c r="J362" s="54"/>
      <c r="K362" s="54"/>
      <c r="L362" s="54"/>
      <c r="M362" s="54"/>
      <c r="N362" s="54"/>
    </row>
    <row r="363" spans="1:14" outlineLevel="1" x14ac:dyDescent="0.25">
      <c r="A363" s="25" t="s">
        <v>469</v>
      </c>
      <c r="B363" s="53" t="s">
        <v>436</v>
      </c>
      <c r="H363" s="23"/>
      <c r="I363" s="54"/>
      <c r="J363" s="54"/>
      <c r="K363" s="54"/>
      <c r="L363" s="54"/>
      <c r="M363" s="54"/>
      <c r="N363" s="54"/>
    </row>
    <row r="364" spans="1:14" outlineLevel="1" x14ac:dyDescent="0.25">
      <c r="A364" s="25" t="s">
        <v>470</v>
      </c>
      <c r="B364" s="53" t="s">
        <v>436</v>
      </c>
      <c r="H364" s="23"/>
      <c r="I364" s="54"/>
      <c r="J364" s="54"/>
      <c r="K364" s="54"/>
      <c r="L364" s="54"/>
      <c r="M364" s="54"/>
      <c r="N364" s="54"/>
    </row>
    <row r="365" spans="1:14" outlineLevel="1" x14ac:dyDescent="0.25">
      <c r="A365" s="25" t="s">
        <v>471</v>
      </c>
      <c r="B365" s="53" t="s">
        <v>436</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conditionalFormatting sqref="C15">
    <cfRule type="cellIs" dxfId="6" priority="7" operator="equal">
      <formula>"Nordea Kredit Realkreditaktieselskab, CC X"</formula>
    </cfRule>
  </conditionalFormatting>
  <conditionalFormatting sqref="C17">
    <cfRule type="cellIs" dxfId="5" priority="6" operator="equal">
      <formula>"[DD/MM/YY]"</formula>
    </cfRule>
  </conditionalFormatting>
  <conditionalFormatting sqref="A1:H15 A229:B229 D229:H229 A16:B16 D16:H16 A17:H44 A230:H236 A46:H228 A45 H45">
    <cfRule type="cellIs" dxfId="4" priority="5" operator="equal">
      <formula>"[For completion]"</formula>
    </cfRule>
  </conditionalFormatting>
  <conditionalFormatting sqref="B45:G45">
    <cfRule type="cellIs" dxfId="3" priority="3" operator="equal">
      <formula>"[For completion]"</formula>
    </cfRule>
  </conditionalFormatting>
  <conditionalFormatting sqref="D45">
    <cfRule type="cellIs" dxfId="2" priority="2" operator="equal">
      <formula>"Please complete G.3.1.1 and G.3.1.2"</formula>
    </cfRule>
  </conditionalFormatting>
  <conditionalFormatting sqref="C45">
    <cfRule type="cellIs" dxfId="1" priority="1" operator="equal">
      <formula>"Please complete G.3.1.1 and G.3.1.2"</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8" r:id="rId4" xr:uid="{5485E09D-3592-4D88-A705-F5C182BC73D6}"/>
    <hyperlink ref="C29" r:id="rId5" xr:uid="{2601E50D-FAA4-4C63-A90C-57BD36744076}"/>
    <hyperlink ref="C229" r:id="rId6" xr:uid="{9220C98F-5108-476B-BF26-6515927196DA}"/>
    <hyperlink ref="C16" r:id="rId7" xr:uid="{E618D0AB-1592-4AA5-B21F-516E31F00940}"/>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393"/>
  <sheetViews>
    <sheetView zoomScale="90" zoomScaleNormal="90" workbookViewId="0"/>
  </sheetViews>
  <sheetFormatPr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99" customWidth="1"/>
    <col min="8" max="16384" width="8.85546875" style="100"/>
  </cols>
  <sheetData>
    <row r="1" spans="1:7" ht="31.5" x14ac:dyDescent="0.25">
      <c r="A1" s="140" t="s">
        <v>472</v>
      </c>
      <c r="B1" s="140"/>
      <c r="C1" s="99"/>
      <c r="D1" s="99"/>
      <c r="E1" s="99"/>
      <c r="F1" s="147" t="s">
        <v>1321</v>
      </c>
    </row>
    <row r="2" spans="1:7" ht="15.75" thickBot="1" x14ac:dyDescent="0.3">
      <c r="A2" s="99"/>
      <c r="B2" s="99"/>
      <c r="C2" s="99"/>
      <c r="D2" s="99"/>
      <c r="E2" s="99"/>
      <c r="F2" s="99"/>
    </row>
    <row r="3" spans="1:7" ht="19.5" thickBot="1" x14ac:dyDescent="0.3">
      <c r="A3" s="101"/>
      <c r="B3" s="102" t="s">
        <v>20</v>
      </c>
      <c r="C3" s="103" t="s">
        <v>173</v>
      </c>
      <c r="D3" s="101"/>
      <c r="E3" s="101"/>
      <c r="F3" s="99"/>
      <c r="G3" s="101"/>
    </row>
    <row r="4" spans="1:7" ht="15.75" thickBot="1" x14ac:dyDescent="0.3"/>
    <row r="5" spans="1:7" ht="18.75" x14ac:dyDescent="0.25">
      <c r="A5" s="105"/>
      <c r="B5" s="106" t="s">
        <v>473</v>
      </c>
      <c r="C5" s="105"/>
      <c r="E5" s="107"/>
      <c r="F5" s="107"/>
    </row>
    <row r="6" spans="1:7" x14ac:dyDescent="0.25">
      <c r="B6" s="108" t="s">
        <v>474</v>
      </c>
    </row>
    <row r="7" spans="1:7" x14ac:dyDescent="0.25">
      <c r="B7" s="168" t="s">
        <v>475</v>
      </c>
    </row>
    <row r="8" spans="1:7" ht="15.75" thickBot="1" x14ac:dyDescent="0.3">
      <c r="B8" s="169" t="s">
        <v>476</v>
      </c>
    </row>
    <row r="9" spans="1:7" x14ac:dyDescent="0.25">
      <c r="B9" s="109"/>
    </row>
    <row r="10" spans="1:7" ht="37.5" x14ac:dyDescent="0.25">
      <c r="A10" s="110" t="s">
        <v>30</v>
      </c>
      <c r="B10" s="110" t="s">
        <v>474</v>
      </c>
      <c r="C10" s="111"/>
      <c r="D10" s="111"/>
      <c r="E10" s="111"/>
      <c r="F10" s="111"/>
      <c r="G10" s="112"/>
    </row>
    <row r="11" spans="1:7" ht="15" customHeight="1" x14ac:dyDescent="0.25">
      <c r="A11" s="113"/>
      <c r="B11" s="114" t="s">
        <v>477</v>
      </c>
      <c r="C11" s="113" t="s">
        <v>62</v>
      </c>
      <c r="D11" s="113"/>
      <c r="E11" s="113"/>
      <c r="F11" s="115" t="s">
        <v>478</v>
      </c>
      <c r="G11" s="115"/>
    </row>
    <row r="12" spans="1:7" x14ac:dyDescent="0.25">
      <c r="A12" s="104" t="s">
        <v>479</v>
      </c>
      <c r="B12" s="104" t="s">
        <v>480</v>
      </c>
      <c r="C12" s="158">
        <v>322253</v>
      </c>
      <c r="F12" s="157">
        <f>IF($C$15=0,"",IF(C12="[for completion]","",C12/$C$15))</f>
        <v>0.78969449093667066</v>
      </c>
    </row>
    <row r="13" spans="1:7" x14ac:dyDescent="0.25">
      <c r="A13" s="104" t="s">
        <v>481</v>
      </c>
      <c r="B13" s="104" t="s">
        <v>482</v>
      </c>
      <c r="C13" s="158">
        <v>85820</v>
      </c>
      <c r="F13" s="157">
        <f>IF($C$15=0,"",IF(C13="[for completion]","",C13/$C$15))</f>
        <v>0.21030550906332934</v>
      </c>
    </row>
    <row r="14" spans="1:7" x14ac:dyDescent="0.25">
      <c r="A14" s="104" t="s">
        <v>483</v>
      </c>
      <c r="B14" s="104" t="s">
        <v>94</v>
      </c>
      <c r="C14" s="158">
        <v>0</v>
      </c>
      <c r="F14" s="157">
        <f>IF($C$15=0,"",IF(C14="[for completion]","",C14/$C$15))</f>
        <v>0</v>
      </c>
    </row>
    <row r="15" spans="1:7" x14ac:dyDescent="0.25">
      <c r="A15" s="104" t="s">
        <v>484</v>
      </c>
      <c r="B15" s="117" t="s">
        <v>96</v>
      </c>
      <c r="C15" s="158">
        <f>SUM(C12:C14)</f>
        <v>408073</v>
      </c>
      <c r="F15" s="136">
        <f>SUM(F12:F14)</f>
        <v>1</v>
      </c>
    </row>
    <row r="16" spans="1:7" outlineLevel="1" x14ac:dyDescent="0.25">
      <c r="A16" s="104" t="s">
        <v>485</v>
      </c>
      <c r="B16" s="119" t="s">
        <v>1342</v>
      </c>
      <c r="C16" s="158">
        <v>19006</v>
      </c>
      <c r="F16" s="157">
        <f t="shared" ref="F16:F26" si="0">IF($C$15=0,"",IF(C16="[for completion]","",C16/$C$15))</f>
        <v>4.6575000061263548E-2</v>
      </c>
    </row>
    <row r="17" spans="1:7" outlineLevel="1" x14ac:dyDescent="0.25">
      <c r="A17" s="104" t="s">
        <v>486</v>
      </c>
      <c r="B17" s="119" t="s">
        <v>1343</v>
      </c>
      <c r="C17" s="158">
        <v>41327</v>
      </c>
      <c r="F17" s="157">
        <f t="shared" si="0"/>
        <v>0.10127354664484051</v>
      </c>
    </row>
    <row r="18" spans="1:7" outlineLevel="1" x14ac:dyDescent="0.25">
      <c r="A18" s="104" t="s">
        <v>487</v>
      </c>
      <c r="B18" s="119" t="s">
        <v>1344</v>
      </c>
      <c r="C18" s="158">
        <v>263029</v>
      </c>
      <c r="F18" s="157">
        <f t="shared" si="0"/>
        <v>0.64456359523908713</v>
      </c>
    </row>
    <row r="19" spans="1:7" outlineLevel="1" x14ac:dyDescent="0.25">
      <c r="A19" s="104" t="s">
        <v>488</v>
      </c>
      <c r="B19" s="119" t="s">
        <v>1345</v>
      </c>
      <c r="C19" s="158">
        <v>15192</v>
      </c>
      <c r="F19" s="157">
        <f t="shared" si="0"/>
        <v>3.7228633112212764E-2</v>
      </c>
    </row>
    <row r="20" spans="1:7" outlineLevel="1" x14ac:dyDescent="0.25">
      <c r="A20" s="104" t="s">
        <v>489</v>
      </c>
      <c r="B20" s="119" t="s">
        <v>1346</v>
      </c>
      <c r="C20" s="158">
        <v>147</v>
      </c>
      <c r="F20" s="157">
        <f t="shared" si="0"/>
        <v>3.6022966479036837E-4</v>
      </c>
    </row>
    <row r="21" spans="1:7" outlineLevel="1" x14ac:dyDescent="0.25">
      <c r="A21" s="104" t="s">
        <v>490</v>
      </c>
      <c r="B21" s="119" t="s">
        <v>1347</v>
      </c>
      <c r="C21" s="158">
        <v>24880</v>
      </c>
      <c r="F21" s="157">
        <f t="shared" si="0"/>
        <v>6.0969483401254188E-2</v>
      </c>
    </row>
    <row r="22" spans="1:7" outlineLevel="1" x14ac:dyDescent="0.25">
      <c r="A22" s="104" t="s">
        <v>491</v>
      </c>
      <c r="B22" s="119" t="s">
        <v>1348</v>
      </c>
      <c r="C22" s="158">
        <v>9176</v>
      </c>
      <c r="F22" s="157">
        <f t="shared" si="0"/>
        <v>2.2486172817118507E-2</v>
      </c>
    </row>
    <row r="23" spans="1:7" outlineLevel="1" x14ac:dyDescent="0.25">
      <c r="A23" s="104" t="s">
        <v>492</v>
      </c>
      <c r="B23" s="119" t="s">
        <v>1349</v>
      </c>
      <c r="C23" s="158">
        <v>33622</v>
      </c>
      <c r="F23" s="157">
        <f t="shared" si="0"/>
        <v>8.2392121017563033E-2</v>
      </c>
    </row>
    <row r="24" spans="1:7" outlineLevel="1" x14ac:dyDescent="0.25">
      <c r="A24" s="104" t="s">
        <v>493</v>
      </c>
      <c r="B24" s="119" t="s">
        <v>1350</v>
      </c>
      <c r="C24" s="158">
        <v>1472</v>
      </c>
      <c r="F24" s="157">
        <f t="shared" si="0"/>
        <v>3.6071977317783826E-3</v>
      </c>
    </row>
    <row r="25" spans="1:7" outlineLevel="1" x14ac:dyDescent="0.25">
      <c r="A25" s="104" t="s">
        <v>494</v>
      </c>
      <c r="B25" s="119" t="s">
        <v>1351</v>
      </c>
      <c r="C25" s="158">
        <v>223</v>
      </c>
      <c r="F25" s="157">
        <f t="shared" si="0"/>
        <v>5.4647085202892622E-4</v>
      </c>
    </row>
    <row r="26" spans="1:7" outlineLevel="1" x14ac:dyDescent="0.25">
      <c r="A26" s="104" t="s">
        <v>495</v>
      </c>
      <c r="B26" s="119"/>
      <c r="C26" s="159"/>
      <c r="D26" s="100"/>
      <c r="E26" s="100"/>
      <c r="F26" s="157">
        <f t="shared" si="0"/>
        <v>0</v>
      </c>
    </row>
    <row r="27" spans="1:7" ht="15" customHeight="1" x14ac:dyDescent="0.25">
      <c r="A27" s="113"/>
      <c r="B27" s="114" t="s">
        <v>496</v>
      </c>
      <c r="C27" s="113" t="s">
        <v>497</v>
      </c>
      <c r="D27" s="113" t="s">
        <v>498</v>
      </c>
      <c r="E27" s="120"/>
      <c r="F27" s="113" t="s">
        <v>499</v>
      </c>
      <c r="G27" s="115"/>
    </row>
    <row r="28" spans="1:7" x14ac:dyDescent="0.25">
      <c r="A28" s="104" t="s">
        <v>500</v>
      </c>
      <c r="B28" s="104" t="s">
        <v>501</v>
      </c>
      <c r="C28" s="104">
        <v>224838</v>
      </c>
      <c r="D28" s="104">
        <v>18230</v>
      </c>
      <c r="F28" s="104">
        <f>C28+D28</f>
        <v>243068</v>
      </c>
    </row>
    <row r="29" spans="1:7" outlineLevel="1" x14ac:dyDescent="0.25">
      <c r="A29" s="104" t="s">
        <v>502</v>
      </c>
      <c r="B29" s="121" t="s">
        <v>503</v>
      </c>
    </row>
    <row r="30" spans="1:7" outlineLevel="1" x14ac:dyDescent="0.25">
      <c r="A30" s="104" t="s">
        <v>504</v>
      </c>
      <c r="B30" s="121" t="s">
        <v>505</v>
      </c>
    </row>
    <row r="31" spans="1:7" outlineLevel="1" x14ac:dyDescent="0.25">
      <c r="A31" s="104" t="s">
        <v>506</v>
      </c>
      <c r="B31" s="121"/>
    </row>
    <row r="32" spans="1:7" outlineLevel="1" x14ac:dyDescent="0.25">
      <c r="A32" s="104" t="s">
        <v>507</v>
      </c>
      <c r="B32" s="121"/>
    </row>
    <row r="33" spans="1:7" outlineLevel="1" x14ac:dyDescent="0.25">
      <c r="A33" s="104" t="s">
        <v>1326</v>
      </c>
      <c r="B33" s="121"/>
    </row>
    <row r="34" spans="1:7" outlineLevel="1" x14ac:dyDescent="0.25">
      <c r="A34" s="104" t="s">
        <v>1327</v>
      </c>
      <c r="B34" s="121"/>
    </row>
    <row r="35" spans="1:7" ht="15" customHeight="1" x14ac:dyDescent="0.25">
      <c r="A35" s="113"/>
      <c r="B35" s="114" t="s">
        <v>508</v>
      </c>
      <c r="C35" s="113" t="s">
        <v>509</v>
      </c>
      <c r="D35" s="113" t="s">
        <v>510</v>
      </c>
      <c r="E35" s="120"/>
      <c r="F35" s="115" t="s">
        <v>478</v>
      </c>
      <c r="G35" s="115"/>
    </row>
    <row r="36" spans="1:7" x14ac:dyDescent="0.25">
      <c r="A36" s="104" t="s">
        <v>511</v>
      </c>
      <c r="B36" s="104" t="s">
        <v>512</v>
      </c>
      <c r="C36" s="136">
        <v>7.6E-3</v>
      </c>
      <c r="D36" s="136">
        <v>6.0499999999999998E-2</v>
      </c>
      <c r="E36" s="160"/>
      <c r="F36" s="136">
        <v>1.8799999999999997E-2</v>
      </c>
    </row>
    <row r="37" spans="1:7" outlineLevel="1" x14ac:dyDescent="0.25">
      <c r="A37" s="104" t="s">
        <v>513</v>
      </c>
      <c r="C37" s="136"/>
      <c r="D37" s="136"/>
      <c r="E37" s="160"/>
      <c r="F37" s="136"/>
    </row>
    <row r="38" spans="1:7" outlineLevel="1" x14ac:dyDescent="0.25">
      <c r="A38" s="104" t="s">
        <v>514</v>
      </c>
      <c r="C38" s="136"/>
      <c r="D38" s="136"/>
      <c r="E38" s="160"/>
      <c r="F38" s="136"/>
    </row>
    <row r="39" spans="1:7" outlineLevel="1" x14ac:dyDescent="0.25">
      <c r="A39" s="104" t="s">
        <v>515</v>
      </c>
      <c r="C39" s="136"/>
      <c r="D39" s="136"/>
      <c r="E39" s="160"/>
      <c r="F39" s="136"/>
    </row>
    <row r="40" spans="1:7" outlineLevel="1" x14ac:dyDescent="0.25">
      <c r="A40" s="104" t="s">
        <v>516</v>
      </c>
      <c r="C40" s="136"/>
      <c r="D40" s="136"/>
      <c r="E40" s="160"/>
      <c r="F40" s="136"/>
    </row>
    <row r="41" spans="1:7" outlineLevel="1" x14ac:dyDescent="0.25">
      <c r="A41" s="104" t="s">
        <v>517</v>
      </c>
      <c r="C41" s="136"/>
      <c r="D41" s="136"/>
      <c r="E41" s="160"/>
      <c r="F41" s="136"/>
    </row>
    <row r="42" spans="1:7" outlineLevel="1" x14ac:dyDescent="0.25">
      <c r="A42" s="104" t="s">
        <v>518</v>
      </c>
      <c r="C42" s="136"/>
      <c r="D42" s="136"/>
      <c r="E42" s="160"/>
      <c r="F42" s="136"/>
    </row>
    <row r="43" spans="1:7" ht="15" customHeight="1" x14ac:dyDescent="0.25">
      <c r="A43" s="113"/>
      <c r="B43" s="114" t="s">
        <v>519</v>
      </c>
      <c r="C43" s="113" t="s">
        <v>509</v>
      </c>
      <c r="D43" s="113" t="s">
        <v>510</v>
      </c>
      <c r="E43" s="120"/>
      <c r="F43" s="115" t="s">
        <v>478</v>
      </c>
      <c r="G43" s="115"/>
    </row>
    <row r="44" spans="1:7" x14ac:dyDescent="0.25">
      <c r="A44" s="104" t="s">
        <v>520</v>
      </c>
      <c r="B44" s="122" t="s">
        <v>521</v>
      </c>
      <c r="C44" s="135">
        <f>SUM(C45:C72)</f>
        <v>1</v>
      </c>
      <c r="D44" s="135">
        <f>SUM(D45:D72)</f>
        <v>1</v>
      </c>
      <c r="E44" s="136"/>
      <c r="F44" s="135">
        <f>SUM(F45:F72)</f>
        <v>1</v>
      </c>
      <c r="G44" s="104"/>
    </row>
    <row r="45" spans="1:7" x14ac:dyDescent="0.25">
      <c r="A45" s="104" t="s">
        <v>522</v>
      </c>
      <c r="B45" s="104" t="s">
        <v>523</v>
      </c>
      <c r="C45" s="136" t="s">
        <v>948</v>
      </c>
      <c r="D45" s="136" t="s">
        <v>948</v>
      </c>
      <c r="E45" s="136"/>
      <c r="F45" s="136" t="s">
        <v>948</v>
      </c>
      <c r="G45" s="104"/>
    </row>
    <row r="46" spans="1:7" x14ac:dyDescent="0.25">
      <c r="A46" s="104" t="s">
        <v>524</v>
      </c>
      <c r="B46" s="104" t="s">
        <v>525</v>
      </c>
      <c r="C46" s="136" t="s">
        <v>948</v>
      </c>
      <c r="D46" s="136" t="s">
        <v>948</v>
      </c>
      <c r="E46" s="136"/>
      <c r="F46" s="136" t="s">
        <v>948</v>
      </c>
      <c r="G46" s="104"/>
    </row>
    <row r="47" spans="1:7" x14ac:dyDescent="0.25">
      <c r="A47" s="104" t="s">
        <v>526</v>
      </c>
      <c r="B47" s="104" t="s">
        <v>527</v>
      </c>
      <c r="C47" s="136" t="s">
        <v>948</v>
      </c>
      <c r="D47" s="136" t="s">
        <v>948</v>
      </c>
      <c r="E47" s="136"/>
      <c r="F47" s="136" t="s">
        <v>948</v>
      </c>
      <c r="G47" s="104"/>
    </row>
    <row r="48" spans="1:7" x14ac:dyDescent="0.25">
      <c r="A48" s="104" t="s">
        <v>528</v>
      </c>
      <c r="B48" s="104" t="s">
        <v>529</v>
      </c>
      <c r="C48" s="136" t="s">
        <v>948</v>
      </c>
      <c r="D48" s="136" t="s">
        <v>948</v>
      </c>
      <c r="E48" s="136"/>
      <c r="F48" s="136" t="s">
        <v>948</v>
      </c>
      <c r="G48" s="104"/>
    </row>
    <row r="49" spans="1:7" x14ac:dyDescent="0.25">
      <c r="A49" s="104" t="s">
        <v>530</v>
      </c>
      <c r="B49" s="104" t="s">
        <v>531</v>
      </c>
      <c r="C49" s="136" t="s">
        <v>948</v>
      </c>
      <c r="D49" s="136" t="s">
        <v>948</v>
      </c>
      <c r="E49" s="136"/>
      <c r="F49" s="136" t="s">
        <v>948</v>
      </c>
      <c r="G49" s="104"/>
    </row>
    <row r="50" spans="1:7" x14ac:dyDescent="0.25">
      <c r="A50" s="104" t="s">
        <v>532</v>
      </c>
      <c r="B50" s="104" t="s">
        <v>533</v>
      </c>
      <c r="C50" s="136" t="s">
        <v>948</v>
      </c>
      <c r="D50" s="136" t="s">
        <v>948</v>
      </c>
      <c r="E50" s="136"/>
      <c r="F50" s="136" t="s">
        <v>948</v>
      </c>
      <c r="G50" s="104"/>
    </row>
    <row r="51" spans="1:7" x14ac:dyDescent="0.25">
      <c r="A51" s="104" t="s">
        <v>534</v>
      </c>
      <c r="B51" s="104" t="s">
        <v>535</v>
      </c>
      <c r="C51" s="136">
        <v>1</v>
      </c>
      <c r="D51" s="136">
        <v>1</v>
      </c>
      <c r="E51" s="136"/>
      <c r="F51" s="136">
        <v>1</v>
      </c>
      <c r="G51" s="104"/>
    </row>
    <row r="52" spans="1:7" x14ac:dyDescent="0.25">
      <c r="A52" s="104" t="s">
        <v>536</v>
      </c>
      <c r="B52" s="104" t="s">
        <v>537</v>
      </c>
      <c r="C52" s="136" t="s">
        <v>948</v>
      </c>
      <c r="D52" s="136" t="s">
        <v>948</v>
      </c>
      <c r="E52" s="136"/>
      <c r="F52" s="136" t="s">
        <v>948</v>
      </c>
      <c r="G52" s="104"/>
    </row>
    <row r="53" spans="1:7" x14ac:dyDescent="0.25">
      <c r="A53" s="104" t="s">
        <v>538</v>
      </c>
      <c r="B53" s="104" t="s">
        <v>539</v>
      </c>
      <c r="C53" s="136" t="s">
        <v>948</v>
      </c>
      <c r="D53" s="136" t="s">
        <v>948</v>
      </c>
      <c r="E53" s="136"/>
      <c r="F53" s="136" t="s">
        <v>948</v>
      </c>
      <c r="G53" s="104"/>
    </row>
    <row r="54" spans="1:7" x14ac:dyDescent="0.25">
      <c r="A54" s="104" t="s">
        <v>540</v>
      </c>
      <c r="B54" s="104" t="s">
        <v>541</v>
      </c>
      <c r="C54" s="136" t="s">
        <v>948</v>
      </c>
      <c r="D54" s="136" t="s">
        <v>948</v>
      </c>
      <c r="E54" s="136"/>
      <c r="F54" s="136" t="s">
        <v>948</v>
      </c>
      <c r="G54" s="104"/>
    </row>
    <row r="55" spans="1:7" x14ac:dyDescent="0.25">
      <c r="A55" s="104" t="s">
        <v>542</v>
      </c>
      <c r="B55" s="104" t="s">
        <v>543</v>
      </c>
      <c r="C55" s="136" t="s">
        <v>948</v>
      </c>
      <c r="D55" s="136" t="s">
        <v>948</v>
      </c>
      <c r="E55" s="136"/>
      <c r="F55" s="136" t="s">
        <v>948</v>
      </c>
      <c r="G55" s="104"/>
    </row>
    <row r="56" spans="1:7" x14ac:dyDescent="0.25">
      <c r="A56" s="104" t="s">
        <v>544</v>
      </c>
      <c r="B56" s="104" t="s">
        <v>545</v>
      </c>
      <c r="C56" s="136" t="s">
        <v>948</v>
      </c>
      <c r="D56" s="136" t="s">
        <v>948</v>
      </c>
      <c r="E56" s="136"/>
      <c r="F56" s="136" t="s">
        <v>948</v>
      </c>
      <c r="G56" s="104"/>
    </row>
    <row r="57" spans="1:7" x14ac:dyDescent="0.25">
      <c r="A57" s="104" t="s">
        <v>546</v>
      </c>
      <c r="B57" s="104" t="s">
        <v>547</v>
      </c>
      <c r="C57" s="136" t="s">
        <v>948</v>
      </c>
      <c r="D57" s="136" t="s">
        <v>948</v>
      </c>
      <c r="E57" s="136"/>
      <c r="F57" s="136" t="s">
        <v>948</v>
      </c>
      <c r="G57" s="104"/>
    </row>
    <row r="58" spans="1:7" x14ac:dyDescent="0.25">
      <c r="A58" s="104" t="s">
        <v>548</v>
      </c>
      <c r="B58" s="104" t="s">
        <v>549</v>
      </c>
      <c r="C58" s="136" t="s">
        <v>948</v>
      </c>
      <c r="D58" s="136" t="s">
        <v>948</v>
      </c>
      <c r="E58" s="136"/>
      <c r="F58" s="136" t="s">
        <v>948</v>
      </c>
      <c r="G58" s="104"/>
    </row>
    <row r="59" spans="1:7" x14ac:dyDescent="0.25">
      <c r="A59" s="104" t="s">
        <v>550</v>
      </c>
      <c r="B59" s="104" t="s">
        <v>551</v>
      </c>
      <c r="C59" s="136" t="s">
        <v>948</v>
      </c>
      <c r="D59" s="136" t="s">
        <v>948</v>
      </c>
      <c r="E59" s="136"/>
      <c r="F59" s="136" t="s">
        <v>948</v>
      </c>
      <c r="G59" s="104"/>
    </row>
    <row r="60" spans="1:7" x14ac:dyDescent="0.25">
      <c r="A60" s="104" t="s">
        <v>552</v>
      </c>
      <c r="B60" s="104" t="s">
        <v>3</v>
      </c>
      <c r="C60" s="136" t="s">
        <v>948</v>
      </c>
      <c r="D60" s="136" t="s">
        <v>948</v>
      </c>
      <c r="E60" s="136"/>
      <c r="F60" s="136" t="s">
        <v>948</v>
      </c>
      <c r="G60" s="104"/>
    </row>
    <row r="61" spans="1:7" x14ac:dyDescent="0.25">
      <c r="A61" s="104" t="s">
        <v>553</v>
      </c>
      <c r="B61" s="104" t="s">
        <v>554</v>
      </c>
      <c r="C61" s="136" t="s">
        <v>948</v>
      </c>
      <c r="D61" s="136" t="s">
        <v>948</v>
      </c>
      <c r="E61" s="136"/>
      <c r="F61" s="136" t="s">
        <v>948</v>
      </c>
      <c r="G61" s="104"/>
    </row>
    <row r="62" spans="1:7" x14ac:dyDescent="0.25">
      <c r="A62" s="104" t="s">
        <v>555</v>
      </c>
      <c r="B62" s="104" t="s">
        <v>556</v>
      </c>
      <c r="C62" s="136" t="s">
        <v>948</v>
      </c>
      <c r="D62" s="136" t="s">
        <v>948</v>
      </c>
      <c r="E62" s="136"/>
      <c r="F62" s="136" t="s">
        <v>948</v>
      </c>
      <c r="G62" s="104"/>
    </row>
    <row r="63" spans="1:7" x14ac:dyDescent="0.25">
      <c r="A63" s="104" t="s">
        <v>557</v>
      </c>
      <c r="B63" s="104" t="s">
        <v>558</v>
      </c>
      <c r="C63" s="136" t="s">
        <v>948</v>
      </c>
      <c r="D63" s="136" t="s">
        <v>948</v>
      </c>
      <c r="E63" s="136"/>
      <c r="F63" s="136" t="s">
        <v>948</v>
      </c>
      <c r="G63" s="104"/>
    </row>
    <row r="64" spans="1:7" x14ac:dyDescent="0.25">
      <c r="A64" s="104" t="s">
        <v>559</v>
      </c>
      <c r="B64" s="104" t="s">
        <v>560</v>
      </c>
      <c r="C64" s="136" t="s">
        <v>948</v>
      </c>
      <c r="D64" s="136" t="s">
        <v>948</v>
      </c>
      <c r="E64" s="136"/>
      <c r="F64" s="136" t="s">
        <v>948</v>
      </c>
      <c r="G64" s="104"/>
    </row>
    <row r="65" spans="1:7" x14ac:dyDescent="0.25">
      <c r="A65" s="104" t="s">
        <v>561</v>
      </c>
      <c r="B65" s="104" t="s">
        <v>562</v>
      </c>
      <c r="C65" s="136" t="s">
        <v>948</v>
      </c>
      <c r="D65" s="136" t="s">
        <v>948</v>
      </c>
      <c r="E65" s="136"/>
      <c r="F65" s="136" t="s">
        <v>948</v>
      </c>
      <c r="G65" s="104"/>
    </row>
    <row r="66" spans="1:7" x14ac:dyDescent="0.25">
      <c r="A66" s="104" t="s">
        <v>563</v>
      </c>
      <c r="B66" s="104" t="s">
        <v>564</v>
      </c>
      <c r="C66" s="136" t="s">
        <v>948</v>
      </c>
      <c r="D66" s="136" t="s">
        <v>948</v>
      </c>
      <c r="E66" s="136"/>
      <c r="F66" s="136" t="s">
        <v>948</v>
      </c>
      <c r="G66" s="104"/>
    </row>
    <row r="67" spans="1:7" x14ac:dyDescent="0.25">
      <c r="A67" s="104" t="s">
        <v>565</v>
      </c>
      <c r="B67" s="104" t="s">
        <v>566</v>
      </c>
      <c r="C67" s="136" t="s">
        <v>948</v>
      </c>
      <c r="D67" s="136" t="s">
        <v>948</v>
      </c>
      <c r="E67" s="136"/>
      <c r="F67" s="136" t="s">
        <v>948</v>
      </c>
      <c r="G67" s="104"/>
    </row>
    <row r="68" spans="1:7" x14ac:dyDescent="0.25">
      <c r="A68" s="104" t="s">
        <v>567</v>
      </c>
      <c r="B68" s="104" t="s">
        <v>568</v>
      </c>
      <c r="C68" s="136" t="s">
        <v>948</v>
      </c>
      <c r="D68" s="136" t="s">
        <v>948</v>
      </c>
      <c r="E68" s="136"/>
      <c r="F68" s="136" t="s">
        <v>948</v>
      </c>
      <c r="G68" s="104"/>
    </row>
    <row r="69" spans="1:7" x14ac:dyDescent="0.25">
      <c r="A69" s="104" t="s">
        <v>569</v>
      </c>
      <c r="B69" s="104" t="s">
        <v>570</v>
      </c>
      <c r="C69" s="136" t="s">
        <v>948</v>
      </c>
      <c r="D69" s="136" t="s">
        <v>948</v>
      </c>
      <c r="E69" s="136"/>
      <c r="F69" s="136" t="s">
        <v>948</v>
      </c>
      <c r="G69" s="104"/>
    </row>
    <row r="70" spans="1:7" x14ac:dyDescent="0.25">
      <c r="A70" s="104" t="s">
        <v>571</v>
      </c>
      <c r="B70" s="104" t="s">
        <v>572</v>
      </c>
      <c r="C70" s="136" t="s">
        <v>948</v>
      </c>
      <c r="D70" s="136" t="s">
        <v>948</v>
      </c>
      <c r="E70" s="136"/>
      <c r="F70" s="136" t="s">
        <v>948</v>
      </c>
      <c r="G70" s="104"/>
    </row>
    <row r="71" spans="1:7" x14ac:dyDescent="0.25">
      <c r="A71" s="104" t="s">
        <v>573</v>
      </c>
      <c r="B71" s="104" t="s">
        <v>6</v>
      </c>
      <c r="C71" s="136" t="s">
        <v>948</v>
      </c>
      <c r="D71" s="136" t="s">
        <v>948</v>
      </c>
      <c r="E71" s="136"/>
      <c r="F71" s="136" t="s">
        <v>948</v>
      </c>
      <c r="G71" s="104"/>
    </row>
    <row r="72" spans="1:7" x14ac:dyDescent="0.25">
      <c r="A72" s="104" t="s">
        <v>574</v>
      </c>
      <c r="B72" s="104" t="s">
        <v>575</v>
      </c>
      <c r="C72" s="136" t="s">
        <v>948</v>
      </c>
      <c r="D72" s="136" t="s">
        <v>948</v>
      </c>
      <c r="E72" s="136"/>
      <c r="F72" s="136" t="s">
        <v>948</v>
      </c>
      <c r="G72" s="104"/>
    </row>
    <row r="73" spans="1:7" x14ac:dyDescent="0.25">
      <c r="A73" s="104" t="s">
        <v>576</v>
      </c>
      <c r="B73" s="122" t="s">
        <v>265</v>
      </c>
      <c r="C73" s="135">
        <f>SUM(C74:C76)</f>
        <v>0</v>
      </c>
      <c r="D73" s="135">
        <f>SUM(D74:D76)</f>
        <v>0</v>
      </c>
      <c r="E73" s="136"/>
      <c r="F73" s="135">
        <f>SUM(F74:F76)</f>
        <v>0</v>
      </c>
      <c r="G73" s="104"/>
    </row>
    <row r="74" spans="1:7" x14ac:dyDescent="0.25">
      <c r="A74" s="104" t="s">
        <v>577</v>
      </c>
      <c r="B74" s="104" t="s">
        <v>578</v>
      </c>
      <c r="C74" s="136" t="s">
        <v>948</v>
      </c>
      <c r="D74" s="136" t="s">
        <v>948</v>
      </c>
      <c r="E74" s="136"/>
      <c r="F74" s="136" t="s">
        <v>948</v>
      </c>
      <c r="G74" s="104"/>
    </row>
    <row r="75" spans="1:7" x14ac:dyDescent="0.25">
      <c r="A75" s="104" t="s">
        <v>579</v>
      </c>
      <c r="B75" s="104" t="s">
        <v>580</v>
      </c>
      <c r="C75" s="136" t="s">
        <v>948</v>
      </c>
      <c r="D75" s="136" t="s">
        <v>948</v>
      </c>
      <c r="E75" s="136"/>
      <c r="F75" s="136" t="s">
        <v>948</v>
      </c>
      <c r="G75" s="104"/>
    </row>
    <row r="76" spans="1:7" x14ac:dyDescent="0.25">
      <c r="A76" s="104" t="s">
        <v>1305</v>
      </c>
      <c r="B76" s="104" t="s">
        <v>2</v>
      </c>
      <c r="C76" s="136" t="s">
        <v>948</v>
      </c>
      <c r="D76" s="136" t="s">
        <v>948</v>
      </c>
      <c r="E76" s="136"/>
      <c r="F76" s="136" t="s">
        <v>948</v>
      </c>
      <c r="G76" s="104"/>
    </row>
    <row r="77" spans="1:7" x14ac:dyDescent="0.25">
      <c r="A77" s="104" t="s">
        <v>581</v>
      </c>
      <c r="B77" s="122" t="s">
        <v>94</v>
      </c>
      <c r="C77" s="135">
        <f>SUM(C78:C87)</f>
        <v>0</v>
      </c>
      <c r="D77" s="135">
        <f>SUM(D78:D87)</f>
        <v>0</v>
      </c>
      <c r="E77" s="136"/>
      <c r="F77" s="135">
        <f>SUM(F78:F87)</f>
        <v>0</v>
      </c>
      <c r="G77" s="104"/>
    </row>
    <row r="78" spans="1:7" x14ac:dyDescent="0.25">
      <c r="A78" s="104" t="s">
        <v>582</v>
      </c>
      <c r="B78" s="123" t="s">
        <v>267</v>
      </c>
      <c r="C78" s="136" t="s">
        <v>948</v>
      </c>
      <c r="D78" s="136" t="s">
        <v>948</v>
      </c>
      <c r="E78" s="136"/>
      <c r="F78" s="136" t="s">
        <v>948</v>
      </c>
      <c r="G78" s="104"/>
    </row>
    <row r="79" spans="1:7" x14ac:dyDescent="0.25">
      <c r="A79" s="104" t="s">
        <v>583</v>
      </c>
      <c r="B79" s="123" t="s">
        <v>269</v>
      </c>
      <c r="C79" s="136" t="s">
        <v>948</v>
      </c>
      <c r="D79" s="136" t="s">
        <v>948</v>
      </c>
      <c r="E79" s="136"/>
      <c r="F79" s="136" t="s">
        <v>948</v>
      </c>
      <c r="G79" s="104"/>
    </row>
    <row r="80" spans="1:7" x14ac:dyDescent="0.25">
      <c r="A80" s="104" t="s">
        <v>584</v>
      </c>
      <c r="B80" s="123" t="s">
        <v>271</v>
      </c>
      <c r="C80" s="136" t="s">
        <v>948</v>
      </c>
      <c r="D80" s="136" t="s">
        <v>948</v>
      </c>
      <c r="E80" s="136"/>
      <c r="F80" s="136" t="s">
        <v>948</v>
      </c>
      <c r="G80" s="104"/>
    </row>
    <row r="81" spans="1:7" x14ac:dyDescent="0.25">
      <c r="A81" s="104" t="s">
        <v>585</v>
      </c>
      <c r="B81" s="123" t="s">
        <v>12</v>
      </c>
      <c r="C81" s="136" t="s">
        <v>948</v>
      </c>
      <c r="D81" s="136" t="s">
        <v>948</v>
      </c>
      <c r="E81" s="136"/>
      <c r="F81" s="136" t="s">
        <v>948</v>
      </c>
      <c r="G81" s="104"/>
    </row>
    <row r="82" spans="1:7" x14ac:dyDescent="0.25">
      <c r="A82" s="104" t="s">
        <v>586</v>
      </c>
      <c r="B82" s="123" t="s">
        <v>274</v>
      </c>
      <c r="C82" s="136" t="s">
        <v>948</v>
      </c>
      <c r="D82" s="136" t="s">
        <v>948</v>
      </c>
      <c r="E82" s="136"/>
      <c r="F82" s="136" t="s">
        <v>948</v>
      </c>
      <c r="G82" s="104"/>
    </row>
    <row r="83" spans="1:7" x14ac:dyDescent="0.25">
      <c r="A83" s="104" t="s">
        <v>587</v>
      </c>
      <c r="B83" s="123" t="s">
        <v>276</v>
      </c>
      <c r="C83" s="136" t="s">
        <v>948</v>
      </c>
      <c r="D83" s="136" t="s">
        <v>948</v>
      </c>
      <c r="E83" s="136"/>
      <c r="F83" s="136" t="s">
        <v>948</v>
      </c>
      <c r="G83" s="104"/>
    </row>
    <row r="84" spans="1:7" x14ac:dyDescent="0.25">
      <c r="A84" s="104" t="s">
        <v>588</v>
      </c>
      <c r="B84" s="123" t="s">
        <v>278</v>
      </c>
      <c r="C84" s="136" t="s">
        <v>948</v>
      </c>
      <c r="D84" s="136" t="s">
        <v>948</v>
      </c>
      <c r="E84" s="136"/>
      <c r="F84" s="136" t="s">
        <v>948</v>
      </c>
      <c r="G84" s="104"/>
    </row>
    <row r="85" spans="1:7" x14ac:dyDescent="0.25">
      <c r="A85" s="104" t="s">
        <v>589</v>
      </c>
      <c r="B85" s="123" t="s">
        <v>280</v>
      </c>
      <c r="C85" s="136" t="s">
        <v>948</v>
      </c>
      <c r="D85" s="136" t="s">
        <v>948</v>
      </c>
      <c r="E85" s="136"/>
      <c r="F85" s="136" t="s">
        <v>948</v>
      </c>
      <c r="G85" s="104"/>
    </row>
    <row r="86" spans="1:7" x14ac:dyDescent="0.25">
      <c r="A86" s="104" t="s">
        <v>590</v>
      </c>
      <c r="B86" s="123" t="s">
        <v>282</v>
      </c>
      <c r="C86" s="136" t="s">
        <v>948</v>
      </c>
      <c r="D86" s="136" t="s">
        <v>948</v>
      </c>
      <c r="E86" s="136"/>
      <c r="F86" s="136" t="s">
        <v>948</v>
      </c>
      <c r="G86" s="104"/>
    </row>
    <row r="87" spans="1:7" x14ac:dyDescent="0.25">
      <c r="A87" s="104" t="s">
        <v>591</v>
      </c>
      <c r="B87" s="123" t="s">
        <v>94</v>
      </c>
      <c r="C87" s="136" t="s">
        <v>948</v>
      </c>
      <c r="D87" s="136" t="s">
        <v>948</v>
      </c>
      <c r="E87" s="136"/>
      <c r="F87" s="136" t="s">
        <v>948</v>
      </c>
      <c r="G87" s="104"/>
    </row>
    <row r="88" spans="1:7" outlineLevel="1" x14ac:dyDescent="0.25">
      <c r="A88" s="104" t="s">
        <v>592</v>
      </c>
      <c r="B88" s="119"/>
      <c r="C88" s="136"/>
      <c r="D88" s="136"/>
      <c r="E88" s="136"/>
      <c r="F88" s="136"/>
      <c r="G88" s="104"/>
    </row>
    <row r="89" spans="1:7" outlineLevel="1" x14ac:dyDescent="0.25">
      <c r="A89" s="104" t="s">
        <v>593</v>
      </c>
      <c r="B89" s="119"/>
      <c r="C89" s="136"/>
      <c r="D89" s="136"/>
      <c r="E89" s="136"/>
      <c r="F89" s="136"/>
      <c r="G89" s="104"/>
    </row>
    <row r="90" spans="1:7" outlineLevel="1" x14ac:dyDescent="0.25">
      <c r="A90" s="104" t="s">
        <v>594</v>
      </c>
      <c r="B90" s="119"/>
      <c r="C90" s="136"/>
      <c r="D90" s="136"/>
      <c r="E90" s="136"/>
      <c r="F90" s="136"/>
      <c r="G90" s="104"/>
    </row>
    <row r="91" spans="1:7" outlineLevel="1" x14ac:dyDescent="0.25">
      <c r="A91" s="104" t="s">
        <v>595</v>
      </c>
      <c r="B91" s="119"/>
      <c r="C91" s="136"/>
      <c r="D91" s="136"/>
      <c r="E91" s="136"/>
      <c r="F91" s="136"/>
      <c r="G91" s="104"/>
    </row>
    <row r="92" spans="1:7" outlineLevel="1" x14ac:dyDescent="0.25">
      <c r="A92" s="104" t="s">
        <v>596</v>
      </c>
      <c r="B92" s="119"/>
      <c r="C92" s="136"/>
      <c r="D92" s="136"/>
      <c r="E92" s="136"/>
      <c r="F92" s="136"/>
      <c r="G92" s="104"/>
    </row>
    <row r="93" spans="1:7" outlineLevel="1" x14ac:dyDescent="0.25">
      <c r="A93" s="104" t="s">
        <v>597</v>
      </c>
      <c r="B93" s="119"/>
      <c r="C93" s="136"/>
      <c r="D93" s="136"/>
      <c r="E93" s="136"/>
      <c r="F93" s="136"/>
      <c r="G93" s="104"/>
    </row>
    <row r="94" spans="1:7" outlineLevel="1" x14ac:dyDescent="0.25">
      <c r="A94" s="104" t="s">
        <v>598</v>
      </c>
      <c r="B94" s="119"/>
      <c r="C94" s="136"/>
      <c r="D94" s="136"/>
      <c r="E94" s="136"/>
      <c r="F94" s="136"/>
      <c r="G94" s="104"/>
    </row>
    <row r="95" spans="1:7" outlineLevel="1" x14ac:dyDescent="0.25">
      <c r="A95" s="104" t="s">
        <v>599</v>
      </c>
      <c r="B95" s="119"/>
      <c r="C95" s="136"/>
      <c r="D95" s="136"/>
      <c r="E95" s="136"/>
      <c r="F95" s="136"/>
      <c r="G95" s="104"/>
    </row>
    <row r="96" spans="1:7" outlineLevel="1" x14ac:dyDescent="0.25">
      <c r="A96" s="104" t="s">
        <v>600</v>
      </c>
      <c r="B96" s="119"/>
      <c r="C96" s="136"/>
      <c r="D96" s="136"/>
      <c r="E96" s="136"/>
      <c r="F96" s="136"/>
      <c r="G96" s="104"/>
    </row>
    <row r="97" spans="1:7" outlineLevel="1" x14ac:dyDescent="0.25">
      <c r="A97" s="104" t="s">
        <v>601</v>
      </c>
      <c r="B97" s="119"/>
      <c r="C97" s="136"/>
      <c r="D97" s="136"/>
      <c r="E97" s="136"/>
      <c r="F97" s="136"/>
      <c r="G97" s="104"/>
    </row>
    <row r="98" spans="1:7" ht="15" customHeight="1" x14ac:dyDescent="0.25">
      <c r="A98" s="113"/>
      <c r="B98" s="148" t="s">
        <v>1316</v>
      </c>
      <c r="C98" s="113" t="s">
        <v>509</v>
      </c>
      <c r="D98" s="113" t="s">
        <v>510</v>
      </c>
      <c r="E98" s="120"/>
      <c r="F98" s="115" t="s">
        <v>478</v>
      </c>
      <c r="G98" s="115"/>
    </row>
    <row r="99" spans="1:7" x14ac:dyDescent="0.25">
      <c r="A99" s="104" t="s">
        <v>602</v>
      </c>
      <c r="B99" s="170" t="s">
        <v>1332</v>
      </c>
      <c r="C99" s="136">
        <v>0.46700000000000003</v>
      </c>
      <c r="D99" s="136">
        <v>0.27160000000000001</v>
      </c>
      <c r="E99" s="136"/>
      <c r="F99" s="136">
        <v>0.42590000000000006</v>
      </c>
      <c r="G99" s="104"/>
    </row>
    <row r="100" spans="1:7" x14ac:dyDescent="0.25">
      <c r="A100" s="104" t="s">
        <v>603</v>
      </c>
      <c r="B100" s="170" t="s">
        <v>1333</v>
      </c>
      <c r="C100" s="136">
        <v>0.17199999999999999</v>
      </c>
      <c r="D100" s="136">
        <v>0.1925</v>
      </c>
      <c r="E100" s="136"/>
      <c r="F100" s="136">
        <v>0.17629999999999998</v>
      </c>
      <c r="G100" s="104"/>
    </row>
    <row r="101" spans="1:7" x14ac:dyDescent="0.25">
      <c r="A101" s="104" t="s">
        <v>604</v>
      </c>
      <c r="B101" s="170" t="s">
        <v>1334</v>
      </c>
      <c r="C101" s="136">
        <v>3.44E-2</v>
      </c>
      <c r="D101" s="136">
        <v>6.1399999999999996E-2</v>
      </c>
      <c r="E101" s="136"/>
      <c r="F101" s="136">
        <v>4.0099999999999997E-2</v>
      </c>
      <c r="G101" s="104"/>
    </row>
    <row r="102" spans="1:7" x14ac:dyDescent="0.25">
      <c r="A102" s="104" t="s">
        <v>605</v>
      </c>
      <c r="B102" s="170" t="s">
        <v>1335</v>
      </c>
      <c r="C102" s="136">
        <v>0.20219999999999999</v>
      </c>
      <c r="D102" s="136">
        <v>0.247</v>
      </c>
      <c r="E102" s="136"/>
      <c r="F102" s="136">
        <v>0.21160000000000001</v>
      </c>
      <c r="G102" s="104"/>
    </row>
    <row r="103" spans="1:7" x14ac:dyDescent="0.25">
      <c r="A103" s="104" t="s">
        <v>606</v>
      </c>
      <c r="B103" s="170" t="s">
        <v>1336</v>
      </c>
      <c r="C103" s="136">
        <v>0.1244</v>
      </c>
      <c r="D103" s="136">
        <v>0.22760000000000002</v>
      </c>
      <c r="E103" s="136"/>
      <c r="F103" s="136">
        <v>0.14610000000000001</v>
      </c>
      <c r="G103" s="104"/>
    </row>
    <row r="104" spans="1:7" x14ac:dyDescent="0.25">
      <c r="A104" s="104" t="s">
        <v>607</v>
      </c>
      <c r="B104" s="123"/>
      <c r="C104" s="136"/>
      <c r="D104" s="136"/>
      <c r="E104" s="136"/>
      <c r="F104" s="136"/>
      <c r="G104" s="104"/>
    </row>
    <row r="105" spans="1:7" x14ac:dyDescent="0.25">
      <c r="A105" s="104" t="s">
        <v>608</v>
      </c>
      <c r="B105" s="123"/>
      <c r="C105" s="136"/>
      <c r="D105" s="136"/>
      <c r="E105" s="136"/>
      <c r="F105" s="136"/>
      <c r="G105" s="104"/>
    </row>
    <row r="106" spans="1:7" x14ac:dyDescent="0.25">
      <c r="A106" s="104" t="s">
        <v>609</v>
      </c>
      <c r="B106" s="123"/>
      <c r="C106" s="136"/>
      <c r="D106" s="136"/>
      <c r="E106" s="136"/>
      <c r="F106" s="136"/>
      <c r="G106" s="104"/>
    </row>
    <row r="107" spans="1:7" x14ac:dyDescent="0.25">
      <c r="A107" s="104" t="s">
        <v>610</v>
      </c>
      <c r="B107" s="123"/>
      <c r="C107" s="136"/>
      <c r="D107" s="136"/>
      <c r="E107" s="136"/>
      <c r="F107" s="136"/>
      <c r="G107" s="104"/>
    </row>
    <row r="108" spans="1:7" x14ac:dyDescent="0.25">
      <c r="A108" s="104" t="s">
        <v>611</v>
      </c>
      <c r="B108" s="123"/>
      <c r="C108" s="136"/>
      <c r="D108" s="136"/>
      <c r="E108" s="136"/>
      <c r="F108" s="136"/>
      <c r="G108" s="104"/>
    </row>
    <row r="109" spans="1:7" x14ac:dyDescent="0.25">
      <c r="A109" s="104" t="s">
        <v>612</v>
      </c>
      <c r="B109" s="123"/>
      <c r="C109" s="136"/>
      <c r="D109" s="136"/>
      <c r="E109" s="136"/>
      <c r="F109" s="136"/>
      <c r="G109" s="104"/>
    </row>
    <row r="110" spans="1:7" x14ac:dyDescent="0.25">
      <c r="A110" s="104" t="s">
        <v>613</v>
      </c>
      <c r="B110" s="123"/>
      <c r="C110" s="136"/>
      <c r="D110" s="136"/>
      <c r="E110" s="136"/>
      <c r="F110" s="136"/>
      <c r="G110" s="104"/>
    </row>
    <row r="111" spans="1:7" x14ac:dyDescent="0.25">
      <c r="A111" s="104" t="s">
        <v>614</v>
      </c>
      <c r="B111" s="123"/>
      <c r="C111" s="136"/>
      <c r="D111" s="136"/>
      <c r="E111" s="136"/>
      <c r="F111" s="136"/>
      <c r="G111" s="104"/>
    </row>
    <row r="112" spans="1:7" x14ac:dyDescent="0.25">
      <c r="A112" s="104" t="s">
        <v>615</v>
      </c>
      <c r="B112" s="123"/>
      <c r="C112" s="136"/>
      <c r="D112" s="136"/>
      <c r="E112" s="136"/>
      <c r="F112" s="136"/>
      <c r="G112" s="104"/>
    </row>
    <row r="113" spans="1:7" x14ac:dyDescent="0.25">
      <c r="A113" s="104" t="s">
        <v>616</v>
      </c>
      <c r="B113" s="123"/>
      <c r="C113" s="136"/>
      <c r="D113" s="136"/>
      <c r="E113" s="136"/>
      <c r="F113" s="136"/>
      <c r="G113" s="104"/>
    </row>
    <row r="114" spans="1:7" x14ac:dyDescent="0.25">
      <c r="A114" s="104" t="s">
        <v>617</v>
      </c>
      <c r="B114" s="123"/>
      <c r="C114" s="136"/>
      <c r="D114" s="136"/>
      <c r="E114" s="136"/>
      <c r="F114" s="136"/>
      <c r="G114" s="104"/>
    </row>
    <row r="115" spans="1:7" x14ac:dyDescent="0.25">
      <c r="A115" s="104" t="s">
        <v>618</v>
      </c>
      <c r="B115" s="123"/>
      <c r="C115" s="136"/>
      <c r="D115" s="136"/>
      <c r="E115" s="136"/>
      <c r="F115" s="136"/>
      <c r="G115" s="104"/>
    </row>
    <row r="116" spans="1:7" x14ac:dyDescent="0.25">
      <c r="A116" s="104" t="s">
        <v>619</v>
      </c>
      <c r="B116" s="123"/>
      <c r="C116" s="136"/>
      <c r="D116" s="136"/>
      <c r="E116" s="136"/>
      <c r="F116" s="136"/>
      <c r="G116" s="104"/>
    </row>
    <row r="117" spans="1:7" x14ac:dyDescent="0.25">
      <c r="A117" s="104" t="s">
        <v>620</v>
      </c>
      <c r="B117" s="123"/>
      <c r="C117" s="136"/>
      <c r="D117" s="136"/>
      <c r="E117" s="136"/>
      <c r="F117" s="136"/>
      <c r="G117" s="104"/>
    </row>
    <row r="118" spans="1:7" x14ac:dyDescent="0.25">
      <c r="A118" s="104" t="s">
        <v>621</v>
      </c>
      <c r="B118" s="123"/>
      <c r="C118" s="136"/>
      <c r="D118" s="136"/>
      <c r="E118" s="136"/>
      <c r="F118" s="136"/>
      <c r="G118" s="104"/>
    </row>
    <row r="119" spans="1:7" x14ac:dyDescent="0.25">
      <c r="A119" s="104" t="s">
        <v>622</v>
      </c>
      <c r="B119" s="123"/>
      <c r="C119" s="136"/>
      <c r="D119" s="136"/>
      <c r="E119" s="136"/>
      <c r="F119" s="136"/>
      <c r="G119" s="104"/>
    </row>
    <row r="120" spans="1:7" x14ac:dyDescent="0.25">
      <c r="A120" s="104" t="s">
        <v>623</v>
      </c>
      <c r="B120" s="123"/>
      <c r="C120" s="136"/>
      <c r="D120" s="136"/>
      <c r="E120" s="136"/>
      <c r="F120" s="136"/>
      <c r="G120" s="104"/>
    </row>
    <row r="121" spans="1:7" x14ac:dyDescent="0.25">
      <c r="A121" s="104" t="s">
        <v>624</v>
      </c>
      <c r="B121" s="123"/>
      <c r="C121" s="136"/>
      <c r="D121" s="136"/>
      <c r="E121" s="136"/>
      <c r="F121" s="136"/>
      <c r="G121" s="104"/>
    </row>
    <row r="122" spans="1:7" x14ac:dyDescent="0.25">
      <c r="A122" s="104" t="s">
        <v>625</v>
      </c>
      <c r="B122" s="123"/>
      <c r="C122" s="136"/>
      <c r="D122" s="136"/>
      <c r="E122" s="136"/>
      <c r="F122" s="136"/>
      <c r="G122" s="104"/>
    </row>
    <row r="123" spans="1:7" x14ac:dyDescent="0.25">
      <c r="A123" s="104" t="s">
        <v>626</v>
      </c>
      <c r="B123" s="123"/>
      <c r="C123" s="136"/>
      <c r="D123" s="136"/>
      <c r="E123" s="136"/>
      <c r="F123" s="136"/>
      <c r="G123" s="104"/>
    </row>
    <row r="124" spans="1:7" x14ac:dyDescent="0.25">
      <c r="A124" s="104" t="s">
        <v>627</v>
      </c>
      <c r="B124" s="123"/>
      <c r="C124" s="136"/>
      <c r="D124" s="136"/>
      <c r="E124" s="136"/>
      <c r="F124" s="136"/>
      <c r="G124" s="104"/>
    </row>
    <row r="125" spans="1:7" x14ac:dyDescent="0.25">
      <c r="A125" s="104" t="s">
        <v>628</v>
      </c>
      <c r="B125" s="123"/>
      <c r="C125" s="136"/>
      <c r="D125" s="136"/>
      <c r="E125" s="136"/>
      <c r="F125" s="136"/>
      <c r="G125" s="104"/>
    </row>
    <row r="126" spans="1:7" x14ac:dyDescent="0.25">
      <c r="A126" s="104" t="s">
        <v>629</v>
      </c>
      <c r="B126" s="123"/>
      <c r="C126" s="136"/>
      <c r="D126" s="136"/>
      <c r="E126" s="136"/>
      <c r="F126" s="136"/>
      <c r="G126" s="104"/>
    </row>
    <row r="127" spans="1:7" x14ac:dyDescent="0.25">
      <c r="A127" s="104" t="s">
        <v>630</v>
      </c>
      <c r="B127" s="123"/>
      <c r="C127" s="136"/>
      <c r="D127" s="136"/>
      <c r="E127" s="136"/>
      <c r="F127" s="136"/>
      <c r="G127" s="104"/>
    </row>
    <row r="128" spans="1:7" x14ac:dyDescent="0.25">
      <c r="A128" s="104" t="s">
        <v>631</v>
      </c>
      <c r="B128" s="123"/>
      <c r="C128" s="136"/>
      <c r="D128" s="136"/>
      <c r="E128" s="136"/>
      <c r="F128" s="136"/>
      <c r="G128" s="104"/>
    </row>
    <row r="129" spans="1:7" x14ac:dyDescent="0.25">
      <c r="A129" s="104" t="s">
        <v>632</v>
      </c>
      <c r="B129" s="123"/>
      <c r="C129" s="136"/>
      <c r="D129" s="136"/>
      <c r="E129" s="136"/>
      <c r="F129" s="136"/>
      <c r="G129" s="104"/>
    </row>
    <row r="130" spans="1:7" x14ac:dyDescent="0.25">
      <c r="A130" s="104" t="s">
        <v>1279</v>
      </c>
      <c r="B130" s="123"/>
      <c r="C130" s="136"/>
      <c r="D130" s="136"/>
      <c r="E130" s="136"/>
      <c r="F130" s="136"/>
      <c r="G130" s="104"/>
    </row>
    <row r="131" spans="1:7" x14ac:dyDescent="0.25">
      <c r="A131" s="104" t="s">
        <v>1280</v>
      </c>
      <c r="B131" s="123"/>
      <c r="C131" s="136"/>
      <c r="D131" s="136"/>
      <c r="E131" s="136"/>
      <c r="F131" s="136"/>
      <c r="G131" s="104"/>
    </row>
    <row r="132" spans="1:7" x14ac:dyDescent="0.25">
      <c r="A132" s="104" t="s">
        <v>1281</v>
      </c>
      <c r="B132" s="123"/>
      <c r="C132" s="136"/>
      <c r="D132" s="136"/>
      <c r="E132" s="136"/>
      <c r="F132" s="136"/>
      <c r="G132" s="104"/>
    </row>
    <row r="133" spans="1:7" x14ac:dyDescent="0.25">
      <c r="A133" s="104" t="s">
        <v>1282</v>
      </c>
      <c r="B133" s="123"/>
      <c r="C133" s="136"/>
      <c r="D133" s="136"/>
      <c r="E133" s="136"/>
      <c r="F133" s="136"/>
      <c r="G133" s="104"/>
    </row>
    <row r="134" spans="1:7" x14ac:dyDescent="0.25">
      <c r="A134" s="104" t="s">
        <v>1283</v>
      </c>
      <c r="B134" s="123"/>
      <c r="C134" s="136"/>
      <c r="D134" s="136"/>
      <c r="E134" s="136"/>
      <c r="F134" s="136"/>
      <c r="G134" s="104"/>
    </row>
    <row r="135" spans="1:7" x14ac:dyDescent="0.25">
      <c r="A135" s="104" t="s">
        <v>1284</v>
      </c>
      <c r="B135" s="123"/>
      <c r="C135" s="136"/>
      <c r="D135" s="136"/>
      <c r="E135" s="136"/>
      <c r="F135" s="136"/>
      <c r="G135" s="104"/>
    </row>
    <row r="136" spans="1:7" x14ac:dyDescent="0.25">
      <c r="A136" s="104" t="s">
        <v>1285</v>
      </c>
      <c r="B136" s="123"/>
      <c r="C136" s="136"/>
      <c r="D136" s="136"/>
      <c r="E136" s="136"/>
      <c r="F136" s="136"/>
      <c r="G136" s="104"/>
    </row>
    <row r="137" spans="1:7" x14ac:dyDescent="0.25">
      <c r="A137" s="104" t="s">
        <v>1286</v>
      </c>
      <c r="B137" s="123"/>
      <c r="C137" s="136"/>
      <c r="D137" s="136"/>
      <c r="E137" s="136"/>
      <c r="F137" s="136"/>
      <c r="G137" s="104"/>
    </row>
    <row r="138" spans="1:7" x14ac:dyDescent="0.25">
      <c r="A138" s="104" t="s">
        <v>1287</v>
      </c>
      <c r="B138" s="123"/>
      <c r="C138" s="136"/>
      <c r="D138" s="136"/>
      <c r="E138" s="136"/>
      <c r="F138" s="136"/>
      <c r="G138" s="104"/>
    </row>
    <row r="139" spans="1:7" x14ac:dyDescent="0.25">
      <c r="A139" s="104" t="s">
        <v>1288</v>
      </c>
      <c r="B139" s="123"/>
      <c r="C139" s="136"/>
      <c r="D139" s="136"/>
      <c r="E139" s="136"/>
      <c r="F139" s="136"/>
      <c r="G139" s="104"/>
    </row>
    <row r="140" spans="1:7" x14ac:dyDescent="0.25">
      <c r="A140" s="104" t="s">
        <v>1289</v>
      </c>
      <c r="B140" s="123"/>
      <c r="C140" s="136"/>
      <c r="D140" s="136"/>
      <c r="E140" s="136"/>
      <c r="F140" s="136"/>
      <c r="G140" s="104"/>
    </row>
    <row r="141" spans="1:7" x14ac:dyDescent="0.25">
      <c r="A141" s="104" t="s">
        <v>1290</v>
      </c>
      <c r="B141" s="123"/>
      <c r="C141" s="136"/>
      <c r="D141" s="136"/>
      <c r="E141" s="136"/>
      <c r="F141" s="136"/>
      <c r="G141" s="104"/>
    </row>
    <row r="142" spans="1:7" x14ac:dyDescent="0.25">
      <c r="A142" s="104" t="s">
        <v>1291</v>
      </c>
      <c r="B142" s="123"/>
      <c r="C142" s="136"/>
      <c r="D142" s="136"/>
      <c r="E142" s="136"/>
      <c r="F142" s="136"/>
      <c r="G142" s="104"/>
    </row>
    <row r="143" spans="1:7" x14ac:dyDescent="0.25">
      <c r="A143" s="104" t="s">
        <v>1292</v>
      </c>
      <c r="B143" s="123"/>
      <c r="C143" s="136"/>
      <c r="D143" s="136"/>
      <c r="E143" s="136"/>
      <c r="F143" s="136"/>
      <c r="G143" s="104"/>
    </row>
    <row r="144" spans="1:7" x14ac:dyDescent="0.25">
      <c r="A144" s="104" t="s">
        <v>1293</v>
      </c>
      <c r="B144" s="123"/>
      <c r="C144" s="136"/>
      <c r="D144" s="136"/>
      <c r="E144" s="136"/>
      <c r="F144" s="136"/>
      <c r="G144" s="104"/>
    </row>
    <row r="145" spans="1:7" x14ac:dyDescent="0.25">
      <c r="A145" s="104" t="s">
        <v>1294</v>
      </c>
      <c r="B145" s="123"/>
      <c r="C145" s="136"/>
      <c r="D145" s="136"/>
      <c r="E145" s="136"/>
      <c r="F145" s="136"/>
      <c r="G145" s="104"/>
    </row>
    <row r="146" spans="1:7" x14ac:dyDescent="0.25">
      <c r="A146" s="104" t="s">
        <v>1295</v>
      </c>
      <c r="B146" s="123"/>
      <c r="C146" s="136"/>
      <c r="D146" s="136"/>
      <c r="E146" s="136"/>
      <c r="F146" s="136"/>
      <c r="G146" s="104"/>
    </row>
    <row r="147" spans="1:7" x14ac:dyDescent="0.25">
      <c r="A147" s="104" t="s">
        <v>1296</v>
      </c>
      <c r="B147" s="123"/>
      <c r="C147" s="136"/>
      <c r="D147" s="136"/>
      <c r="E147" s="136"/>
      <c r="F147" s="136"/>
      <c r="G147" s="104"/>
    </row>
    <row r="148" spans="1:7" x14ac:dyDescent="0.25">
      <c r="A148" s="104" t="s">
        <v>1297</v>
      </c>
      <c r="B148" s="123"/>
      <c r="C148" s="136"/>
      <c r="D148" s="136"/>
      <c r="E148" s="136"/>
      <c r="F148" s="136"/>
      <c r="G148" s="104"/>
    </row>
    <row r="149" spans="1:7" ht="15" customHeight="1" x14ac:dyDescent="0.25">
      <c r="A149" s="113"/>
      <c r="B149" s="114" t="s">
        <v>633</v>
      </c>
      <c r="C149" s="113" t="s">
        <v>509</v>
      </c>
      <c r="D149" s="113" t="s">
        <v>510</v>
      </c>
      <c r="E149" s="120"/>
      <c r="F149" s="115" t="s">
        <v>478</v>
      </c>
      <c r="G149" s="115"/>
    </row>
    <row r="150" spans="1:7" x14ac:dyDescent="0.25">
      <c r="A150" s="104" t="s">
        <v>634</v>
      </c>
      <c r="B150" s="104" t="s">
        <v>635</v>
      </c>
      <c r="C150" s="136">
        <v>0.8165</v>
      </c>
      <c r="D150" s="136">
        <v>0.39329999999999998</v>
      </c>
      <c r="E150" s="137"/>
      <c r="F150" s="136">
        <v>0.72750000000000004</v>
      </c>
    </row>
    <row r="151" spans="1:7" x14ac:dyDescent="0.25">
      <c r="A151" s="104" t="s">
        <v>636</v>
      </c>
      <c r="B151" s="104" t="s">
        <v>637</v>
      </c>
      <c r="C151" s="136">
        <v>0.18350000000000002</v>
      </c>
      <c r="D151" s="136">
        <v>0.60670000000000002</v>
      </c>
      <c r="E151" s="137"/>
      <c r="F151" s="136">
        <v>0.27250000000000002</v>
      </c>
    </row>
    <row r="152" spans="1:7" x14ac:dyDescent="0.25">
      <c r="A152" s="104" t="s">
        <v>638</v>
      </c>
      <c r="B152" s="104" t="s">
        <v>94</v>
      </c>
      <c r="C152" s="136" t="s">
        <v>948</v>
      </c>
      <c r="D152" s="136" t="s">
        <v>948</v>
      </c>
      <c r="E152" s="137"/>
      <c r="F152" s="136" t="s">
        <v>948</v>
      </c>
    </row>
    <row r="153" spans="1:7" outlineLevel="1" x14ac:dyDescent="0.25">
      <c r="A153" s="104" t="s">
        <v>639</v>
      </c>
      <c r="C153" s="136"/>
      <c r="D153" s="136"/>
      <c r="E153" s="137"/>
      <c r="F153" s="136"/>
    </row>
    <row r="154" spans="1:7" outlineLevel="1" x14ac:dyDescent="0.25">
      <c r="A154" s="104" t="s">
        <v>640</v>
      </c>
      <c r="C154" s="136"/>
      <c r="D154" s="136"/>
      <c r="E154" s="137"/>
      <c r="F154" s="136"/>
    </row>
    <row r="155" spans="1:7" outlineLevel="1" x14ac:dyDescent="0.25">
      <c r="A155" s="104" t="s">
        <v>641</v>
      </c>
      <c r="C155" s="136"/>
      <c r="D155" s="136"/>
      <c r="E155" s="137"/>
      <c r="F155" s="136"/>
    </row>
    <row r="156" spans="1:7" outlineLevel="1" x14ac:dyDescent="0.25">
      <c r="A156" s="104" t="s">
        <v>642</v>
      </c>
      <c r="C156" s="136"/>
      <c r="D156" s="136"/>
      <c r="E156" s="137"/>
      <c r="F156" s="136"/>
    </row>
    <row r="157" spans="1:7" outlineLevel="1" x14ac:dyDescent="0.25">
      <c r="A157" s="104" t="s">
        <v>643</v>
      </c>
      <c r="C157" s="136"/>
      <c r="D157" s="136"/>
      <c r="E157" s="137"/>
      <c r="F157" s="136"/>
    </row>
    <row r="158" spans="1:7" outlineLevel="1" x14ac:dyDescent="0.25">
      <c r="A158" s="104" t="s">
        <v>644</v>
      </c>
      <c r="C158" s="136"/>
      <c r="D158" s="136"/>
      <c r="E158" s="137"/>
      <c r="F158" s="136"/>
    </row>
    <row r="159" spans="1:7" ht="15" customHeight="1" x14ac:dyDescent="0.25">
      <c r="A159" s="113"/>
      <c r="B159" s="114" t="s">
        <v>645</v>
      </c>
      <c r="C159" s="113" t="s">
        <v>509</v>
      </c>
      <c r="D159" s="113" t="s">
        <v>510</v>
      </c>
      <c r="E159" s="120"/>
      <c r="F159" s="115" t="s">
        <v>478</v>
      </c>
      <c r="G159" s="115"/>
    </row>
    <row r="160" spans="1:7" x14ac:dyDescent="0.25">
      <c r="A160" s="104" t="s">
        <v>646</v>
      </c>
      <c r="B160" s="104" t="s">
        <v>647</v>
      </c>
      <c r="C160" s="136">
        <v>0.48259999999999997</v>
      </c>
      <c r="D160" s="136">
        <v>0.4</v>
      </c>
      <c r="E160" s="137"/>
      <c r="F160" s="136">
        <v>0.46520000000000006</v>
      </c>
    </row>
    <row r="161" spans="1:7" x14ac:dyDescent="0.25">
      <c r="A161" s="104" t="s">
        <v>648</v>
      </c>
      <c r="B161" s="104" t="s">
        <v>649</v>
      </c>
      <c r="C161" s="136">
        <v>0.51739999999999997</v>
      </c>
      <c r="D161" s="136">
        <v>0.6</v>
      </c>
      <c r="E161" s="137"/>
      <c r="F161" s="136">
        <v>0.53479999999999994</v>
      </c>
    </row>
    <row r="162" spans="1:7" x14ac:dyDescent="0.25">
      <c r="A162" s="104" t="s">
        <v>650</v>
      </c>
      <c r="B162" s="104" t="s">
        <v>94</v>
      </c>
      <c r="C162" s="136" t="s">
        <v>948</v>
      </c>
      <c r="D162" s="136" t="s">
        <v>948</v>
      </c>
      <c r="E162" s="137"/>
      <c r="F162" s="136" t="s">
        <v>948</v>
      </c>
    </row>
    <row r="163" spans="1:7" outlineLevel="1" x14ac:dyDescent="0.25">
      <c r="A163" s="104" t="s">
        <v>651</v>
      </c>
      <c r="E163" s="99"/>
    </row>
    <row r="164" spans="1:7" outlineLevel="1" x14ac:dyDescent="0.25">
      <c r="A164" s="104" t="s">
        <v>652</v>
      </c>
      <c r="E164" s="99"/>
    </row>
    <row r="165" spans="1:7" outlineLevel="1" x14ac:dyDescent="0.25">
      <c r="A165" s="104" t="s">
        <v>653</v>
      </c>
      <c r="E165" s="99"/>
    </row>
    <row r="166" spans="1:7" outlineLevel="1" x14ac:dyDescent="0.25">
      <c r="A166" s="104" t="s">
        <v>654</v>
      </c>
      <c r="E166" s="99"/>
    </row>
    <row r="167" spans="1:7" outlineLevel="1" x14ac:dyDescent="0.25">
      <c r="A167" s="104" t="s">
        <v>655</v>
      </c>
      <c r="E167" s="99"/>
    </row>
    <row r="168" spans="1:7" outlineLevel="1" x14ac:dyDescent="0.25">
      <c r="A168" s="104" t="s">
        <v>656</v>
      </c>
      <c r="E168" s="99"/>
    </row>
    <row r="169" spans="1:7" ht="15" customHeight="1" x14ac:dyDescent="0.25">
      <c r="A169" s="113"/>
      <c r="B169" s="114" t="s">
        <v>657</v>
      </c>
      <c r="C169" s="113" t="s">
        <v>509</v>
      </c>
      <c r="D169" s="113" t="s">
        <v>510</v>
      </c>
      <c r="E169" s="120"/>
      <c r="F169" s="115" t="s">
        <v>478</v>
      </c>
      <c r="G169" s="115"/>
    </row>
    <row r="170" spans="1:7" x14ac:dyDescent="0.25">
      <c r="A170" s="104" t="s">
        <v>658</v>
      </c>
      <c r="B170" s="124" t="s">
        <v>659</v>
      </c>
      <c r="C170" s="136">
        <v>7.690000000000001E-2</v>
      </c>
      <c r="D170" s="136">
        <v>3.2799999999999996E-2</v>
      </c>
      <c r="E170" s="137"/>
      <c r="F170" s="136">
        <v>6.7599999999999993E-2</v>
      </c>
    </row>
    <row r="171" spans="1:7" x14ac:dyDescent="0.25">
      <c r="A171" s="104" t="s">
        <v>660</v>
      </c>
      <c r="B171" s="124" t="s">
        <v>661</v>
      </c>
      <c r="C171" s="136">
        <v>5.4299999999999994E-2</v>
      </c>
      <c r="D171" s="136">
        <v>4.8300000000000003E-2</v>
      </c>
      <c r="E171" s="137"/>
      <c r="F171" s="136">
        <v>5.2999999999999999E-2</v>
      </c>
    </row>
    <row r="172" spans="1:7" x14ac:dyDescent="0.25">
      <c r="A172" s="104" t="s">
        <v>662</v>
      </c>
      <c r="B172" s="124" t="s">
        <v>663</v>
      </c>
      <c r="C172" s="136">
        <v>5.5300000000000002E-2</v>
      </c>
      <c r="D172" s="136">
        <v>5.5099999999999996E-2</v>
      </c>
      <c r="E172" s="136"/>
      <c r="F172" s="136">
        <v>5.5300000000000002E-2</v>
      </c>
    </row>
    <row r="173" spans="1:7" x14ac:dyDescent="0.25">
      <c r="A173" s="104" t="s">
        <v>664</v>
      </c>
      <c r="B173" s="124" t="s">
        <v>665</v>
      </c>
      <c r="C173" s="136">
        <v>8.4199999999999997E-2</v>
      </c>
      <c r="D173" s="136">
        <v>4.2199999999999994E-2</v>
      </c>
      <c r="E173" s="136"/>
      <c r="F173" s="136">
        <v>7.5399999999999995E-2</v>
      </c>
    </row>
    <row r="174" spans="1:7" x14ac:dyDescent="0.25">
      <c r="A174" s="104" t="s">
        <v>666</v>
      </c>
      <c r="B174" s="124" t="s">
        <v>667</v>
      </c>
      <c r="C174" s="136">
        <v>0.72920000000000007</v>
      </c>
      <c r="D174" s="136">
        <v>0.8216</v>
      </c>
      <c r="E174" s="136"/>
      <c r="F174" s="136">
        <v>0.74870000000000003</v>
      </c>
    </row>
    <row r="175" spans="1:7" outlineLevel="1" x14ac:dyDescent="0.25">
      <c r="A175" s="104" t="s">
        <v>668</v>
      </c>
      <c r="B175" s="121"/>
      <c r="C175" s="136"/>
      <c r="D175" s="136"/>
      <c r="E175" s="136"/>
      <c r="F175" s="136"/>
    </row>
    <row r="176" spans="1:7" outlineLevel="1" x14ac:dyDescent="0.25">
      <c r="A176" s="104" t="s">
        <v>669</v>
      </c>
      <c r="B176" s="121"/>
      <c r="C176" s="136"/>
      <c r="D176" s="136"/>
      <c r="E176" s="136"/>
      <c r="F176" s="136"/>
    </row>
    <row r="177" spans="1:7" outlineLevel="1" x14ac:dyDescent="0.25">
      <c r="A177" s="104" t="s">
        <v>670</v>
      </c>
      <c r="B177" s="124"/>
      <c r="C177" s="136"/>
      <c r="D177" s="136"/>
      <c r="E177" s="136"/>
      <c r="F177" s="136"/>
    </row>
    <row r="178" spans="1:7" outlineLevel="1" x14ac:dyDescent="0.25">
      <c r="A178" s="104" t="s">
        <v>671</v>
      </c>
      <c r="B178" s="124"/>
      <c r="C178" s="136"/>
      <c r="D178" s="136"/>
      <c r="E178" s="136"/>
      <c r="F178" s="136"/>
    </row>
    <row r="179" spans="1:7" ht="15" customHeight="1" x14ac:dyDescent="0.25">
      <c r="A179" s="113"/>
      <c r="B179" s="114" t="s">
        <v>672</v>
      </c>
      <c r="C179" s="113" t="s">
        <v>509</v>
      </c>
      <c r="D179" s="113" t="s">
        <v>510</v>
      </c>
      <c r="E179" s="120"/>
      <c r="F179" s="115" t="s">
        <v>478</v>
      </c>
      <c r="G179" s="115"/>
    </row>
    <row r="180" spans="1:7" x14ac:dyDescent="0.25">
      <c r="A180" s="104" t="s">
        <v>673</v>
      </c>
      <c r="B180" s="104" t="s">
        <v>674</v>
      </c>
      <c r="C180" s="136">
        <v>2.0999999999999999E-3</v>
      </c>
      <c r="D180" s="136">
        <v>0.01</v>
      </c>
      <c r="E180" s="137"/>
      <c r="F180" s="136">
        <v>3.8E-3</v>
      </c>
    </row>
    <row r="181" spans="1:7" outlineLevel="1" x14ac:dyDescent="0.25">
      <c r="A181" s="104" t="s">
        <v>675</v>
      </c>
      <c r="B181" s="125"/>
      <c r="C181" s="136"/>
      <c r="D181" s="136"/>
      <c r="E181" s="137"/>
      <c r="F181" s="136"/>
    </row>
    <row r="182" spans="1:7" outlineLevel="1" x14ac:dyDescent="0.25">
      <c r="A182" s="104" t="s">
        <v>676</v>
      </c>
      <c r="B182" s="125"/>
      <c r="C182" s="136"/>
      <c r="D182" s="136"/>
      <c r="E182" s="137"/>
      <c r="F182" s="136"/>
    </row>
    <row r="183" spans="1:7" outlineLevel="1" x14ac:dyDescent="0.25">
      <c r="A183" s="104" t="s">
        <v>677</v>
      </c>
      <c r="B183" s="125"/>
      <c r="C183" s="136"/>
      <c r="D183" s="136"/>
      <c r="E183" s="137"/>
      <c r="F183" s="136"/>
    </row>
    <row r="184" spans="1:7" outlineLevel="1" x14ac:dyDescent="0.25">
      <c r="A184" s="104" t="s">
        <v>678</v>
      </c>
      <c r="B184" s="125"/>
      <c r="C184" s="136"/>
      <c r="D184" s="136"/>
      <c r="E184" s="137"/>
      <c r="F184" s="136"/>
    </row>
    <row r="185" spans="1:7" ht="18.75" x14ac:dyDescent="0.25">
      <c r="A185" s="126"/>
      <c r="B185" s="127" t="s">
        <v>475</v>
      </c>
      <c r="C185" s="126"/>
      <c r="D185" s="126"/>
      <c r="E185" s="126"/>
      <c r="F185" s="128"/>
      <c r="G185" s="128"/>
    </row>
    <row r="186" spans="1:7" ht="15" customHeight="1" x14ac:dyDescent="0.25">
      <c r="A186" s="113"/>
      <c r="B186" s="114" t="s">
        <v>679</v>
      </c>
      <c r="C186" s="113" t="s">
        <v>680</v>
      </c>
      <c r="D186" s="113" t="s">
        <v>681</v>
      </c>
      <c r="E186" s="120"/>
      <c r="F186" s="113" t="s">
        <v>509</v>
      </c>
      <c r="G186" s="113" t="s">
        <v>682</v>
      </c>
    </row>
    <row r="187" spans="1:7" x14ac:dyDescent="0.25">
      <c r="A187" s="104" t="s">
        <v>683</v>
      </c>
      <c r="B187" s="123" t="s">
        <v>684</v>
      </c>
      <c r="C187" s="158">
        <v>1433</v>
      </c>
      <c r="E187" s="129"/>
      <c r="F187" s="130"/>
      <c r="G187" s="130"/>
    </row>
    <row r="188" spans="1:7" x14ac:dyDescent="0.25">
      <c r="A188" s="129"/>
      <c r="B188" s="131"/>
      <c r="C188" s="129"/>
      <c r="D188" s="129"/>
      <c r="E188" s="129"/>
      <c r="F188" s="130"/>
      <c r="G188" s="130"/>
    </row>
    <row r="189" spans="1:7" x14ac:dyDescent="0.25">
      <c r="B189" s="123" t="s">
        <v>685</v>
      </c>
      <c r="C189" s="129"/>
      <c r="D189" s="129"/>
      <c r="E189" s="129"/>
      <c r="F189" s="130"/>
      <c r="G189" s="130"/>
    </row>
    <row r="190" spans="1:7" x14ac:dyDescent="0.25">
      <c r="A190" s="104" t="s">
        <v>686</v>
      </c>
      <c r="B190" s="171" t="s">
        <v>1337</v>
      </c>
      <c r="C190" s="158">
        <v>173552</v>
      </c>
      <c r="D190" s="161">
        <v>183714</v>
      </c>
      <c r="E190" s="129"/>
      <c r="F190" s="157">
        <f>IF($C$214=0,"",IF(C190="[for completion]","",IF(C190="","",C190/$C$214)))</f>
        <v>0.53855821357753075</v>
      </c>
      <c r="G190" s="157">
        <f>IF($D$214=0,"",IF(D190="[for completion]","",IF(D190="","",D190/$D$214)))</f>
        <v>0.81709497504870177</v>
      </c>
    </row>
    <row r="191" spans="1:7" x14ac:dyDescent="0.25">
      <c r="A191" s="104" t="s">
        <v>687</v>
      </c>
      <c r="B191" s="171" t="s">
        <v>1338</v>
      </c>
      <c r="C191" s="158">
        <v>103781</v>
      </c>
      <c r="D191" s="161">
        <v>37514</v>
      </c>
      <c r="E191" s="129"/>
      <c r="F191" s="157">
        <f t="shared" ref="F191:F213" si="1">IF($C$214=0,"",IF(C191="[for completion]","",IF(C191="","",C191/$C$214)))</f>
        <v>0.32204820436116965</v>
      </c>
      <c r="G191" s="157">
        <f t="shared" ref="G191:G213" si="2">IF($D$214=0,"",IF(D191="[for completion]","",IF(D191="","",D191/$D$214)))</f>
        <v>0.16684902018342096</v>
      </c>
    </row>
    <row r="192" spans="1:7" x14ac:dyDescent="0.25">
      <c r="A192" s="104" t="s">
        <v>688</v>
      </c>
      <c r="B192" s="171" t="s">
        <v>1339</v>
      </c>
      <c r="C192" s="158">
        <v>26076</v>
      </c>
      <c r="D192" s="161">
        <v>3223</v>
      </c>
      <c r="E192" s="129"/>
      <c r="F192" s="157">
        <f t="shared" si="1"/>
        <v>8.0917788197472168E-2</v>
      </c>
      <c r="G192" s="157">
        <f t="shared" si="2"/>
        <v>1.4334765475586868E-2</v>
      </c>
    </row>
    <row r="193" spans="1:7" x14ac:dyDescent="0.25">
      <c r="A193" s="104" t="s">
        <v>689</v>
      </c>
      <c r="B193" s="171" t="s">
        <v>1340</v>
      </c>
      <c r="C193" s="158">
        <v>8717</v>
      </c>
      <c r="D193" s="161">
        <v>293</v>
      </c>
      <c r="E193" s="129"/>
      <c r="F193" s="157">
        <f t="shared" si="1"/>
        <v>2.705017486260795E-2</v>
      </c>
      <c r="G193" s="157">
        <f t="shared" si="2"/>
        <v>1.3031604977806243E-3</v>
      </c>
    </row>
    <row r="194" spans="1:7" x14ac:dyDescent="0.25">
      <c r="A194" s="104" t="s">
        <v>690</v>
      </c>
      <c r="B194" s="171" t="s">
        <v>1340</v>
      </c>
      <c r="C194" s="158">
        <v>4398</v>
      </c>
      <c r="D194" s="161">
        <v>63</v>
      </c>
      <c r="E194" s="129"/>
      <c r="F194" s="157">
        <f t="shared" si="1"/>
        <v>1.3647661930222528E-2</v>
      </c>
      <c r="G194" s="157">
        <f t="shared" si="2"/>
        <v>2.8020174525658474E-4</v>
      </c>
    </row>
    <row r="195" spans="1:7" x14ac:dyDescent="0.25">
      <c r="A195" s="104" t="s">
        <v>691</v>
      </c>
      <c r="B195" s="171" t="s">
        <v>1341</v>
      </c>
      <c r="C195" s="158">
        <v>5729</v>
      </c>
      <c r="D195" s="161">
        <v>31</v>
      </c>
      <c r="E195" s="129"/>
      <c r="F195" s="157">
        <f t="shared" si="1"/>
        <v>1.7777957070997011E-2</v>
      </c>
      <c r="G195" s="157">
        <f t="shared" si="2"/>
        <v>1.3787704925324011E-4</v>
      </c>
    </row>
    <row r="196" spans="1:7" x14ac:dyDescent="0.25">
      <c r="A196" s="104" t="s">
        <v>692</v>
      </c>
      <c r="B196" s="123"/>
      <c r="C196" s="158"/>
      <c r="D196" s="161"/>
      <c r="E196" s="129"/>
      <c r="F196" s="157" t="str">
        <f t="shared" si="1"/>
        <v/>
      </c>
      <c r="G196" s="157" t="str">
        <f t="shared" si="2"/>
        <v/>
      </c>
    </row>
    <row r="197" spans="1:7" x14ac:dyDescent="0.25">
      <c r="A197" s="104" t="s">
        <v>693</v>
      </c>
      <c r="B197" s="123"/>
      <c r="C197" s="158"/>
      <c r="D197" s="161"/>
      <c r="E197" s="129"/>
      <c r="F197" s="157" t="str">
        <f t="shared" si="1"/>
        <v/>
      </c>
      <c r="G197" s="157" t="str">
        <f t="shared" si="2"/>
        <v/>
      </c>
    </row>
    <row r="198" spans="1:7" x14ac:dyDescent="0.25">
      <c r="A198" s="104" t="s">
        <v>694</v>
      </c>
      <c r="B198" s="123"/>
      <c r="C198" s="158"/>
      <c r="D198" s="161"/>
      <c r="E198" s="129"/>
      <c r="F198" s="157" t="str">
        <f t="shared" si="1"/>
        <v/>
      </c>
      <c r="G198" s="157" t="str">
        <f t="shared" si="2"/>
        <v/>
      </c>
    </row>
    <row r="199" spans="1:7" x14ac:dyDescent="0.25">
      <c r="A199" s="104" t="s">
        <v>695</v>
      </c>
      <c r="B199" s="123"/>
      <c r="C199" s="158"/>
      <c r="D199" s="161"/>
      <c r="E199" s="123"/>
      <c r="F199" s="157" t="str">
        <f t="shared" si="1"/>
        <v/>
      </c>
      <c r="G199" s="157" t="str">
        <f t="shared" si="2"/>
        <v/>
      </c>
    </row>
    <row r="200" spans="1:7" x14ac:dyDescent="0.25">
      <c r="A200" s="104" t="s">
        <v>696</v>
      </c>
      <c r="B200" s="123"/>
      <c r="C200" s="158"/>
      <c r="D200" s="161"/>
      <c r="E200" s="123"/>
      <c r="F200" s="157" t="str">
        <f t="shared" si="1"/>
        <v/>
      </c>
      <c r="G200" s="157" t="str">
        <f t="shared" si="2"/>
        <v/>
      </c>
    </row>
    <row r="201" spans="1:7" x14ac:dyDescent="0.25">
      <c r="A201" s="104" t="s">
        <v>697</v>
      </c>
      <c r="B201" s="123"/>
      <c r="C201" s="158"/>
      <c r="D201" s="161"/>
      <c r="E201" s="123"/>
      <c r="F201" s="157" t="str">
        <f t="shared" si="1"/>
        <v/>
      </c>
      <c r="G201" s="157" t="str">
        <f t="shared" si="2"/>
        <v/>
      </c>
    </row>
    <row r="202" spans="1:7" x14ac:dyDescent="0.25">
      <c r="A202" s="104" t="s">
        <v>698</v>
      </c>
      <c r="B202" s="123"/>
      <c r="C202" s="158"/>
      <c r="D202" s="161"/>
      <c r="E202" s="123"/>
      <c r="F202" s="157" t="str">
        <f t="shared" si="1"/>
        <v/>
      </c>
      <c r="G202" s="157" t="str">
        <f t="shared" si="2"/>
        <v/>
      </c>
    </row>
    <row r="203" spans="1:7" x14ac:dyDescent="0.25">
      <c r="A203" s="104" t="s">
        <v>699</v>
      </c>
      <c r="B203" s="123"/>
      <c r="C203" s="158"/>
      <c r="D203" s="161"/>
      <c r="E203" s="123"/>
      <c r="F203" s="157" t="str">
        <f t="shared" si="1"/>
        <v/>
      </c>
      <c r="G203" s="157" t="str">
        <f t="shared" si="2"/>
        <v/>
      </c>
    </row>
    <row r="204" spans="1:7" x14ac:dyDescent="0.25">
      <c r="A204" s="104" t="s">
        <v>700</v>
      </c>
      <c r="B204" s="123"/>
      <c r="C204" s="158"/>
      <c r="D204" s="161"/>
      <c r="E204" s="123"/>
      <c r="F204" s="157" t="str">
        <f t="shared" si="1"/>
        <v/>
      </c>
      <c r="G204" s="157" t="str">
        <f t="shared" si="2"/>
        <v/>
      </c>
    </row>
    <row r="205" spans="1:7" x14ac:dyDescent="0.25">
      <c r="A205" s="104" t="s">
        <v>701</v>
      </c>
      <c r="B205" s="123"/>
      <c r="C205" s="158"/>
      <c r="D205" s="161"/>
      <c r="F205" s="157" t="str">
        <f t="shared" si="1"/>
        <v/>
      </c>
      <c r="G205" s="157" t="str">
        <f t="shared" si="2"/>
        <v/>
      </c>
    </row>
    <row r="206" spans="1:7" x14ac:dyDescent="0.25">
      <c r="A206" s="104" t="s">
        <v>702</v>
      </c>
      <c r="B206" s="123"/>
      <c r="C206" s="158"/>
      <c r="D206" s="161"/>
      <c r="E206" s="118"/>
      <c r="F206" s="157" t="str">
        <f t="shared" si="1"/>
        <v/>
      </c>
      <c r="G206" s="157" t="str">
        <f t="shared" si="2"/>
        <v/>
      </c>
    </row>
    <row r="207" spans="1:7" x14ac:dyDescent="0.25">
      <c r="A207" s="104" t="s">
        <v>703</v>
      </c>
      <c r="B207" s="123"/>
      <c r="C207" s="158"/>
      <c r="D207" s="161"/>
      <c r="E207" s="118"/>
      <c r="F207" s="157" t="str">
        <f t="shared" si="1"/>
        <v/>
      </c>
      <c r="G207" s="157" t="str">
        <f t="shared" si="2"/>
        <v/>
      </c>
    </row>
    <row r="208" spans="1:7" x14ac:dyDescent="0.25">
      <c r="A208" s="104" t="s">
        <v>704</v>
      </c>
      <c r="B208" s="123"/>
      <c r="C208" s="158"/>
      <c r="D208" s="161"/>
      <c r="E208" s="118"/>
      <c r="F208" s="157" t="str">
        <f t="shared" si="1"/>
        <v/>
      </c>
      <c r="G208" s="157" t="str">
        <f t="shared" si="2"/>
        <v/>
      </c>
    </row>
    <row r="209" spans="1:7" x14ac:dyDescent="0.25">
      <c r="A209" s="104" t="s">
        <v>705</v>
      </c>
      <c r="B209" s="123"/>
      <c r="C209" s="158"/>
      <c r="D209" s="161"/>
      <c r="E209" s="118"/>
      <c r="F209" s="157" t="str">
        <f t="shared" si="1"/>
        <v/>
      </c>
      <c r="G209" s="157" t="str">
        <f t="shared" si="2"/>
        <v/>
      </c>
    </row>
    <row r="210" spans="1:7" x14ac:dyDescent="0.25">
      <c r="A210" s="104" t="s">
        <v>706</v>
      </c>
      <c r="B210" s="123"/>
      <c r="C210" s="158"/>
      <c r="D210" s="161"/>
      <c r="E210" s="118"/>
      <c r="F210" s="157" t="str">
        <f t="shared" si="1"/>
        <v/>
      </c>
      <c r="G210" s="157" t="str">
        <f t="shared" si="2"/>
        <v/>
      </c>
    </row>
    <row r="211" spans="1:7" x14ac:dyDescent="0.25">
      <c r="A211" s="104" t="s">
        <v>707</v>
      </c>
      <c r="B211" s="123"/>
      <c r="C211" s="158"/>
      <c r="D211" s="161"/>
      <c r="E211" s="118"/>
      <c r="F211" s="157" t="str">
        <f t="shared" si="1"/>
        <v/>
      </c>
      <c r="G211" s="157" t="str">
        <f t="shared" si="2"/>
        <v/>
      </c>
    </row>
    <row r="212" spans="1:7" x14ac:dyDescent="0.25">
      <c r="A212" s="104" t="s">
        <v>708</v>
      </c>
      <c r="B212" s="123"/>
      <c r="C212" s="158"/>
      <c r="D212" s="161"/>
      <c r="E212" s="118"/>
      <c r="F212" s="157" t="str">
        <f t="shared" si="1"/>
        <v/>
      </c>
      <c r="G212" s="157" t="str">
        <f t="shared" si="2"/>
        <v/>
      </c>
    </row>
    <row r="213" spans="1:7" x14ac:dyDescent="0.25">
      <c r="A213" s="104" t="s">
        <v>709</v>
      </c>
      <c r="B213" s="123"/>
      <c r="C213" s="158"/>
      <c r="D213" s="161"/>
      <c r="E213" s="118"/>
      <c r="F213" s="157" t="str">
        <f t="shared" si="1"/>
        <v/>
      </c>
      <c r="G213" s="157" t="str">
        <f t="shared" si="2"/>
        <v/>
      </c>
    </row>
    <row r="214" spans="1:7" x14ac:dyDescent="0.25">
      <c r="A214" s="104" t="s">
        <v>710</v>
      </c>
      <c r="B214" s="132" t="s">
        <v>96</v>
      </c>
      <c r="C214" s="164">
        <f>SUM(C190:C213)</f>
        <v>322253</v>
      </c>
      <c r="D214" s="162">
        <f>SUM(D190:D213)</f>
        <v>224838</v>
      </c>
      <c r="E214" s="118"/>
      <c r="F214" s="163">
        <f>SUM(F190:F213)</f>
        <v>1</v>
      </c>
      <c r="G214" s="163">
        <f>SUM(G190:G213)</f>
        <v>1</v>
      </c>
    </row>
    <row r="215" spans="1:7" ht="15" customHeight="1" x14ac:dyDescent="0.25">
      <c r="A215" s="113"/>
      <c r="B215" s="114" t="s">
        <v>711</v>
      </c>
      <c r="C215" s="113" t="s">
        <v>680</v>
      </c>
      <c r="D215" s="113" t="s">
        <v>681</v>
      </c>
      <c r="E215" s="120"/>
      <c r="F215" s="113" t="s">
        <v>509</v>
      </c>
      <c r="G215" s="113" t="s">
        <v>682</v>
      </c>
    </row>
    <row r="216" spans="1:7" x14ac:dyDescent="0.25">
      <c r="A216" s="104" t="s">
        <v>712</v>
      </c>
      <c r="B216" s="104" t="s">
        <v>713</v>
      </c>
      <c r="C216" s="136" t="s">
        <v>948</v>
      </c>
      <c r="F216" s="160"/>
      <c r="G216" s="160"/>
    </row>
    <row r="217" spans="1:7" x14ac:dyDescent="0.25">
      <c r="F217" s="160"/>
      <c r="G217" s="160"/>
    </row>
    <row r="218" spans="1:7" x14ac:dyDescent="0.25">
      <c r="B218" s="123" t="s">
        <v>714</v>
      </c>
      <c r="F218" s="160"/>
      <c r="G218" s="160"/>
    </row>
    <row r="219" spans="1:7" x14ac:dyDescent="0.25">
      <c r="A219" s="104" t="s">
        <v>715</v>
      </c>
      <c r="B219" s="104" t="s">
        <v>716</v>
      </c>
      <c r="C219" s="136" t="s">
        <v>948</v>
      </c>
      <c r="D219" s="136" t="s">
        <v>948</v>
      </c>
      <c r="F219" s="157" t="str">
        <f t="shared" ref="F219:F233" si="3">IF($C$227=0,"",IF(C219="[for completion]","",C219/$C$227))</f>
        <v/>
      </c>
      <c r="G219" s="157" t="str">
        <f t="shared" ref="G219:G233" si="4">IF($D$227=0,"",IF(D219="[for completion]","",D219/$D$227))</f>
        <v/>
      </c>
    </row>
    <row r="220" spans="1:7" x14ac:dyDescent="0.25">
      <c r="A220" s="104" t="s">
        <v>717</v>
      </c>
      <c r="B220" s="104" t="s">
        <v>718</v>
      </c>
      <c r="C220" s="136" t="s">
        <v>948</v>
      </c>
      <c r="D220" s="136" t="s">
        <v>948</v>
      </c>
      <c r="F220" s="157" t="str">
        <f t="shared" si="3"/>
        <v/>
      </c>
      <c r="G220" s="157" t="str">
        <f t="shared" si="4"/>
        <v/>
      </c>
    </row>
    <row r="221" spans="1:7" x14ac:dyDescent="0.25">
      <c r="A221" s="104" t="s">
        <v>719</v>
      </c>
      <c r="B221" s="104" t="s">
        <v>720</v>
      </c>
      <c r="C221" s="136" t="s">
        <v>948</v>
      </c>
      <c r="D221" s="136" t="s">
        <v>948</v>
      </c>
      <c r="F221" s="157" t="str">
        <f t="shared" si="3"/>
        <v/>
      </c>
      <c r="G221" s="157" t="str">
        <f t="shared" si="4"/>
        <v/>
      </c>
    </row>
    <row r="222" spans="1:7" x14ac:dyDescent="0.25">
      <c r="A222" s="104" t="s">
        <v>721</v>
      </c>
      <c r="B222" s="104" t="s">
        <v>722</v>
      </c>
      <c r="C222" s="136" t="s">
        <v>948</v>
      </c>
      <c r="D222" s="136" t="s">
        <v>948</v>
      </c>
      <c r="F222" s="157" t="str">
        <f t="shared" si="3"/>
        <v/>
      </c>
      <c r="G222" s="157" t="str">
        <f t="shared" si="4"/>
        <v/>
      </c>
    </row>
    <row r="223" spans="1:7" x14ac:dyDescent="0.25">
      <c r="A223" s="104" t="s">
        <v>723</v>
      </c>
      <c r="B223" s="104" t="s">
        <v>724</v>
      </c>
      <c r="C223" s="136" t="s">
        <v>948</v>
      </c>
      <c r="D223" s="136" t="s">
        <v>948</v>
      </c>
      <c r="F223" s="157" t="str">
        <f t="shared" si="3"/>
        <v/>
      </c>
      <c r="G223" s="157" t="str">
        <f t="shared" si="4"/>
        <v/>
      </c>
    </row>
    <row r="224" spans="1:7" x14ac:dyDescent="0.25">
      <c r="A224" s="104" t="s">
        <v>725</v>
      </c>
      <c r="B224" s="104" t="s">
        <v>726</v>
      </c>
      <c r="C224" s="136" t="s">
        <v>948</v>
      </c>
      <c r="D224" s="136" t="s">
        <v>948</v>
      </c>
      <c r="F224" s="157" t="str">
        <f t="shared" si="3"/>
        <v/>
      </c>
      <c r="G224" s="157" t="str">
        <f t="shared" si="4"/>
        <v/>
      </c>
    </row>
    <row r="225" spans="1:7" x14ac:dyDescent="0.25">
      <c r="A225" s="104" t="s">
        <v>727</v>
      </c>
      <c r="B225" s="104" t="s">
        <v>728</v>
      </c>
      <c r="C225" s="136" t="s">
        <v>948</v>
      </c>
      <c r="D225" s="136" t="s">
        <v>948</v>
      </c>
      <c r="F225" s="157" t="str">
        <f t="shared" si="3"/>
        <v/>
      </c>
      <c r="G225" s="157" t="str">
        <f t="shared" si="4"/>
        <v/>
      </c>
    </row>
    <row r="226" spans="1:7" x14ac:dyDescent="0.25">
      <c r="A226" s="104" t="s">
        <v>729</v>
      </c>
      <c r="B226" s="104" t="s">
        <v>730</v>
      </c>
      <c r="C226" s="136" t="s">
        <v>948</v>
      </c>
      <c r="D226" s="136" t="s">
        <v>948</v>
      </c>
      <c r="F226" s="157" t="str">
        <f t="shared" si="3"/>
        <v/>
      </c>
      <c r="G226" s="157" t="str">
        <f t="shared" si="4"/>
        <v/>
      </c>
    </row>
    <row r="227" spans="1:7" x14ac:dyDescent="0.25">
      <c r="A227" s="104" t="s">
        <v>731</v>
      </c>
      <c r="B227" s="132" t="s">
        <v>96</v>
      </c>
      <c r="C227" s="158">
        <f>SUM(C219:C226)</f>
        <v>0</v>
      </c>
      <c r="D227" s="161">
        <f>SUM(D219:D226)</f>
        <v>0</v>
      </c>
      <c r="F227" s="136">
        <f>SUM(F219:F226)</f>
        <v>0</v>
      </c>
      <c r="G227" s="136">
        <f>SUM(G219:G226)</f>
        <v>0</v>
      </c>
    </row>
    <row r="228" spans="1:7" outlineLevel="1" x14ac:dyDescent="0.25">
      <c r="A228" s="104" t="s">
        <v>732</v>
      </c>
      <c r="B228" s="119" t="s">
        <v>733</v>
      </c>
      <c r="C228" s="158"/>
      <c r="D228" s="161"/>
      <c r="F228" s="157" t="str">
        <f t="shared" si="3"/>
        <v/>
      </c>
      <c r="G228" s="157" t="str">
        <f t="shared" si="4"/>
        <v/>
      </c>
    </row>
    <row r="229" spans="1:7" outlineLevel="1" x14ac:dyDescent="0.25">
      <c r="A229" s="104" t="s">
        <v>734</v>
      </c>
      <c r="B229" s="119" t="s">
        <v>735</v>
      </c>
      <c r="C229" s="158"/>
      <c r="D229" s="161"/>
      <c r="F229" s="157" t="str">
        <f t="shared" si="3"/>
        <v/>
      </c>
      <c r="G229" s="157" t="str">
        <f t="shared" si="4"/>
        <v/>
      </c>
    </row>
    <row r="230" spans="1:7" outlineLevel="1" x14ac:dyDescent="0.25">
      <c r="A230" s="104" t="s">
        <v>736</v>
      </c>
      <c r="B230" s="119" t="s">
        <v>737</v>
      </c>
      <c r="C230" s="158"/>
      <c r="D230" s="161"/>
      <c r="F230" s="157" t="str">
        <f t="shared" si="3"/>
        <v/>
      </c>
      <c r="G230" s="157" t="str">
        <f t="shared" si="4"/>
        <v/>
      </c>
    </row>
    <row r="231" spans="1:7" outlineLevel="1" x14ac:dyDescent="0.25">
      <c r="A231" s="104" t="s">
        <v>738</v>
      </c>
      <c r="B231" s="119" t="s">
        <v>739</v>
      </c>
      <c r="C231" s="158"/>
      <c r="D231" s="161"/>
      <c r="F231" s="157" t="str">
        <f t="shared" si="3"/>
        <v/>
      </c>
      <c r="G231" s="157" t="str">
        <f t="shared" si="4"/>
        <v/>
      </c>
    </row>
    <row r="232" spans="1:7" outlineLevel="1" x14ac:dyDescent="0.25">
      <c r="A232" s="104" t="s">
        <v>740</v>
      </c>
      <c r="B232" s="119" t="s">
        <v>741</v>
      </c>
      <c r="C232" s="158"/>
      <c r="D232" s="161"/>
      <c r="F232" s="157" t="str">
        <f t="shared" si="3"/>
        <v/>
      </c>
      <c r="G232" s="157" t="str">
        <f t="shared" si="4"/>
        <v/>
      </c>
    </row>
    <row r="233" spans="1:7" outlineLevel="1" x14ac:dyDescent="0.25">
      <c r="A233" s="104" t="s">
        <v>742</v>
      </c>
      <c r="B233" s="119" t="s">
        <v>743</v>
      </c>
      <c r="C233" s="158"/>
      <c r="D233" s="161"/>
      <c r="F233" s="157" t="str">
        <f t="shared" si="3"/>
        <v/>
      </c>
      <c r="G233" s="157" t="str">
        <f t="shared" si="4"/>
        <v/>
      </c>
    </row>
    <row r="234" spans="1:7" outlineLevel="1" x14ac:dyDescent="0.25">
      <c r="A234" s="104" t="s">
        <v>744</v>
      </c>
      <c r="B234" s="119"/>
      <c r="F234" s="157"/>
      <c r="G234" s="157"/>
    </row>
    <row r="235" spans="1:7" outlineLevel="1" x14ac:dyDescent="0.25">
      <c r="A235" s="104" t="s">
        <v>745</v>
      </c>
      <c r="B235" s="119"/>
      <c r="F235" s="157"/>
      <c r="G235" s="157"/>
    </row>
    <row r="236" spans="1:7" outlineLevel="1" x14ac:dyDescent="0.25">
      <c r="A236" s="104" t="s">
        <v>746</v>
      </c>
      <c r="B236" s="119"/>
      <c r="F236" s="157"/>
      <c r="G236" s="157"/>
    </row>
    <row r="237" spans="1:7" ht="15" customHeight="1" x14ac:dyDescent="0.25">
      <c r="A237" s="113"/>
      <c r="B237" s="114" t="s">
        <v>747</v>
      </c>
      <c r="C237" s="113" t="s">
        <v>680</v>
      </c>
      <c r="D237" s="113" t="s">
        <v>681</v>
      </c>
      <c r="E237" s="120"/>
      <c r="F237" s="113" t="s">
        <v>509</v>
      </c>
      <c r="G237" s="113" t="s">
        <v>682</v>
      </c>
    </row>
    <row r="238" spans="1:7" x14ac:dyDescent="0.25">
      <c r="A238" s="104" t="s">
        <v>748</v>
      </c>
      <c r="B238" s="104" t="s">
        <v>713</v>
      </c>
      <c r="C238" s="136">
        <v>0.60819999999999996</v>
      </c>
      <c r="F238" s="160"/>
      <c r="G238" s="160"/>
    </row>
    <row r="239" spans="1:7" x14ac:dyDescent="0.25">
      <c r="F239" s="160"/>
      <c r="G239" s="160"/>
    </row>
    <row r="240" spans="1:7" x14ac:dyDescent="0.25">
      <c r="B240" s="123" t="s">
        <v>714</v>
      </c>
      <c r="F240" s="160"/>
      <c r="G240" s="160"/>
    </row>
    <row r="241" spans="1:7" x14ac:dyDescent="0.25">
      <c r="A241" s="104" t="s">
        <v>749</v>
      </c>
      <c r="B241" s="104" t="s">
        <v>716</v>
      </c>
      <c r="C241" s="158">
        <v>208955</v>
      </c>
      <c r="D241" s="161" t="s">
        <v>948</v>
      </c>
      <c r="F241" s="157">
        <f>IF($C$249=0,"",IF(C241="[Mark as ND1 if not relevant]","",C241/$C$249))</f>
        <v>0.64841909927913777</v>
      </c>
      <c r="G241" s="157" t="str">
        <f>IF($D$249=0,"",IF(D241="[Mark as ND1 if not relevant]","",D241/$D$249))</f>
        <v/>
      </c>
    </row>
    <row r="242" spans="1:7" x14ac:dyDescent="0.25">
      <c r="A242" s="104" t="s">
        <v>750</v>
      </c>
      <c r="B242" s="104" t="s">
        <v>718</v>
      </c>
      <c r="C242" s="158">
        <v>41836</v>
      </c>
      <c r="D242" s="161" t="s">
        <v>948</v>
      </c>
      <c r="F242" s="157">
        <f t="shared" ref="F242:F248" si="5">IF($C$249=0,"",IF(C242="[Mark as ND1 if not relevant]","",C242/$C$249))</f>
        <v>0.12982346169003858</v>
      </c>
      <c r="G242" s="157" t="str">
        <f t="shared" ref="G242:G248" si="6">IF($D$249=0,"",IF(D242="[Mark as ND1 if not relevant]","",D242/$D$249))</f>
        <v/>
      </c>
    </row>
    <row r="243" spans="1:7" x14ac:dyDescent="0.25">
      <c r="A243" s="104" t="s">
        <v>751</v>
      </c>
      <c r="B243" s="104" t="s">
        <v>720</v>
      </c>
      <c r="C243" s="158">
        <v>33259</v>
      </c>
      <c r="D243" s="161" t="s">
        <v>948</v>
      </c>
      <c r="F243" s="157">
        <f t="shared" si="5"/>
        <v>0.10320772808942043</v>
      </c>
      <c r="G243" s="157" t="str">
        <f t="shared" si="6"/>
        <v/>
      </c>
    </row>
    <row r="244" spans="1:7" x14ac:dyDescent="0.25">
      <c r="A244" s="104" t="s">
        <v>752</v>
      </c>
      <c r="B244" s="104" t="s">
        <v>722</v>
      </c>
      <c r="C244" s="158">
        <v>22555</v>
      </c>
      <c r="D244" s="161" t="s">
        <v>948</v>
      </c>
      <c r="F244" s="157">
        <f t="shared" si="5"/>
        <v>6.9991590458428621E-2</v>
      </c>
      <c r="G244" s="157" t="str">
        <f t="shared" si="6"/>
        <v/>
      </c>
    </row>
    <row r="245" spans="1:7" x14ac:dyDescent="0.25">
      <c r="A245" s="104" t="s">
        <v>753</v>
      </c>
      <c r="B245" s="104" t="s">
        <v>724</v>
      </c>
      <c r="C245" s="158">
        <v>11939</v>
      </c>
      <c r="D245" s="161" t="s">
        <v>948</v>
      </c>
      <c r="F245" s="157">
        <f t="shared" si="5"/>
        <v>3.7048530192116132E-2</v>
      </c>
      <c r="G245" s="157" t="str">
        <f t="shared" si="6"/>
        <v/>
      </c>
    </row>
    <row r="246" spans="1:7" x14ac:dyDescent="0.25">
      <c r="A246" s="104" t="s">
        <v>754</v>
      </c>
      <c r="B246" s="104" t="s">
        <v>726</v>
      </c>
      <c r="C246" s="158">
        <v>2427</v>
      </c>
      <c r="D246" s="161" t="s">
        <v>948</v>
      </c>
      <c r="F246" s="157">
        <f t="shared" si="5"/>
        <v>7.5313495917803709E-3</v>
      </c>
      <c r="G246" s="157" t="str">
        <f t="shared" si="6"/>
        <v/>
      </c>
    </row>
    <row r="247" spans="1:7" x14ac:dyDescent="0.25">
      <c r="A247" s="104" t="s">
        <v>755</v>
      </c>
      <c r="B247" s="104" t="s">
        <v>728</v>
      </c>
      <c r="C247" s="158">
        <v>697</v>
      </c>
      <c r="D247" s="161" t="s">
        <v>948</v>
      </c>
      <c r="F247" s="157">
        <f t="shared" si="5"/>
        <v>2.1628968543349479E-3</v>
      </c>
      <c r="G247" s="157" t="str">
        <f t="shared" si="6"/>
        <v/>
      </c>
    </row>
    <row r="248" spans="1:7" x14ac:dyDescent="0.25">
      <c r="A248" s="104" t="s">
        <v>756</v>
      </c>
      <c r="B248" s="104" t="s">
        <v>730</v>
      </c>
      <c r="C248" s="158">
        <v>585</v>
      </c>
      <c r="D248" s="161" t="s">
        <v>948</v>
      </c>
      <c r="F248" s="157">
        <f t="shared" si="5"/>
        <v>1.8153438447431056E-3</v>
      </c>
      <c r="G248" s="157" t="str">
        <f t="shared" si="6"/>
        <v/>
      </c>
    </row>
    <row r="249" spans="1:7" x14ac:dyDescent="0.25">
      <c r="A249" s="104" t="s">
        <v>757</v>
      </c>
      <c r="B249" s="132" t="s">
        <v>96</v>
      </c>
      <c r="C249" s="158">
        <f>SUM(C241:C248)</f>
        <v>322253</v>
      </c>
      <c r="D249" s="161">
        <f>SUM(D241:D248)</f>
        <v>0</v>
      </c>
      <c r="F249" s="136">
        <f>SUM(F241:F248)</f>
        <v>1</v>
      </c>
      <c r="G249" s="136">
        <f>SUM(G241:G248)</f>
        <v>0</v>
      </c>
    </row>
    <row r="250" spans="1:7" outlineLevel="1" x14ac:dyDescent="0.25">
      <c r="A250" s="104" t="s">
        <v>758</v>
      </c>
      <c r="B250" s="119" t="s">
        <v>733</v>
      </c>
      <c r="C250" s="158">
        <v>296</v>
      </c>
      <c r="D250" s="161" t="s">
        <v>948</v>
      </c>
      <c r="F250" s="157">
        <f t="shared" ref="F250:F255" si="7">IF($C$249=0,"",IF(C250="[for completion]","",C250/$C$249))</f>
        <v>9.1853295392129786E-4</v>
      </c>
      <c r="G250" s="157" t="str">
        <f t="shared" ref="G250:G255" si="8">IF($D$249=0,"",IF(D250="[for completion]","",D250/$D$249))</f>
        <v/>
      </c>
    </row>
    <row r="251" spans="1:7" outlineLevel="1" x14ac:dyDescent="0.25">
      <c r="A251" s="104" t="s">
        <v>759</v>
      </c>
      <c r="B251" s="119" t="s">
        <v>735</v>
      </c>
      <c r="C251" s="158">
        <v>139</v>
      </c>
      <c r="D251" s="161" t="s">
        <v>948</v>
      </c>
      <c r="F251" s="157">
        <f t="shared" si="7"/>
        <v>4.3133811011844732E-4</v>
      </c>
      <c r="G251" s="157" t="str">
        <f t="shared" si="8"/>
        <v/>
      </c>
    </row>
    <row r="252" spans="1:7" outlineLevel="1" x14ac:dyDescent="0.25">
      <c r="A252" s="104" t="s">
        <v>760</v>
      </c>
      <c r="B252" s="119" t="s">
        <v>737</v>
      </c>
      <c r="C252" s="158">
        <v>66</v>
      </c>
      <c r="D252" s="161" t="s">
        <v>948</v>
      </c>
      <c r="F252" s="157">
        <f t="shared" si="7"/>
        <v>2.0480802350947858E-4</v>
      </c>
      <c r="G252" s="157" t="str">
        <f t="shared" si="8"/>
        <v/>
      </c>
    </row>
    <row r="253" spans="1:7" outlineLevel="1" x14ac:dyDescent="0.25">
      <c r="A253" s="104" t="s">
        <v>761</v>
      </c>
      <c r="B253" s="119" t="s">
        <v>739</v>
      </c>
      <c r="C253" s="158">
        <v>35</v>
      </c>
      <c r="D253" s="161" t="s">
        <v>948</v>
      </c>
      <c r="F253" s="157">
        <f t="shared" si="7"/>
        <v>1.0861031549745076E-4</v>
      </c>
      <c r="G253" s="157" t="str">
        <f t="shared" si="8"/>
        <v/>
      </c>
    </row>
    <row r="254" spans="1:7" outlineLevel="1" x14ac:dyDescent="0.25">
      <c r="A254" s="104" t="s">
        <v>762</v>
      </c>
      <c r="B254" s="119" t="s">
        <v>741</v>
      </c>
      <c r="C254" s="158">
        <v>20</v>
      </c>
      <c r="D254" s="161" t="s">
        <v>948</v>
      </c>
      <c r="F254" s="157">
        <f t="shared" si="7"/>
        <v>6.2063037427114717E-5</v>
      </c>
      <c r="G254" s="157" t="str">
        <f t="shared" si="8"/>
        <v/>
      </c>
    </row>
    <row r="255" spans="1:7" outlineLevel="1" x14ac:dyDescent="0.25">
      <c r="A255" s="104" t="s">
        <v>763</v>
      </c>
      <c r="B255" s="119" t="s">
        <v>743</v>
      </c>
      <c r="C255" s="158">
        <v>29</v>
      </c>
      <c r="D255" s="161" t="s">
        <v>948</v>
      </c>
      <c r="F255" s="157">
        <f t="shared" si="7"/>
        <v>8.9991404269316346E-5</v>
      </c>
      <c r="G255" s="157" t="str">
        <f t="shared" si="8"/>
        <v/>
      </c>
    </row>
    <row r="256" spans="1:7" outlineLevel="1" x14ac:dyDescent="0.25">
      <c r="A256" s="104" t="s">
        <v>764</v>
      </c>
      <c r="B256" s="119"/>
      <c r="F256" s="116"/>
      <c r="G256" s="116"/>
    </row>
    <row r="257" spans="1:14" outlineLevel="1" x14ac:dyDescent="0.25">
      <c r="A257" s="104" t="s">
        <v>765</v>
      </c>
      <c r="B257" s="119"/>
      <c r="F257" s="116"/>
      <c r="G257" s="116"/>
    </row>
    <row r="258" spans="1:14" outlineLevel="1" x14ac:dyDescent="0.25">
      <c r="A258" s="104" t="s">
        <v>766</v>
      </c>
      <c r="B258" s="119"/>
      <c r="F258" s="116"/>
      <c r="G258" s="116"/>
    </row>
    <row r="259" spans="1:14" ht="15" customHeight="1" x14ac:dyDescent="0.25">
      <c r="A259" s="113"/>
      <c r="B259" s="114" t="s">
        <v>767</v>
      </c>
      <c r="C259" s="113" t="s">
        <v>509</v>
      </c>
      <c r="D259" s="113"/>
      <c r="E259" s="120"/>
      <c r="F259" s="113"/>
      <c r="G259" s="113"/>
    </row>
    <row r="260" spans="1:14" x14ac:dyDescent="0.25">
      <c r="A260" s="104" t="s">
        <v>768</v>
      </c>
      <c r="B260" s="104" t="s">
        <v>769</v>
      </c>
      <c r="C260" s="136">
        <v>0.81620000000000004</v>
      </c>
      <c r="E260" s="118"/>
      <c r="F260" s="118"/>
      <c r="G260" s="118"/>
    </row>
    <row r="261" spans="1:14" x14ac:dyDescent="0.25">
      <c r="A261" s="104" t="s">
        <v>770</v>
      </c>
      <c r="B261" s="104" t="s">
        <v>771</v>
      </c>
      <c r="C261" s="136">
        <v>4.7100000000000003E-2</v>
      </c>
      <c r="E261" s="118"/>
      <c r="F261" s="118"/>
    </row>
    <row r="262" spans="1:14" x14ac:dyDescent="0.25">
      <c r="A262" s="104" t="s">
        <v>772</v>
      </c>
      <c r="B262" s="104" t="s">
        <v>773</v>
      </c>
      <c r="C262" s="136" t="s">
        <v>948</v>
      </c>
      <c r="E262" s="118"/>
      <c r="F262" s="118"/>
    </row>
    <row r="263" spans="1:14" x14ac:dyDescent="0.25">
      <c r="A263" s="104" t="s">
        <v>774</v>
      </c>
      <c r="B263" s="123" t="s">
        <v>1127</v>
      </c>
      <c r="C263" s="136" t="s">
        <v>948</v>
      </c>
      <c r="D263" s="129"/>
      <c r="E263" s="129"/>
      <c r="F263" s="130"/>
      <c r="G263" s="130"/>
      <c r="H263" s="99"/>
      <c r="I263" s="104"/>
      <c r="J263" s="104"/>
      <c r="K263" s="104"/>
      <c r="L263" s="99"/>
      <c r="M263" s="99"/>
      <c r="N263" s="99"/>
    </row>
    <row r="264" spans="1:14" x14ac:dyDescent="0.25">
      <c r="A264" s="104" t="s">
        <v>1134</v>
      </c>
      <c r="B264" s="104" t="s">
        <v>94</v>
      </c>
      <c r="C264" s="136">
        <v>0.1366</v>
      </c>
      <c r="E264" s="118"/>
      <c r="F264" s="118"/>
    </row>
    <row r="265" spans="1:14" outlineLevel="1" x14ac:dyDescent="0.25">
      <c r="A265" s="104" t="s">
        <v>775</v>
      </c>
      <c r="B265" s="119" t="s">
        <v>776</v>
      </c>
      <c r="C265" s="136">
        <v>5.0000000000000001E-4</v>
      </c>
      <c r="E265" s="118"/>
      <c r="F265" s="118"/>
    </row>
    <row r="266" spans="1:14" outlineLevel="1" x14ac:dyDescent="0.25">
      <c r="A266" s="104" t="s">
        <v>777</v>
      </c>
      <c r="B266" s="119" t="s">
        <v>778</v>
      </c>
      <c r="C266" s="136">
        <v>7.7199999999999991E-2</v>
      </c>
      <c r="E266" s="118"/>
      <c r="F266" s="118"/>
    </row>
    <row r="267" spans="1:14" outlineLevel="1" x14ac:dyDescent="0.25">
      <c r="A267" s="104" t="s">
        <v>779</v>
      </c>
      <c r="B267" s="119" t="s">
        <v>780</v>
      </c>
      <c r="C267" s="136">
        <v>5.9000000000000004E-2</v>
      </c>
      <c r="E267" s="118"/>
      <c r="F267" s="118"/>
    </row>
    <row r="268" spans="1:14" outlineLevel="1" x14ac:dyDescent="0.25">
      <c r="A268" s="104" t="s">
        <v>781</v>
      </c>
      <c r="B268" s="119" t="s">
        <v>782</v>
      </c>
      <c r="C268" s="136">
        <v>0</v>
      </c>
      <c r="E268" s="118"/>
      <c r="F268" s="118"/>
    </row>
    <row r="269" spans="1:14" outlineLevel="1" x14ac:dyDescent="0.25">
      <c r="A269" s="104" t="s">
        <v>783</v>
      </c>
      <c r="B269" s="119" t="s">
        <v>784</v>
      </c>
      <c r="C269" s="136">
        <v>0</v>
      </c>
      <c r="E269" s="118"/>
      <c r="F269" s="118"/>
    </row>
    <row r="270" spans="1:14" outlineLevel="1" x14ac:dyDescent="0.25">
      <c r="A270" s="104" t="s">
        <v>785</v>
      </c>
      <c r="B270" s="119"/>
      <c r="C270" s="136"/>
      <c r="E270" s="118"/>
      <c r="F270" s="118"/>
    </row>
    <row r="271" spans="1:14" outlineLevel="1" x14ac:dyDescent="0.25">
      <c r="A271" s="104" t="s">
        <v>786</v>
      </c>
      <c r="B271" s="119"/>
      <c r="C271" s="136"/>
      <c r="E271" s="118"/>
      <c r="F271" s="118"/>
    </row>
    <row r="272" spans="1:14" outlineLevel="1" x14ac:dyDescent="0.25">
      <c r="A272" s="104" t="s">
        <v>787</v>
      </c>
      <c r="B272" s="119"/>
      <c r="C272" s="136"/>
      <c r="E272" s="118"/>
      <c r="F272" s="118"/>
    </row>
    <row r="273" spans="1:7" outlineLevel="1" x14ac:dyDescent="0.25">
      <c r="A273" s="104" t="s">
        <v>788</v>
      </c>
      <c r="B273" s="119"/>
      <c r="C273" s="136"/>
      <c r="E273" s="118"/>
      <c r="F273" s="118"/>
    </row>
    <row r="274" spans="1:7" outlineLevel="1" x14ac:dyDescent="0.25">
      <c r="A274" s="104" t="s">
        <v>789</v>
      </c>
      <c r="B274" s="119"/>
      <c r="C274" s="136"/>
      <c r="E274" s="118"/>
      <c r="F274" s="118"/>
    </row>
    <row r="275" spans="1:7" outlineLevel="1" x14ac:dyDescent="0.25">
      <c r="A275" s="104" t="s">
        <v>790</v>
      </c>
      <c r="B275" s="119"/>
      <c r="C275" s="136"/>
      <c r="E275" s="118"/>
      <c r="F275" s="118"/>
    </row>
    <row r="276" spans="1:7" ht="15" customHeight="1" x14ac:dyDescent="0.25">
      <c r="A276" s="113"/>
      <c r="B276" s="114" t="s">
        <v>791</v>
      </c>
      <c r="C276" s="113" t="s">
        <v>509</v>
      </c>
      <c r="D276" s="113"/>
      <c r="E276" s="120"/>
      <c r="F276" s="113"/>
      <c r="G276" s="115"/>
    </row>
    <row r="277" spans="1:7" x14ac:dyDescent="0.25">
      <c r="A277" s="104" t="s">
        <v>7</v>
      </c>
      <c r="B277" s="104" t="s">
        <v>1128</v>
      </c>
      <c r="C277" s="136">
        <v>1</v>
      </c>
      <c r="E277" s="99"/>
      <c r="F277" s="99"/>
    </row>
    <row r="278" spans="1:7" x14ac:dyDescent="0.25">
      <c r="A278" s="104" t="s">
        <v>792</v>
      </c>
      <c r="B278" s="104" t="s">
        <v>793</v>
      </c>
      <c r="C278" s="136" t="s">
        <v>948</v>
      </c>
      <c r="E278" s="99"/>
      <c r="F278" s="99"/>
    </row>
    <row r="279" spans="1:7" x14ac:dyDescent="0.25">
      <c r="A279" s="104" t="s">
        <v>794</v>
      </c>
      <c r="B279" s="104" t="s">
        <v>94</v>
      </c>
      <c r="C279" s="136" t="s">
        <v>948</v>
      </c>
      <c r="E279" s="99"/>
      <c r="F279" s="99"/>
    </row>
    <row r="280" spans="1:7" outlineLevel="1" x14ac:dyDescent="0.25">
      <c r="A280" s="104" t="s">
        <v>795</v>
      </c>
      <c r="C280" s="136"/>
      <c r="E280" s="99"/>
      <c r="F280" s="99"/>
    </row>
    <row r="281" spans="1:7" outlineLevel="1" x14ac:dyDescent="0.25">
      <c r="A281" s="104" t="s">
        <v>796</v>
      </c>
      <c r="C281" s="136"/>
      <c r="E281" s="99"/>
      <c r="F281" s="99"/>
    </row>
    <row r="282" spans="1:7" outlineLevel="1" x14ac:dyDescent="0.25">
      <c r="A282" s="104" t="s">
        <v>797</v>
      </c>
      <c r="C282" s="136"/>
      <c r="E282" s="99"/>
      <c r="F282" s="99"/>
    </row>
    <row r="283" spans="1:7" outlineLevel="1" x14ac:dyDescent="0.25">
      <c r="A283" s="104" t="s">
        <v>798</v>
      </c>
      <c r="C283" s="136"/>
      <c r="E283" s="99"/>
      <c r="F283" s="99"/>
    </row>
    <row r="284" spans="1:7" outlineLevel="1" x14ac:dyDescent="0.25">
      <c r="A284" s="104" t="s">
        <v>799</v>
      </c>
      <c r="C284" s="136"/>
      <c r="E284" s="99"/>
      <c r="F284" s="99"/>
    </row>
    <row r="285" spans="1:7" outlineLevel="1" x14ac:dyDescent="0.25">
      <c r="A285" s="104" t="s">
        <v>800</v>
      </c>
      <c r="C285" s="136"/>
      <c r="E285" s="99"/>
      <c r="F285" s="99"/>
    </row>
    <row r="286" spans="1:7" ht="18.75" x14ac:dyDescent="0.25">
      <c r="A286" s="126"/>
      <c r="B286" s="127" t="s">
        <v>801</v>
      </c>
      <c r="C286" s="126"/>
      <c r="D286" s="126"/>
      <c r="E286" s="126"/>
      <c r="F286" s="128"/>
      <c r="G286" s="128"/>
    </row>
    <row r="287" spans="1:7" ht="15" customHeight="1" x14ac:dyDescent="0.25">
      <c r="A287" s="113"/>
      <c r="B287" s="114" t="s">
        <v>802</v>
      </c>
      <c r="C287" s="113" t="s">
        <v>680</v>
      </c>
      <c r="D287" s="113" t="s">
        <v>681</v>
      </c>
      <c r="E287" s="113"/>
      <c r="F287" s="113" t="s">
        <v>510</v>
      </c>
      <c r="G287" s="113" t="s">
        <v>682</v>
      </c>
    </row>
    <row r="288" spans="1:7" x14ac:dyDescent="0.25">
      <c r="A288" s="104" t="s">
        <v>803</v>
      </c>
      <c r="B288" s="104" t="s">
        <v>684</v>
      </c>
      <c r="C288" s="158">
        <v>4708</v>
      </c>
      <c r="D288" s="129"/>
      <c r="E288" s="129"/>
      <c r="F288" s="130"/>
      <c r="G288" s="130"/>
    </row>
    <row r="289" spans="1:7" x14ac:dyDescent="0.25">
      <c r="A289" s="129"/>
      <c r="D289" s="129"/>
      <c r="E289" s="129"/>
      <c r="F289" s="130"/>
      <c r="G289" s="130"/>
    </row>
    <row r="290" spans="1:7" x14ac:dyDescent="0.25">
      <c r="B290" s="104" t="s">
        <v>685</v>
      </c>
      <c r="D290" s="129"/>
      <c r="E290" s="129"/>
      <c r="F290" s="130"/>
      <c r="G290" s="130"/>
    </row>
    <row r="291" spans="1:7" x14ac:dyDescent="0.25">
      <c r="A291" s="104" t="s">
        <v>804</v>
      </c>
      <c r="B291" s="171" t="s">
        <v>1337</v>
      </c>
      <c r="C291" s="158">
        <v>10402</v>
      </c>
      <c r="D291" s="161">
        <v>9339</v>
      </c>
      <c r="E291" s="129"/>
      <c r="F291" s="157">
        <f t="shared" ref="F291:F314" si="9">IF($C$315=0,"",IF(C291="[for completion]","",C291/$C$315))</f>
        <v>0.12120717781402936</v>
      </c>
      <c r="G291" s="157">
        <f t="shared" ref="G291:G314" si="10">IF($D$315=0,"",IF(D291="[for completion]","",D291/$D$315))</f>
        <v>0.5122874382885354</v>
      </c>
    </row>
    <row r="292" spans="1:7" x14ac:dyDescent="0.25">
      <c r="A292" s="104" t="s">
        <v>805</v>
      </c>
      <c r="B292" s="171" t="s">
        <v>1338</v>
      </c>
      <c r="C292" s="158">
        <v>17139</v>
      </c>
      <c r="D292" s="161">
        <v>5390</v>
      </c>
      <c r="E292" s="129"/>
      <c r="F292" s="157">
        <f t="shared" si="9"/>
        <v>0.19970869261244464</v>
      </c>
      <c r="G292" s="157">
        <f t="shared" si="10"/>
        <v>0.29566648381788263</v>
      </c>
    </row>
    <row r="293" spans="1:7" x14ac:dyDescent="0.25">
      <c r="A293" s="104" t="s">
        <v>806</v>
      </c>
      <c r="B293" s="171" t="s">
        <v>1339</v>
      </c>
      <c r="C293" s="158">
        <v>26675</v>
      </c>
      <c r="D293" s="161">
        <v>3041</v>
      </c>
      <c r="E293" s="129"/>
      <c r="F293" s="157">
        <f t="shared" si="9"/>
        <v>0.31082498252155677</v>
      </c>
      <c r="G293" s="157">
        <f t="shared" si="10"/>
        <v>0.16681294569391114</v>
      </c>
    </row>
    <row r="294" spans="1:7" x14ac:dyDescent="0.25">
      <c r="A294" s="104" t="s">
        <v>807</v>
      </c>
      <c r="B294" s="171" t="s">
        <v>1340</v>
      </c>
      <c r="C294" s="158">
        <v>9040</v>
      </c>
      <c r="D294" s="161">
        <v>297</v>
      </c>
      <c r="E294" s="129"/>
      <c r="F294" s="157">
        <f t="shared" si="9"/>
        <v>0.10533675134001398</v>
      </c>
      <c r="G294" s="157">
        <f t="shared" si="10"/>
        <v>1.6291826659352714E-2</v>
      </c>
    </row>
    <row r="295" spans="1:7" x14ac:dyDescent="0.25">
      <c r="A295" s="104" t="s">
        <v>808</v>
      </c>
      <c r="B295" s="171" t="s">
        <v>1340</v>
      </c>
      <c r="C295" s="158">
        <v>6147</v>
      </c>
      <c r="D295" s="161">
        <v>90</v>
      </c>
      <c r="E295" s="129"/>
      <c r="F295" s="157">
        <f t="shared" si="9"/>
        <v>7.1626660452109067E-2</v>
      </c>
      <c r="G295" s="157">
        <f t="shared" si="10"/>
        <v>4.936917169500823E-3</v>
      </c>
    </row>
    <row r="296" spans="1:7" x14ac:dyDescent="0.25">
      <c r="A296" s="104" t="s">
        <v>809</v>
      </c>
      <c r="B296" s="171" t="s">
        <v>1341</v>
      </c>
      <c r="C296" s="158">
        <v>16417</v>
      </c>
      <c r="D296" s="161">
        <v>73</v>
      </c>
      <c r="E296" s="129"/>
      <c r="F296" s="157">
        <f t="shared" si="9"/>
        <v>0.19129573525984619</v>
      </c>
      <c r="G296" s="157">
        <f t="shared" si="10"/>
        <v>4.0043883708173337E-3</v>
      </c>
    </row>
    <row r="297" spans="1:7" x14ac:dyDescent="0.25">
      <c r="A297" s="104" t="s">
        <v>810</v>
      </c>
      <c r="B297" s="123"/>
      <c r="C297" s="158"/>
      <c r="D297" s="161"/>
      <c r="E297" s="129"/>
      <c r="F297" s="157">
        <f t="shared" si="9"/>
        <v>0</v>
      </c>
      <c r="G297" s="157">
        <f t="shared" si="10"/>
        <v>0</v>
      </c>
    </row>
    <row r="298" spans="1:7" x14ac:dyDescent="0.25">
      <c r="A298" s="104" t="s">
        <v>811</v>
      </c>
      <c r="B298" s="123"/>
      <c r="C298" s="158"/>
      <c r="D298" s="161"/>
      <c r="E298" s="129"/>
      <c r="F298" s="157">
        <f t="shared" si="9"/>
        <v>0</v>
      </c>
      <c r="G298" s="157">
        <f t="shared" si="10"/>
        <v>0</v>
      </c>
    </row>
    <row r="299" spans="1:7" x14ac:dyDescent="0.25">
      <c r="A299" s="104" t="s">
        <v>812</v>
      </c>
      <c r="B299" s="123"/>
      <c r="C299" s="158"/>
      <c r="D299" s="161"/>
      <c r="E299" s="129"/>
      <c r="F299" s="157">
        <f t="shared" si="9"/>
        <v>0</v>
      </c>
      <c r="G299" s="157">
        <f t="shared" si="10"/>
        <v>0</v>
      </c>
    </row>
    <row r="300" spans="1:7" x14ac:dyDescent="0.25">
      <c r="A300" s="104" t="s">
        <v>813</v>
      </c>
      <c r="B300" s="123"/>
      <c r="C300" s="158"/>
      <c r="D300" s="161"/>
      <c r="E300" s="123"/>
      <c r="F300" s="157">
        <f t="shared" si="9"/>
        <v>0</v>
      </c>
      <c r="G300" s="157">
        <f t="shared" si="10"/>
        <v>0</v>
      </c>
    </row>
    <row r="301" spans="1:7" x14ac:dyDescent="0.25">
      <c r="A301" s="104" t="s">
        <v>814</v>
      </c>
      <c r="B301" s="123"/>
      <c r="C301" s="158"/>
      <c r="D301" s="161"/>
      <c r="E301" s="123"/>
      <c r="F301" s="157">
        <f t="shared" si="9"/>
        <v>0</v>
      </c>
      <c r="G301" s="157">
        <f t="shared" si="10"/>
        <v>0</v>
      </c>
    </row>
    <row r="302" spans="1:7" x14ac:dyDescent="0.25">
      <c r="A302" s="104" t="s">
        <v>815</v>
      </c>
      <c r="B302" s="123"/>
      <c r="C302" s="158"/>
      <c r="D302" s="161"/>
      <c r="E302" s="123"/>
      <c r="F302" s="157">
        <f t="shared" si="9"/>
        <v>0</v>
      </c>
      <c r="G302" s="157">
        <f t="shared" si="10"/>
        <v>0</v>
      </c>
    </row>
    <row r="303" spans="1:7" x14ac:dyDescent="0.25">
      <c r="A303" s="104" t="s">
        <v>816</v>
      </c>
      <c r="B303" s="123"/>
      <c r="C303" s="158"/>
      <c r="D303" s="161"/>
      <c r="E303" s="123"/>
      <c r="F303" s="157">
        <f t="shared" si="9"/>
        <v>0</v>
      </c>
      <c r="G303" s="157">
        <f t="shared" si="10"/>
        <v>0</v>
      </c>
    </row>
    <row r="304" spans="1:7" x14ac:dyDescent="0.25">
      <c r="A304" s="104" t="s">
        <v>817</v>
      </c>
      <c r="B304" s="123"/>
      <c r="C304" s="158"/>
      <c r="D304" s="161"/>
      <c r="E304" s="123"/>
      <c r="F304" s="157">
        <f t="shared" si="9"/>
        <v>0</v>
      </c>
      <c r="G304" s="157">
        <f t="shared" si="10"/>
        <v>0</v>
      </c>
    </row>
    <row r="305" spans="1:7" x14ac:dyDescent="0.25">
      <c r="A305" s="104" t="s">
        <v>818</v>
      </c>
      <c r="B305" s="123"/>
      <c r="C305" s="158"/>
      <c r="D305" s="161"/>
      <c r="E305" s="123"/>
      <c r="F305" s="157">
        <f t="shared" si="9"/>
        <v>0</v>
      </c>
      <c r="G305" s="157">
        <f t="shared" si="10"/>
        <v>0</v>
      </c>
    </row>
    <row r="306" spans="1:7" x14ac:dyDescent="0.25">
      <c r="A306" s="104" t="s">
        <v>819</v>
      </c>
      <c r="B306" s="123"/>
      <c r="C306" s="158"/>
      <c r="D306" s="161"/>
      <c r="F306" s="157">
        <f t="shared" si="9"/>
        <v>0</v>
      </c>
      <c r="G306" s="157">
        <f t="shared" si="10"/>
        <v>0</v>
      </c>
    </row>
    <row r="307" spans="1:7" x14ac:dyDescent="0.25">
      <c r="A307" s="104" t="s">
        <v>820</v>
      </c>
      <c r="B307" s="123"/>
      <c r="C307" s="158"/>
      <c r="D307" s="161"/>
      <c r="E307" s="118"/>
      <c r="F307" s="157">
        <f t="shared" si="9"/>
        <v>0</v>
      </c>
      <c r="G307" s="157">
        <f t="shared" si="10"/>
        <v>0</v>
      </c>
    </row>
    <row r="308" spans="1:7" x14ac:dyDescent="0.25">
      <c r="A308" s="104" t="s">
        <v>821</v>
      </c>
      <c r="B308" s="123"/>
      <c r="C308" s="158"/>
      <c r="D308" s="161"/>
      <c r="E308" s="118"/>
      <c r="F308" s="157">
        <f t="shared" si="9"/>
        <v>0</v>
      </c>
      <c r="G308" s="157">
        <f t="shared" si="10"/>
        <v>0</v>
      </c>
    </row>
    <row r="309" spans="1:7" x14ac:dyDescent="0.25">
      <c r="A309" s="104" t="s">
        <v>822</v>
      </c>
      <c r="B309" s="123"/>
      <c r="C309" s="158"/>
      <c r="D309" s="161"/>
      <c r="E309" s="118"/>
      <c r="F309" s="157">
        <f t="shared" si="9"/>
        <v>0</v>
      </c>
      <c r="G309" s="157">
        <f t="shared" si="10"/>
        <v>0</v>
      </c>
    </row>
    <row r="310" spans="1:7" x14ac:dyDescent="0.25">
      <c r="A310" s="104" t="s">
        <v>823</v>
      </c>
      <c r="B310" s="123"/>
      <c r="C310" s="158"/>
      <c r="D310" s="161"/>
      <c r="E310" s="118"/>
      <c r="F310" s="157">
        <f t="shared" si="9"/>
        <v>0</v>
      </c>
      <c r="G310" s="157">
        <f t="shared" si="10"/>
        <v>0</v>
      </c>
    </row>
    <row r="311" spans="1:7" x14ac:dyDescent="0.25">
      <c r="A311" s="104" t="s">
        <v>824</v>
      </c>
      <c r="B311" s="123"/>
      <c r="C311" s="158"/>
      <c r="D311" s="161"/>
      <c r="E311" s="118"/>
      <c r="F311" s="157">
        <f t="shared" si="9"/>
        <v>0</v>
      </c>
      <c r="G311" s="157">
        <f t="shared" si="10"/>
        <v>0</v>
      </c>
    </row>
    <row r="312" spans="1:7" x14ac:dyDescent="0.25">
      <c r="A312" s="104" t="s">
        <v>825</v>
      </c>
      <c r="B312" s="123"/>
      <c r="C312" s="158"/>
      <c r="D312" s="161"/>
      <c r="E312" s="118"/>
      <c r="F312" s="157">
        <f t="shared" si="9"/>
        <v>0</v>
      </c>
      <c r="G312" s="157">
        <f t="shared" si="10"/>
        <v>0</v>
      </c>
    </row>
    <row r="313" spans="1:7" x14ac:dyDescent="0.25">
      <c r="A313" s="104" t="s">
        <v>826</v>
      </c>
      <c r="B313" s="123"/>
      <c r="C313" s="158"/>
      <c r="D313" s="161"/>
      <c r="E313" s="118"/>
      <c r="F313" s="157">
        <f t="shared" si="9"/>
        <v>0</v>
      </c>
      <c r="G313" s="157">
        <f t="shared" si="10"/>
        <v>0</v>
      </c>
    </row>
    <row r="314" spans="1:7" x14ac:dyDescent="0.25">
      <c r="A314" s="104" t="s">
        <v>827</v>
      </c>
      <c r="B314" s="123"/>
      <c r="C314" s="158"/>
      <c r="D314" s="161"/>
      <c r="E314" s="118"/>
      <c r="F314" s="157">
        <f t="shared" si="9"/>
        <v>0</v>
      </c>
      <c r="G314" s="157">
        <f t="shared" si="10"/>
        <v>0</v>
      </c>
    </row>
    <row r="315" spans="1:7" x14ac:dyDescent="0.25">
      <c r="A315" s="104" t="s">
        <v>828</v>
      </c>
      <c r="B315" s="132" t="s">
        <v>96</v>
      </c>
      <c r="C315" s="164">
        <f>SUM(C291:C314)</f>
        <v>85820</v>
      </c>
      <c r="D315" s="162">
        <f>SUM(D291:D314)</f>
        <v>18230</v>
      </c>
      <c r="E315" s="118"/>
      <c r="F315" s="163">
        <f>SUM(F291:F314)</f>
        <v>1</v>
      </c>
      <c r="G315" s="163">
        <f>SUM(G291:G314)</f>
        <v>1</v>
      </c>
    </row>
    <row r="316" spans="1:7" ht="15" customHeight="1" x14ac:dyDescent="0.25">
      <c r="A316" s="113"/>
      <c r="B316" s="114" t="s">
        <v>829</v>
      </c>
      <c r="C316" s="113" t="s">
        <v>680</v>
      </c>
      <c r="D316" s="113" t="s">
        <v>681</v>
      </c>
      <c r="E316" s="113"/>
      <c r="F316" s="113" t="s">
        <v>510</v>
      </c>
      <c r="G316" s="113" t="s">
        <v>682</v>
      </c>
    </row>
    <row r="317" spans="1:7" x14ac:dyDescent="0.25">
      <c r="A317" s="104" t="s">
        <v>830</v>
      </c>
      <c r="B317" s="104" t="s">
        <v>713</v>
      </c>
      <c r="C317" s="136" t="s">
        <v>948</v>
      </c>
      <c r="G317" s="104"/>
    </row>
    <row r="318" spans="1:7" x14ac:dyDescent="0.25">
      <c r="G318" s="104"/>
    </row>
    <row r="319" spans="1:7" x14ac:dyDescent="0.25">
      <c r="B319" s="123" t="s">
        <v>714</v>
      </c>
      <c r="G319" s="104"/>
    </row>
    <row r="320" spans="1:7" x14ac:dyDescent="0.25">
      <c r="A320" s="104" t="s">
        <v>831</v>
      </c>
      <c r="B320" s="104" t="s">
        <v>716</v>
      </c>
      <c r="C320" s="158" t="s">
        <v>948</v>
      </c>
      <c r="D320" s="161" t="s">
        <v>948</v>
      </c>
      <c r="F320" s="157" t="str">
        <f>IF($C$328=0,"",IF(C320="[for completion]","",C320/$C$328))</f>
        <v/>
      </c>
      <c r="G320" s="157" t="str">
        <f>IF($D$328=0,"",IF(D320="[for completion]","",D320/$D$328))</f>
        <v/>
      </c>
    </row>
    <row r="321" spans="1:7" x14ac:dyDescent="0.25">
      <c r="A321" s="104" t="s">
        <v>832</v>
      </c>
      <c r="B321" s="104" t="s">
        <v>718</v>
      </c>
      <c r="C321" s="158" t="s">
        <v>948</v>
      </c>
      <c r="D321" s="161" t="s">
        <v>948</v>
      </c>
      <c r="F321" s="157" t="str">
        <f t="shared" ref="F321:F334" si="11">IF($C$328=0,"",IF(C321="[for completion]","",C321/$C$328))</f>
        <v/>
      </c>
      <c r="G321" s="157" t="str">
        <f t="shared" ref="G321:G334" si="12">IF($D$328=0,"",IF(D321="[for completion]","",D321/$D$328))</f>
        <v/>
      </c>
    </row>
    <row r="322" spans="1:7" x14ac:dyDescent="0.25">
      <c r="A322" s="104" t="s">
        <v>833</v>
      </c>
      <c r="B322" s="104" t="s">
        <v>720</v>
      </c>
      <c r="C322" s="158" t="s">
        <v>948</v>
      </c>
      <c r="D322" s="161" t="s">
        <v>948</v>
      </c>
      <c r="F322" s="157" t="str">
        <f t="shared" si="11"/>
        <v/>
      </c>
      <c r="G322" s="157" t="str">
        <f t="shared" si="12"/>
        <v/>
      </c>
    </row>
    <row r="323" spans="1:7" x14ac:dyDescent="0.25">
      <c r="A323" s="104" t="s">
        <v>834</v>
      </c>
      <c r="B323" s="104" t="s">
        <v>722</v>
      </c>
      <c r="C323" s="158" t="s">
        <v>948</v>
      </c>
      <c r="D323" s="161" t="s">
        <v>948</v>
      </c>
      <c r="F323" s="157" t="str">
        <f t="shared" si="11"/>
        <v/>
      </c>
      <c r="G323" s="157" t="str">
        <f t="shared" si="12"/>
        <v/>
      </c>
    </row>
    <row r="324" spans="1:7" x14ac:dyDescent="0.25">
      <c r="A324" s="104" t="s">
        <v>835</v>
      </c>
      <c r="B324" s="104" t="s">
        <v>724</v>
      </c>
      <c r="C324" s="158" t="s">
        <v>948</v>
      </c>
      <c r="D324" s="161" t="s">
        <v>948</v>
      </c>
      <c r="F324" s="157" t="str">
        <f t="shared" si="11"/>
        <v/>
      </c>
      <c r="G324" s="157" t="str">
        <f t="shared" si="12"/>
        <v/>
      </c>
    </row>
    <row r="325" spans="1:7" x14ac:dyDescent="0.25">
      <c r="A325" s="104" t="s">
        <v>836</v>
      </c>
      <c r="B325" s="104" t="s">
        <v>726</v>
      </c>
      <c r="C325" s="158" t="s">
        <v>948</v>
      </c>
      <c r="D325" s="161" t="s">
        <v>948</v>
      </c>
      <c r="F325" s="157" t="str">
        <f t="shared" si="11"/>
        <v/>
      </c>
      <c r="G325" s="157" t="str">
        <f t="shared" si="12"/>
        <v/>
      </c>
    </row>
    <row r="326" spans="1:7" x14ac:dyDescent="0.25">
      <c r="A326" s="104" t="s">
        <v>837</v>
      </c>
      <c r="B326" s="104" t="s">
        <v>728</v>
      </c>
      <c r="C326" s="158" t="s">
        <v>948</v>
      </c>
      <c r="D326" s="161" t="s">
        <v>948</v>
      </c>
      <c r="F326" s="157" t="str">
        <f t="shared" si="11"/>
        <v/>
      </c>
      <c r="G326" s="157" t="str">
        <f t="shared" si="12"/>
        <v/>
      </c>
    </row>
    <row r="327" spans="1:7" x14ac:dyDescent="0.25">
      <c r="A327" s="104" t="s">
        <v>838</v>
      </c>
      <c r="B327" s="104" t="s">
        <v>730</v>
      </c>
      <c r="C327" s="158" t="s">
        <v>948</v>
      </c>
      <c r="D327" s="161" t="s">
        <v>948</v>
      </c>
      <c r="F327" s="157" t="str">
        <f t="shared" si="11"/>
        <v/>
      </c>
      <c r="G327" s="157" t="str">
        <f t="shared" si="12"/>
        <v/>
      </c>
    </row>
    <row r="328" spans="1:7" x14ac:dyDescent="0.25">
      <c r="A328" s="104" t="s">
        <v>839</v>
      </c>
      <c r="B328" s="132" t="s">
        <v>96</v>
      </c>
      <c r="C328" s="158">
        <f>SUM(C320:C327)</f>
        <v>0</v>
      </c>
      <c r="D328" s="161">
        <f>SUM(D320:D327)</f>
        <v>0</v>
      </c>
      <c r="F328" s="136">
        <f>SUM(F320:F327)</f>
        <v>0</v>
      </c>
      <c r="G328" s="136">
        <f>SUM(G320:G327)</f>
        <v>0</v>
      </c>
    </row>
    <row r="329" spans="1:7" outlineLevel="1" x14ac:dyDescent="0.25">
      <c r="A329" s="104" t="s">
        <v>840</v>
      </c>
      <c r="B329" s="119" t="s">
        <v>733</v>
      </c>
      <c r="C329" s="158"/>
      <c r="D329" s="161"/>
      <c r="F329" s="157" t="str">
        <f t="shared" si="11"/>
        <v/>
      </c>
      <c r="G329" s="157" t="str">
        <f t="shared" si="12"/>
        <v/>
      </c>
    </row>
    <row r="330" spans="1:7" outlineLevel="1" x14ac:dyDescent="0.25">
      <c r="A330" s="104" t="s">
        <v>841</v>
      </c>
      <c r="B330" s="119" t="s">
        <v>735</v>
      </c>
      <c r="C330" s="158"/>
      <c r="D330" s="161"/>
      <c r="F330" s="157" t="str">
        <f t="shared" si="11"/>
        <v/>
      </c>
      <c r="G330" s="157" t="str">
        <f t="shared" si="12"/>
        <v/>
      </c>
    </row>
    <row r="331" spans="1:7" outlineLevel="1" x14ac:dyDescent="0.25">
      <c r="A331" s="104" t="s">
        <v>842</v>
      </c>
      <c r="B331" s="119" t="s">
        <v>737</v>
      </c>
      <c r="C331" s="158"/>
      <c r="D331" s="161"/>
      <c r="F331" s="157" t="str">
        <f t="shared" si="11"/>
        <v/>
      </c>
      <c r="G331" s="157" t="str">
        <f t="shared" si="12"/>
        <v/>
      </c>
    </row>
    <row r="332" spans="1:7" outlineLevel="1" x14ac:dyDescent="0.25">
      <c r="A332" s="104" t="s">
        <v>843</v>
      </c>
      <c r="B332" s="119" t="s">
        <v>739</v>
      </c>
      <c r="C332" s="158"/>
      <c r="D332" s="161"/>
      <c r="F332" s="157" t="str">
        <f t="shared" si="11"/>
        <v/>
      </c>
      <c r="G332" s="157" t="str">
        <f t="shared" si="12"/>
        <v/>
      </c>
    </row>
    <row r="333" spans="1:7" outlineLevel="1" x14ac:dyDescent="0.25">
      <c r="A333" s="104" t="s">
        <v>844</v>
      </c>
      <c r="B333" s="119" t="s">
        <v>741</v>
      </c>
      <c r="C333" s="158"/>
      <c r="D333" s="161"/>
      <c r="F333" s="157" t="str">
        <f t="shared" si="11"/>
        <v/>
      </c>
      <c r="G333" s="157" t="str">
        <f t="shared" si="12"/>
        <v/>
      </c>
    </row>
    <row r="334" spans="1:7" outlineLevel="1" x14ac:dyDescent="0.25">
      <c r="A334" s="104" t="s">
        <v>845</v>
      </c>
      <c r="B334" s="119" t="s">
        <v>743</v>
      </c>
      <c r="C334" s="158"/>
      <c r="D334" s="161"/>
      <c r="F334" s="157" t="str">
        <f t="shared" si="11"/>
        <v/>
      </c>
      <c r="G334" s="157" t="str">
        <f t="shared" si="12"/>
        <v/>
      </c>
    </row>
    <row r="335" spans="1:7" outlineLevel="1" x14ac:dyDescent="0.25">
      <c r="A335" s="104" t="s">
        <v>846</v>
      </c>
      <c r="B335" s="119"/>
      <c r="F335" s="116"/>
      <c r="G335" s="116"/>
    </row>
    <row r="336" spans="1:7" outlineLevel="1" x14ac:dyDescent="0.25">
      <c r="A336" s="104" t="s">
        <v>847</v>
      </c>
      <c r="B336" s="119"/>
      <c r="F336" s="116"/>
      <c r="G336" s="116"/>
    </row>
    <row r="337" spans="1:7" outlineLevel="1" x14ac:dyDescent="0.25">
      <c r="A337" s="104" t="s">
        <v>848</v>
      </c>
      <c r="B337" s="119"/>
      <c r="F337" s="118"/>
      <c r="G337" s="118"/>
    </row>
    <row r="338" spans="1:7" ht="15" customHeight="1" x14ac:dyDescent="0.25">
      <c r="A338" s="113"/>
      <c r="B338" s="114" t="s">
        <v>849</v>
      </c>
      <c r="C338" s="113" t="s">
        <v>680</v>
      </c>
      <c r="D338" s="113" t="s">
        <v>681</v>
      </c>
      <c r="E338" s="113"/>
      <c r="F338" s="113" t="s">
        <v>510</v>
      </c>
      <c r="G338" s="113" t="s">
        <v>682</v>
      </c>
    </row>
    <row r="339" spans="1:7" x14ac:dyDescent="0.25">
      <c r="A339" s="104" t="s">
        <v>850</v>
      </c>
      <c r="B339" s="104" t="s">
        <v>713</v>
      </c>
      <c r="C339" s="136">
        <v>0.45799999999999996</v>
      </c>
      <c r="G339" s="104"/>
    </row>
    <row r="340" spans="1:7" x14ac:dyDescent="0.25">
      <c r="G340" s="104"/>
    </row>
    <row r="341" spans="1:7" x14ac:dyDescent="0.25">
      <c r="B341" s="123" t="s">
        <v>714</v>
      </c>
      <c r="G341" s="104"/>
    </row>
    <row r="342" spans="1:7" x14ac:dyDescent="0.25">
      <c r="A342" s="104" t="s">
        <v>851</v>
      </c>
      <c r="B342" s="104" t="s">
        <v>716</v>
      </c>
      <c r="C342" s="158">
        <v>63008</v>
      </c>
      <c r="D342" s="161" t="s">
        <v>948</v>
      </c>
      <c r="F342" s="157">
        <f>IF($C$350=0,"",IF(C342="[Mark as ND1 if not relevant]","",C342/$C$350))</f>
        <v>0.73418783500349571</v>
      </c>
      <c r="G342" s="157" t="str">
        <f>IF($D$350=0,"",IF(D342="[Mark as ND1 if not relevant]","",D342/$D$350))</f>
        <v/>
      </c>
    </row>
    <row r="343" spans="1:7" x14ac:dyDescent="0.25">
      <c r="A343" s="104" t="s">
        <v>852</v>
      </c>
      <c r="B343" s="104" t="s">
        <v>718</v>
      </c>
      <c r="C343" s="158">
        <v>11483</v>
      </c>
      <c r="D343" s="161" t="s">
        <v>948</v>
      </c>
      <c r="F343" s="157">
        <f t="shared" ref="F343:F349" si="13">IF($C$350=0,"",IF(C343="[Mark as ND1 if not relevant]","",C343/$C$350))</f>
        <v>0.13380330925192263</v>
      </c>
      <c r="G343" s="157" t="str">
        <f t="shared" ref="G343:G349" si="14">IF($D$350=0,"",IF(D343="[Mark as ND1 if not relevant]","",D343/$D$350))</f>
        <v/>
      </c>
    </row>
    <row r="344" spans="1:7" x14ac:dyDescent="0.25">
      <c r="A344" s="104" t="s">
        <v>853</v>
      </c>
      <c r="B344" s="104" t="s">
        <v>720</v>
      </c>
      <c r="C344" s="158">
        <v>7335</v>
      </c>
      <c r="D344" s="161" t="s">
        <v>948</v>
      </c>
      <c r="F344" s="157">
        <f t="shared" si="13"/>
        <v>8.5469587508739217E-2</v>
      </c>
      <c r="G344" s="157" t="str">
        <f t="shared" si="14"/>
        <v/>
      </c>
    </row>
    <row r="345" spans="1:7" x14ac:dyDescent="0.25">
      <c r="A345" s="104" t="s">
        <v>854</v>
      </c>
      <c r="B345" s="104" t="s">
        <v>722</v>
      </c>
      <c r="C345" s="158">
        <v>2542</v>
      </c>
      <c r="D345" s="161" t="s">
        <v>948</v>
      </c>
      <c r="F345" s="157">
        <f t="shared" si="13"/>
        <v>2.9620135166627825E-2</v>
      </c>
      <c r="G345" s="157" t="str">
        <f t="shared" si="14"/>
        <v/>
      </c>
    </row>
    <row r="346" spans="1:7" x14ac:dyDescent="0.25">
      <c r="A346" s="104" t="s">
        <v>855</v>
      </c>
      <c r="B346" s="104" t="s">
        <v>724</v>
      </c>
      <c r="C346" s="158">
        <v>810</v>
      </c>
      <c r="D346" s="161" t="s">
        <v>948</v>
      </c>
      <c r="F346" s="157">
        <f t="shared" si="13"/>
        <v>9.438359356793288E-3</v>
      </c>
      <c r="G346" s="157" t="str">
        <f t="shared" si="14"/>
        <v/>
      </c>
    </row>
    <row r="347" spans="1:7" x14ac:dyDescent="0.25">
      <c r="A347" s="104" t="s">
        <v>856</v>
      </c>
      <c r="B347" s="104" t="s">
        <v>726</v>
      </c>
      <c r="C347" s="158">
        <v>342</v>
      </c>
      <c r="D347" s="161" t="s">
        <v>948</v>
      </c>
      <c r="F347" s="157">
        <f t="shared" si="13"/>
        <v>3.9850850617571664E-3</v>
      </c>
      <c r="G347" s="157" t="str">
        <f t="shared" si="14"/>
        <v/>
      </c>
    </row>
    <row r="348" spans="1:7" x14ac:dyDescent="0.25">
      <c r="A348" s="104" t="s">
        <v>857</v>
      </c>
      <c r="B348" s="104" t="s">
        <v>728</v>
      </c>
      <c r="C348" s="158">
        <v>157</v>
      </c>
      <c r="D348" s="161" t="s">
        <v>948</v>
      </c>
      <c r="F348" s="157">
        <f t="shared" si="13"/>
        <v>1.8294103938475881E-3</v>
      </c>
      <c r="G348" s="157" t="str">
        <f t="shared" si="14"/>
        <v/>
      </c>
    </row>
    <row r="349" spans="1:7" x14ac:dyDescent="0.25">
      <c r="A349" s="104" t="s">
        <v>858</v>
      </c>
      <c r="B349" s="104" t="s">
        <v>730</v>
      </c>
      <c r="C349" s="158">
        <v>143</v>
      </c>
      <c r="D349" s="161" t="s">
        <v>948</v>
      </c>
      <c r="F349" s="157">
        <f t="shared" si="13"/>
        <v>1.6662782568165929E-3</v>
      </c>
      <c r="G349" s="157" t="str">
        <f t="shared" si="14"/>
        <v/>
      </c>
    </row>
    <row r="350" spans="1:7" x14ac:dyDescent="0.25">
      <c r="A350" s="104" t="s">
        <v>859</v>
      </c>
      <c r="B350" s="132" t="s">
        <v>96</v>
      </c>
      <c r="C350" s="158">
        <f>SUM(C342:C349)</f>
        <v>85820</v>
      </c>
      <c r="D350" s="161">
        <f>SUM(D342:D349)</f>
        <v>0</v>
      </c>
      <c r="F350" s="136">
        <f>SUM(F342:F349)</f>
        <v>1</v>
      </c>
      <c r="G350" s="136">
        <f>SUM(G342:G349)</f>
        <v>0</v>
      </c>
    </row>
    <row r="351" spans="1:7" outlineLevel="1" x14ac:dyDescent="0.25">
      <c r="A351" s="104" t="s">
        <v>860</v>
      </c>
      <c r="B351" s="119" t="s">
        <v>733</v>
      </c>
      <c r="C351" s="158">
        <v>63</v>
      </c>
      <c r="D351" s="161" t="s">
        <v>948</v>
      </c>
      <c r="F351" s="157">
        <f t="shared" ref="F351:F356" si="15">IF($C$350=0,"",IF(C351="[for completion]","",C351/$C$350))</f>
        <v>7.34094616639478E-4</v>
      </c>
      <c r="G351" s="157" t="str">
        <f t="shared" ref="G351:G356" si="16">IF($D$350=0,"",IF(D351="[for completion]","",D351/$D$350))</f>
        <v/>
      </c>
    </row>
    <row r="352" spans="1:7" outlineLevel="1" x14ac:dyDescent="0.25">
      <c r="A352" s="104" t="s">
        <v>861</v>
      </c>
      <c r="B352" s="119" t="s">
        <v>735</v>
      </c>
      <c r="C352" s="158">
        <v>35</v>
      </c>
      <c r="D352" s="161" t="s">
        <v>948</v>
      </c>
      <c r="F352" s="157">
        <f t="shared" si="15"/>
        <v>4.0783034257748778E-4</v>
      </c>
      <c r="G352" s="157" t="str">
        <f t="shared" si="16"/>
        <v/>
      </c>
    </row>
    <row r="353" spans="1:7" outlineLevel="1" x14ac:dyDescent="0.25">
      <c r="A353" s="104" t="s">
        <v>862</v>
      </c>
      <c r="B353" s="119" t="s">
        <v>737</v>
      </c>
      <c r="C353" s="158">
        <v>22</v>
      </c>
      <c r="D353" s="161" t="s">
        <v>948</v>
      </c>
      <c r="F353" s="157">
        <f t="shared" si="15"/>
        <v>2.5635050104870662E-4</v>
      </c>
      <c r="G353" s="157" t="str">
        <f t="shared" si="16"/>
        <v/>
      </c>
    </row>
    <row r="354" spans="1:7" outlineLevel="1" x14ac:dyDescent="0.25">
      <c r="A354" s="104" t="s">
        <v>863</v>
      </c>
      <c r="B354" s="119" t="s">
        <v>739</v>
      </c>
      <c r="C354" s="158">
        <v>6</v>
      </c>
      <c r="D354" s="161" t="s">
        <v>948</v>
      </c>
      <c r="F354" s="157">
        <f t="shared" si="15"/>
        <v>6.9913773013283612E-5</v>
      </c>
      <c r="G354" s="157" t="str">
        <f t="shared" si="16"/>
        <v/>
      </c>
    </row>
    <row r="355" spans="1:7" outlineLevel="1" x14ac:dyDescent="0.25">
      <c r="A355" s="104" t="s">
        <v>864</v>
      </c>
      <c r="B355" s="119" t="s">
        <v>741</v>
      </c>
      <c r="C355" s="158">
        <v>2</v>
      </c>
      <c r="D355" s="161" t="s">
        <v>948</v>
      </c>
      <c r="F355" s="157">
        <f t="shared" si="15"/>
        <v>2.3304591004427871E-5</v>
      </c>
      <c r="G355" s="157" t="str">
        <f t="shared" si="16"/>
        <v/>
      </c>
    </row>
    <row r="356" spans="1:7" outlineLevel="1" x14ac:dyDescent="0.25">
      <c r="A356" s="104" t="s">
        <v>865</v>
      </c>
      <c r="B356" s="119" t="s">
        <v>743</v>
      </c>
      <c r="C356" s="158">
        <v>15</v>
      </c>
      <c r="D356" s="161" t="s">
        <v>948</v>
      </c>
      <c r="F356" s="157">
        <f t="shared" si="15"/>
        <v>1.7478443253320905E-4</v>
      </c>
      <c r="G356" s="157" t="str">
        <f t="shared" si="16"/>
        <v/>
      </c>
    </row>
    <row r="357" spans="1:7" outlineLevel="1" x14ac:dyDescent="0.25">
      <c r="A357" s="104" t="s">
        <v>866</v>
      </c>
      <c r="B357" s="119"/>
      <c r="F357" s="157"/>
      <c r="G357" s="157"/>
    </row>
    <row r="358" spans="1:7" outlineLevel="1" x14ac:dyDescent="0.25">
      <c r="A358" s="104" t="s">
        <v>867</v>
      </c>
      <c r="B358" s="119"/>
      <c r="F358" s="157"/>
      <c r="G358" s="157"/>
    </row>
    <row r="359" spans="1:7" outlineLevel="1" x14ac:dyDescent="0.25">
      <c r="A359" s="104" t="s">
        <v>868</v>
      </c>
      <c r="B359" s="119"/>
      <c r="F359" s="157"/>
      <c r="G359" s="136"/>
    </row>
    <row r="360" spans="1:7" ht="15" customHeight="1" x14ac:dyDescent="0.25">
      <c r="A360" s="113"/>
      <c r="B360" s="114" t="s">
        <v>869</v>
      </c>
      <c r="C360" s="113" t="s">
        <v>870</v>
      </c>
      <c r="D360" s="113"/>
      <c r="E360" s="113"/>
      <c r="F360" s="113"/>
      <c r="G360" s="115"/>
    </row>
    <row r="361" spans="1:7" x14ac:dyDescent="0.25">
      <c r="A361" s="104" t="s">
        <v>871</v>
      </c>
      <c r="B361" s="123" t="s">
        <v>872</v>
      </c>
      <c r="C361" s="136" t="s">
        <v>948</v>
      </c>
      <c r="G361" s="104"/>
    </row>
    <row r="362" spans="1:7" x14ac:dyDescent="0.25">
      <c r="A362" s="104" t="s">
        <v>873</v>
      </c>
      <c r="B362" s="123" t="s">
        <v>874</v>
      </c>
      <c r="C362" s="136">
        <v>0.33069999999999999</v>
      </c>
      <c r="G362" s="104"/>
    </row>
    <row r="363" spans="1:7" x14ac:dyDescent="0.25">
      <c r="A363" s="104" t="s">
        <v>875</v>
      </c>
      <c r="B363" s="123" t="s">
        <v>876</v>
      </c>
      <c r="C363" s="136">
        <v>4.7500000000000001E-2</v>
      </c>
      <c r="G363" s="104"/>
    </row>
    <row r="364" spans="1:7" x14ac:dyDescent="0.25">
      <c r="A364" s="104" t="s">
        <v>877</v>
      </c>
      <c r="B364" s="123" t="s">
        <v>878</v>
      </c>
      <c r="C364" s="136">
        <v>1.3600000000000001E-2</v>
      </c>
      <c r="G364" s="104"/>
    </row>
    <row r="365" spans="1:7" x14ac:dyDescent="0.25">
      <c r="A365" s="104" t="s">
        <v>879</v>
      </c>
      <c r="B365" s="123" t="s">
        <v>880</v>
      </c>
      <c r="C365" s="136">
        <v>0.1069</v>
      </c>
      <c r="G365" s="104"/>
    </row>
    <row r="366" spans="1:7" x14ac:dyDescent="0.25">
      <c r="A366" s="104" t="s">
        <v>881</v>
      </c>
      <c r="B366" s="123" t="s">
        <v>882</v>
      </c>
      <c r="C366" s="136">
        <v>0.48159999999999997</v>
      </c>
      <c r="G366" s="104"/>
    </row>
    <row r="367" spans="1:7" x14ac:dyDescent="0.25">
      <c r="A367" s="104" t="s">
        <v>883</v>
      </c>
      <c r="B367" s="123" t="s">
        <v>884</v>
      </c>
      <c r="C367" s="136" t="s">
        <v>948</v>
      </c>
      <c r="G367" s="104"/>
    </row>
    <row r="368" spans="1:7" x14ac:dyDescent="0.25">
      <c r="A368" s="104" t="s">
        <v>885</v>
      </c>
      <c r="B368" s="123" t="s">
        <v>886</v>
      </c>
      <c r="C368" s="136">
        <v>2.5999999999999999E-3</v>
      </c>
      <c r="G368" s="104"/>
    </row>
    <row r="369" spans="1:7" x14ac:dyDescent="0.25">
      <c r="A369" s="104" t="s">
        <v>887</v>
      </c>
      <c r="B369" s="123" t="s">
        <v>888</v>
      </c>
      <c r="C369" s="136" t="s">
        <v>948</v>
      </c>
      <c r="G369" s="104"/>
    </row>
    <row r="370" spans="1:7" x14ac:dyDescent="0.25">
      <c r="A370" s="104" t="s">
        <v>889</v>
      </c>
      <c r="B370" s="123" t="s">
        <v>94</v>
      </c>
      <c r="C370" s="136">
        <v>1.72E-2</v>
      </c>
      <c r="G370" s="104"/>
    </row>
    <row r="371" spans="1:7" outlineLevel="1" x14ac:dyDescent="0.25">
      <c r="A371" s="104" t="s">
        <v>890</v>
      </c>
      <c r="B371" s="119"/>
      <c r="C371" s="136"/>
      <c r="G371" s="104"/>
    </row>
    <row r="372" spans="1:7" outlineLevel="1" x14ac:dyDescent="0.25">
      <c r="A372" s="104" t="s">
        <v>891</v>
      </c>
      <c r="B372" s="119"/>
      <c r="C372" s="136"/>
      <c r="G372" s="104"/>
    </row>
    <row r="373" spans="1:7" outlineLevel="1" x14ac:dyDescent="0.25">
      <c r="A373" s="104" t="s">
        <v>892</v>
      </c>
      <c r="B373" s="119"/>
      <c r="C373" s="136"/>
      <c r="G373" s="104"/>
    </row>
    <row r="374" spans="1:7" outlineLevel="1" x14ac:dyDescent="0.25">
      <c r="A374" s="104" t="s">
        <v>893</v>
      </c>
      <c r="B374" s="119"/>
      <c r="C374" s="136"/>
      <c r="G374" s="104"/>
    </row>
    <row r="375" spans="1:7" outlineLevel="1" x14ac:dyDescent="0.25">
      <c r="A375" s="104" t="s">
        <v>894</v>
      </c>
      <c r="B375" s="119"/>
      <c r="C375" s="136"/>
      <c r="G375" s="104"/>
    </row>
    <row r="376" spans="1:7" outlineLevel="1" x14ac:dyDescent="0.25">
      <c r="A376" s="104" t="s">
        <v>895</v>
      </c>
      <c r="B376" s="119"/>
      <c r="C376" s="136"/>
      <c r="G376" s="104"/>
    </row>
    <row r="377" spans="1:7" outlineLevel="1" x14ac:dyDescent="0.25">
      <c r="A377" s="104" t="s">
        <v>896</v>
      </c>
      <c r="B377" s="119"/>
      <c r="C377" s="136"/>
      <c r="G377" s="104"/>
    </row>
    <row r="378" spans="1:7" outlineLevel="1" x14ac:dyDescent="0.25">
      <c r="A378" s="104" t="s">
        <v>897</v>
      </c>
      <c r="B378" s="119"/>
      <c r="C378" s="136"/>
      <c r="G378" s="104"/>
    </row>
    <row r="379" spans="1:7" outlineLevel="1" x14ac:dyDescent="0.25">
      <c r="A379" s="104" t="s">
        <v>898</v>
      </c>
      <c r="B379" s="119"/>
      <c r="C379" s="136"/>
      <c r="G379" s="104"/>
    </row>
    <row r="380" spans="1:7" outlineLevel="1" x14ac:dyDescent="0.25">
      <c r="A380" s="104" t="s">
        <v>899</v>
      </c>
      <c r="B380" s="119"/>
      <c r="C380" s="136"/>
      <c r="G380" s="104"/>
    </row>
    <row r="381" spans="1:7" outlineLevel="1" x14ac:dyDescent="0.25">
      <c r="A381" s="104" t="s">
        <v>900</v>
      </c>
      <c r="B381" s="119"/>
      <c r="C381" s="136"/>
      <c r="G381" s="104"/>
    </row>
    <row r="382" spans="1:7" outlineLevel="1" x14ac:dyDescent="0.25">
      <c r="A382" s="104" t="s">
        <v>901</v>
      </c>
      <c r="B382" s="119"/>
      <c r="C382" s="136"/>
    </row>
    <row r="383" spans="1:7" outlineLevel="1" x14ac:dyDescent="0.25">
      <c r="A383" s="104" t="s">
        <v>902</v>
      </c>
      <c r="B383" s="119"/>
      <c r="C383" s="136"/>
    </row>
    <row r="384" spans="1:7" outlineLevel="1" x14ac:dyDescent="0.25">
      <c r="A384" s="104" t="s">
        <v>903</v>
      </c>
      <c r="B384" s="119"/>
      <c r="C384" s="136"/>
    </row>
    <row r="385" spans="1:7" outlineLevel="1" x14ac:dyDescent="0.25">
      <c r="A385" s="104" t="s">
        <v>904</v>
      </c>
      <c r="B385" s="119"/>
      <c r="C385" s="136"/>
      <c r="D385" s="100"/>
      <c r="E385" s="100"/>
      <c r="F385" s="100"/>
      <c r="G385" s="100"/>
    </row>
    <row r="386" spans="1:7" outlineLevel="1" x14ac:dyDescent="0.25">
      <c r="A386" s="104" t="s">
        <v>905</v>
      </c>
      <c r="B386" s="119"/>
      <c r="C386" s="136"/>
      <c r="D386" s="100"/>
      <c r="E386" s="100"/>
      <c r="F386" s="100"/>
      <c r="G386" s="100"/>
    </row>
    <row r="387" spans="1:7" outlineLevel="1" x14ac:dyDescent="0.25">
      <c r="A387" s="104" t="s">
        <v>906</v>
      </c>
      <c r="B387" s="119"/>
      <c r="C387" s="136"/>
      <c r="D387" s="100"/>
      <c r="E387" s="100"/>
      <c r="F387" s="100"/>
      <c r="G387" s="100"/>
    </row>
    <row r="388" spans="1:7" x14ac:dyDescent="0.25">
      <c r="C388" s="136"/>
      <c r="D388" s="100"/>
      <c r="E388" s="100"/>
      <c r="F388" s="100"/>
      <c r="G388" s="100"/>
    </row>
    <row r="389" spans="1:7" x14ac:dyDescent="0.25">
      <c r="C389" s="136"/>
      <c r="D389" s="100"/>
      <c r="E389" s="100"/>
      <c r="F389" s="100"/>
      <c r="G389" s="100"/>
    </row>
    <row r="390" spans="1:7" x14ac:dyDescent="0.25">
      <c r="C390" s="136"/>
      <c r="D390" s="100"/>
      <c r="E390" s="100"/>
      <c r="F390" s="100"/>
      <c r="G390" s="100"/>
    </row>
    <row r="391" spans="1:7" x14ac:dyDescent="0.25">
      <c r="C391" s="136"/>
      <c r="D391" s="100"/>
      <c r="E391" s="100"/>
      <c r="F391" s="100"/>
      <c r="G391" s="100"/>
    </row>
    <row r="392" spans="1:7" x14ac:dyDescent="0.25">
      <c r="C392" s="136"/>
      <c r="D392" s="100"/>
      <c r="E392" s="100"/>
      <c r="F392" s="100"/>
      <c r="G392" s="100"/>
    </row>
    <row r="393" spans="1:7" x14ac:dyDescent="0.25">
      <c r="C393" s="136"/>
      <c r="D393" s="100"/>
      <c r="E393" s="100"/>
      <c r="F393" s="100"/>
      <c r="G393" s="100"/>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conditionalFormatting sqref="A99:A103 C99:G103 A104:G189 A190:A195 C190:G195 A196:G290 A291:A296 C291:G296 A1:G98 A297:G387">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1" customFormat="1" ht="31.5" x14ac:dyDescent="0.25">
      <c r="A1" s="139" t="s">
        <v>910</v>
      </c>
      <c r="B1" s="139"/>
      <c r="C1" s="146" t="s">
        <v>1321</v>
      </c>
      <c r="D1" s="20"/>
      <c r="E1" s="20"/>
      <c r="F1" s="20"/>
      <c r="G1" s="20"/>
      <c r="H1" s="20"/>
      <c r="I1" s="20"/>
      <c r="J1" s="20"/>
      <c r="K1" s="20"/>
      <c r="L1" s="20"/>
      <c r="M1" s="20"/>
    </row>
    <row r="2" spans="1:13" x14ac:dyDescent="0.25">
      <c r="B2" s="23"/>
      <c r="C2" s="23"/>
    </row>
    <row r="3" spans="1:13" x14ac:dyDescent="0.25">
      <c r="A3" s="74" t="s">
        <v>911</v>
      </c>
      <c r="B3" s="75"/>
      <c r="C3" s="23"/>
    </row>
    <row r="4" spans="1:13" x14ac:dyDescent="0.25">
      <c r="C4" s="23"/>
    </row>
    <row r="5" spans="1:13" ht="37.5" x14ac:dyDescent="0.25">
      <c r="A5" s="36" t="s">
        <v>30</v>
      </c>
      <c r="B5" s="36" t="s">
        <v>912</v>
      </c>
      <c r="C5" s="76" t="s">
        <v>1320</v>
      </c>
    </row>
    <row r="6" spans="1:13" x14ac:dyDescent="0.25">
      <c r="A6" s="1" t="s">
        <v>913</v>
      </c>
      <c r="B6" s="39" t="s">
        <v>914</v>
      </c>
      <c r="C6" s="25" t="s">
        <v>1353</v>
      </c>
    </row>
    <row r="7" spans="1:13" x14ac:dyDescent="0.25">
      <c r="A7" s="1" t="s">
        <v>915</v>
      </c>
      <c r="B7" s="39" t="s">
        <v>916</v>
      </c>
      <c r="C7" s="25" t="s">
        <v>1354</v>
      </c>
    </row>
    <row r="8" spans="1:13" x14ac:dyDescent="0.25">
      <c r="A8" s="1" t="s">
        <v>917</v>
      </c>
      <c r="B8" s="39" t="s">
        <v>918</v>
      </c>
      <c r="C8" s="25" t="s">
        <v>951</v>
      </c>
    </row>
    <row r="9" spans="1:13" ht="409.5" x14ac:dyDescent="0.25">
      <c r="A9" s="1" t="s">
        <v>919</v>
      </c>
      <c r="B9" s="39" t="s">
        <v>920</v>
      </c>
      <c r="C9" s="25" t="s">
        <v>1360</v>
      </c>
    </row>
    <row r="10" spans="1:13" ht="44.25" customHeight="1" x14ac:dyDescent="0.25">
      <c r="A10" s="1" t="s">
        <v>921</v>
      </c>
      <c r="B10" s="39" t="s">
        <v>1139</v>
      </c>
      <c r="C10" s="25" t="s">
        <v>1355</v>
      </c>
    </row>
    <row r="11" spans="1:13" ht="54.75" customHeight="1" x14ac:dyDescent="0.25">
      <c r="A11" s="1" t="s">
        <v>922</v>
      </c>
      <c r="B11" s="39" t="s">
        <v>923</v>
      </c>
      <c r="C11" s="25" t="s">
        <v>1355</v>
      </c>
    </row>
    <row r="12" spans="1:13" ht="30" x14ac:dyDescent="0.25">
      <c r="A12" s="1" t="s">
        <v>924</v>
      </c>
      <c r="B12" s="39" t="s">
        <v>925</v>
      </c>
      <c r="C12" s="25" t="s">
        <v>1356</v>
      </c>
    </row>
    <row r="13" spans="1:13" x14ac:dyDescent="0.25">
      <c r="A13" s="1" t="s">
        <v>926</v>
      </c>
      <c r="B13" s="39" t="s">
        <v>927</v>
      </c>
      <c r="C13" s="25"/>
    </row>
    <row r="14" spans="1:13" ht="30" x14ac:dyDescent="0.25">
      <c r="A14" s="1" t="s">
        <v>928</v>
      </c>
      <c r="B14" s="39" t="s">
        <v>929</v>
      </c>
      <c r="C14" s="25"/>
    </row>
    <row r="15" spans="1:13" x14ac:dyDescent="0.25">
      <c r="A15" s="1" t="s">
        <v>930</v>
      </c>
      <c r="B15" s="39" t="s">
        <v>931</v>
      </c>
      <c r="C15" s="25" t="s">
        <v>1357</v>
      </c>
    </row>
    <row r="16" spans="1:13" ht="30" x14ac:dyDescent="0.25">
      <c r="A16" s="1" t="s">
        <v>932</v>
      </c>
      <c r="B16" s="43" t="s">
        <v>933</v>
      </c>
      <c r="C16" s="25" t="s">
        <v>1358</v>
      </c>
    </row>
    <row r="17" spans="1:3" ht="30" customHeight="1" x14ac:dyDescent="0.25">
      <c r="A17" s="1" t="s">
        <v>934</v>
      </c>
      <c r="B17" s="43" t="s">
        <v>935</v>
      </c>
      <c r="C17" s="25" t="s">
        <v>32</v>
      </c>
    </row>
    <row r="18" spans="1:3" x14ac:dyDescent="0.25">
      <c r="A18" s="1" t="s">
        <v>936</v>
      </c>
      <c r="B18" s="43" t="s">
        <v>937</v>
      </c>
      <c r="C18" s="25" t="s">
        <v>1359</v>
      </c>
    </row>
    <row r="19" spans="1:3" outlineLevel="1" x14ac:dyDescent="0.25">
      <c r="A19" s="1" t="s">
        <v>938</v>
      </c>
      <c r="B19" s="40" t="s">
        <v>939</v>
      </c>
      <c r="C19" s="25" t="s">
        <v>948</v>
      </c>
    </row>
    <row r="20" spans="1:3" outlineLevel="1" x14ac:dyDescent="0.25">
      <c r="A20" s="1" t="s">
        <v>940</v>
      </c>
      <c r="B20" s="73"/>
      <c r="C20" s="25"/>
    </row>
    <row r="21" spans="1:3" outlineLevel="1" x14ac:dyDescent="0.25">
      <c r="A21" s="1" t="s">
        <v>941</v>
      </c>
      <c r="B21" s="73"/>
      <c r="C21" s="25"/>
    </row>
    <row r="22" spans="1:3" outlineLevel="1" x14ac:dyDescent="0.25">
      <c r="A22" s="1" t="s">
        <v>942</v>
      </c>
      <c r="B22" s="73"/>
      <c r="C22" s="25"/>
    </row>
    <row r="23" spans="1:3" outlineLevel="1" x14ac:dyDescent="0.25">
      <c r="A23" s="1" t="s">
        <v>943</v>
      </c>
      <c r="B23" s="73"/>
      <c r="C23" s="25"/>
    </row>
    <row r="24" spans="1:3" ht="18.75" x14ac:dyDescent="0.25">
      <c r="A24" s="36"/>
      <c r="B24" s="36" t="s">
        <v>944</v>
      </c>
      <c r="C24" s="76" t="s">
        <v>945</v>
      </c>
    </row>
    <row r="25" spans="1:3" x14ac:dyDescent="0.25">
      <c r="A25" s="1" t="s">
        <v>946</v>
      </c>
      <c r="B25" s="43" t="s">
        <v>947</v>
      </c>
      <c r="C25" s="25" t="s">
        <v>948</v>
      </c>
    </row>
    <row r="26" spans="1:3" x14ac:dyDescent="0.25">
      <c r="A26" s="1" t="s">
        <v>949</v>
      </c>
      <c r="B26" s="43" t="s">
        <v>950</v>
      </c>
      <c r="C26" s="25" t="s">
        <v>951</v>
      </c>
    </row>
    <row r="27" spans="1:3" x14ac:dyDescent="0.25">
      <c r="A27" s="1" t="s">
        <v>952</v>
      </c>
      <c r="B27" s="43" t="s">
        <v>953</v>
      </c>
      <c r="C27" s="25" t="s">
        <v>954</v>
      </c>
    </row>
    <row r="28" spans="1:3" outlineLevel="1" x14ac:dyDescent="0.25">
      <c r="A28" s="1" t="s">
        <v>955</v>
      </c>
      <c r="B28" s="42"/>
      <c r="C28" s="25"/>
    </row>
    <row r="29" spans="1:3" outlineLevel="1" x14ac:dyDescent="0.25">
      <c r="A29" s="1" t="s">
        <v>956</v>
      </c>
      <c r="B29" s="42"/>
      <c r="C29" s="25"/>
    </row>
    <row r="30" spans="1:3" outlineLevel="1" x14ac:dyDescent="0.25">
      <c r="A30" s="1" t="s">
        <v>1306</v>
      </c>
      <c r="B30" s="43"/>
      <c r="C30" s="25"/>
    </row>
    <row r="31" spans="1:3" ht="18.75" x14ac:dyDescent="0.25">
      <c r="A31" s="36"/>
      <c r="B31" s="36" t="s">
        <v>957</v>
      </c>
      <c r="C31" s="76" t="s">
        <v>1320</v>
      </c>
    </row>
    <row r="32" spans="1:3" x14ac:dyDescent="0.25">
      <c r="A32" s="1" t="s">
        <v>958</v>
      </c>
      <c r="B32" s="39" t="s">
        <v>959</v>
      </c>
      <c r="C32" s="25" t="s">
        <v>32</v>
      </c>
    </row>
    <row r="33" spans="1:2" x14ac:dyDescent="0.25">
      <c r="A33" s="1" t="s">
        <v>960</v>
      </c>
      <c r="B33" s="42"/>
    </row>
    <row r="34" spans="1:2" x14ac:dyDescent="0.25">
      <c r="A34" s="1" t="s">
        <v>961</v>
      </c>
      <c r="B34" s="42"/>
    </row>
    <row r="35" spans="1:2" x14ac:dyDescent="0.25">
      <c r="A35" s="1" t="s">
        <v>962</v>
      </c>
      <c r="B35" s="42"/>
    </row>
    <row r="36" spans="1:2" x14ac:dyDescent="0.25">
      <c r="A36" s="1" t="s">
        <v>963</v>
      </c>
      <c r="B36" s="42"/>
    </row>
    <row r="37" spans="1:2" x14ac:dyDescent="0.25">
      <c r="A37" s="1" t="s">
        <v>964</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22C12-1444-4D5D-B144-390FACACA766}">
  <sheetPr>
    <pageSetUpPr fitToPage="1"/>
  </sheetPr>
  <dimension ref="B1:D37"/>
  <sheetViews>
    <sheetView zoomScale="55" zoomScaleNormal="55" zoomScaleSheetLayoutView="90" workbookViewId="0"/>
  </sheetViews>
  <sheetFormatPr defaultColWidth="15.85546875" defaultRowHeight="15" x14ac:dyDescent="0.25"/>
  <cols>
    <col min="1" max="1" width="3.42578125" style="174" customWidth="1"/>
    <col min="2" max="2" width="18.7109375" style="174" customWidth="1"/>
    <col min="3" max="3" width="95.5703125" style="174" customWidth="1"/>
    <col min="4" max="4" width="15.140625" style="174" customWidth="1"/>
    <col min="5" max="5" width="2.85546875" style="174" customWidth="1"/>
    <col min="6" max="6" width="1.85546875" style="174" customWidth="1"/>
    <col min="7" max="256" width="15.85546875" style="174"/>
    <col min="257" max="257" width="3.42578125" style="174" customWidth="1"/>
    <col min="258" max="258" width="18.7109375" style="174" customWidth="1"/>
    <col min="259" max="259" width="95.5703125" style="174" customWidth="1"/>
    <col min="260" max="260" width="15.140625" style="174" customWidth="1"/>
    <col min="261" max="261" width="2.85546875" style="174" customWidth="1"/>
    <col min="262" max="262" width="1.85546875" style="174" customWidth="1"/>
    <col min="263" max="512" width="15.85546875" style="174"/>
    <col min="513" max="513" width="3.42578125" style="174" customWidth="1"/>
    <col min="514" max="514" width="18.7109375" style="174" customWidth="1"/>
    <col min="515" max="515" width="95.5703125" style="174" customWidth="1"/>
    <col min="516" max="516" width="15.140625" style="174" customWidth="1"/>
    <col min="517" max="517" width="2.85546875" style="174" customWidth="1"/>
    <col min="518" max="518" width="1.85546875" style="174" customWidth="1"/>
    <col min="519" max="768" width="15.85546875" style="174"/>
    <col min="769" max="769" width="3.42578125" style="174" customWidth="1"/>
    <col min="770" max="770" width="18.7109375" style="174" customWidth="1"/>
    <col min="771" max="771" width="95.5703125" style="174" customWidth="1"/>
    <col min="772" max="772" width="15.140625" style="174" customWidth="1"/>
    <col min="773" max="773" width="2.85546875" style="174" customWidth="1"/>
    <col min="774" max="774" width="1.85546875" style="174" customWidth="1"/>
    <col min="775" max="1024" width="15.85546875" style="174"/>
    <col min="1025" max="1025" width="3.42578125" style="174" customWidth="1"/>
    <col min="1026" max="1026" width="18.7109375" style="174" customWidth="1"/>
    <col min="1027" max="1027" width="95.5703125" style="174" customWidth="1"/>
    <col min="1028" max="1028" width="15.140625" style="174" customWidth="1"/>
    <col min="1029" max="1029" width="2.85546875" style="174" customWidth="1"/>
    <col min="1030" max="1030" width="1.85546875" style="174" customWidth="1"/>
    <col min="1031" max="1280" width="15.85546875" style="174"/>
    <col min="1281" max="1281" width="3.42578125" style="174" customWidth="1"/>
    <col min="1282" max="1282" width="18.7109375" style="174" customWidth="1"/>
    <col min="1283" max="1283" width="95.5703125" style="174" customWidth="1"/>
    <col min="1284" max="1284" width="15.140625" style="174" customWidth="1"/>
    <col min="1285" max="1285" width="2.85546875" style="174" customWidth="1"/>
    <col min="1286" max="1286" width="1.85546875" style="174" customWidth="1"/>
    <col min="1287" max="1536" width="15.85546875" style="174"/>
    <col min="1537" max="1537" width="3.42578125" style="174" customWidth="1"/>
    <col min="1538" max="1538" width="18.7109375" style="174" customWidth="1"/>
    <col min="1539" max="1539" width="95.5703125" style="174" customWidth="1"/>
    <col min="1540" max="1540" width="15.140625" style="174" customWidth="1"/>
    <col min="1541" max="1541" width="2.85546875" style="174" customWidth="1"/>
    <col min="1542" max="1542" width="1.85546875" style="174" customWidth="1"/>
    <col min="1543" max="1792" width="15.85546875" style="174"/>
    <col min="1793" max="1793" width="3.42578125" style="174" customWidth="1"/>
    <col min="1794" max="1794" width="18.7109375" style="174" customWidth="1"/>
    <col min="1795" max="1795" width="95.5703125" style="174" customWidth="1"/>
    <col min="1796" max="1796" width="15.140625" style="174" customWidth="1"/>
    <col min="1797" max="1797" width="2.85546875" style="174" customWidth="1"/>
    <col min="1798" max="1798" width="1.85546875" style="174" customWidth="1"/>
    <col min="1799" max="2048" width="15.85546875" style="174"/>
    <col min="2049" max="2049" width="3.42578125" style="174" customWidth="1"/>
    <col min="2050" max="2050" width="18.7109375" style="174" customWidth="1"/>
    <col min="2051" max="2051" width="95.5703125" style="174" customWidth="1"/>
    <col min="2052" max="2052" width="15.140625" style="174" customWidth="1"/>
    <col min="2053" max="2053" width="2.85546875" style="174" customWidth="1"/>
    <col min="2054" max="2054" width="1.85546875" style="174" customWidth="1"/>
    <col min="2055" max="2304" width="15.85546875" style="174"/>
    <col min="2305" max="2305" width="3.42578125" style="174" customWidth="1"/>
    <col min="2306" max="2306" width="18.7109375" style="174" customWidth="1"/>
    <col min="2307" max="2307" width="95.5703125" style="174" customWidth="1"/>
    <col min="2308" max="2308" width="15.140625" style="174" customWidth="1"/>
    <col min="2309" max="2309" width="2.85546875" style="174" customWidth="1"/>
    <col min="2310" max="2310" width="1.85546875" style="174" customWidth="1"/>
    <col min="2311" max="2560" width="15.85546875" style="174"/>
    <col min="2561" max="2561" width="3.42578125" style="174" customWidth="1"/>
    <col min="2562" max="2562" width="18.7109375" style="174" customWidth="1"/>
    <col min="2563" max="2563" width="95.5703125" style="174" customWidth="1"/>
    <col min="2564" max="2564" width="15.140625" style="174" customWidth="1"/>
    <col min="2565" max="2565" width="2.85546875" style="174" customWidth="1"/>
    <col min="2566" max="2566" width="1.85546875" style="174" customWidth="1"/>
    <col min="2567" max="2816" width="15.85546875" style="174"/>
    <col min="2817" max="2817" width="3.42578125" style="174" customWidth="1"/>
    <col min="2818" max="2818" width="18.7109375" style="174" customWidth="1"/>
    <col min="2819" max="2819" width="95.5703125" style="174" customWidth="1"/>
    <col min="2820" max="2820" width="15.140625" style="174" customWidth="1"/>
    <col min="2821" max="2821" width="2.85546875" style="174" customWidth="1"/>
    <col min="2822" max="2822" width="1.85546875" style="174" customWidth="1"/>
    <col min="2823" max="3072" width="15.85546875" style="174"/>
    <col min="3073" max="3073" width="3.42578125" style="174" customWidth="1"/>
    <col min="3074" max="3074" width="18.7109375" style="174" customWidth="1"/>
    <col min="3075" max="3075" width="95.5703125" style="174" customWidth="1"/>
    <col min="3076" max="3076" width="15.140625" style="174" customWidth="1"/>
    <col min="3077" max="3077" width="2.85546875" style="174" customWidth="1"/>
    <col min="3078" max="3078" width="1.85546875" style="174" customWidth="1"/>
    <col min="3079" max="3328" width="15.85546875" style="174"/>
    <col min="3329" max="3329" width="3.42578125" style="174" customWidth="1"/>
    <col min="3330" max="3330" width="18.7109375" style="174" customWidth="1"/>
    <col min="3331" max="3331" width="95.5703125" style="174" customWidth="1"/>
    <col min="3332" max="3332" width="15.140625" style="174" customWidth="1"/>
    <col min="3333" max="3333" width="2.85546875" style="174" customWidth="1"/>
    <col min="3334" max="3334" width="1.85546875" style="174" customWidth="1"/>
    <col min="3335" max="3584" width="15.85546875" style="174"/>
    <col min="3585" max="3585" width="3.42578125" style="174" customWidth="1"/>
    <col min="3586" max="3586" width="18.7109375" style="174" customWidth="1"/>
    <col min="3587" max="3587" width="95.5703125" style="174" customWidth="1"/>
    <col min="3588" max="3588" width="15.140625" style="174" customWidth="1"/>
    <col min="3589" max="3589" width="2.85546875" style="174" customWidth="1"/>
    <col min="3590" max="3590" width="1.85546875" style="174" customWidth="1"/>
    <col min="3591" max="3840" width="15.85546875" style="174"/>
    <col min="3841" max="3841" width="3.42578125" style="174" customWidth="1"/>
    <col min="3842" max="3842" width="18.7109375" style="174" customWidth="1"/>
    <col min="3843" max="3843" width="95.5703125" style="174" customWidth="1"/>
    <col min="3844" max="3844" width="15.140625" style="174" customWidth="1"/>
    <col min="3845" max="3845" width="2.85546875" style="174" customWidth="1"/>
    <col min="3846" max="3846" width="1.85546875" style="174" customWidth="1"/>
    <col min="3847" max="4096" width="15.85546875" style="174"/>
    <col min="4097" max="4097" width="3.42578125" style="174" customWidth="1"/>
    <col min="4098" max="4098" width="18.7109375" style="174" customWidth="1"/>
    <col min="4099" max="4099" width="95.5703125" style="174" customWidth="1"/>
    <col min="4100" max="4100" width="15.140625" style="174" customWidth="1"/>
    <col min="4101" max="4101" width="2.85546875" style="174" customWidth="1"/>
    <col min="4102" max="4102" width="1.85546875" style="174" customWidth="1"/>
    <col min="4103" max="4352" width="15.85546875" style="174"/>
    <col min="4353" max="4353" width="3.42578125" style="174" customWidth="1"/>
    <col min="4354" max="4354" width="18.7109375" style="174" customWidth="1"/>
    <col min="4355" max="4355" width="95.5703125" style="174" customWidth="1"/>
    <col min="4356" max="4356" width="15.140625" style="174" customWidth="1"/>
    <col min="4357" max="4357" width="2.85546875" style="174" customWidth="1"/>
    <col min="4358" max="4358" width="1.85546875" style="174" customWidth="1"/>
    <col min="4359" max="4608" width="15.85546875" style="174"/>
    <col min="4609" max="4609" width="3.42578125" style="174" customWidth="1"/>
    <col min="4610" max="4610" width="18.7109375" style="174" customWidth="1"/>
    <col min="4611" max="4611" width="95.5703125" style="174" customWidth="1"/>
    <col min="4612" max="4612" width="15.140625" style="174" customWidth="1"/>
    <col min="4613" max="4613" width="2.85546875" style="174" customWidth="1"/>
    <col min="4614" max="4614" width="1.85546875" style="174" customWidth="1"/>
    <col min="4615" max="4864" width="15.85546875" style="174"/>
    <col min="4865" max="4865" width="3.42578125" style="174" customWidth="1"/>
    <col min="4866" max="4866" width="18.7109375" style="174" customWidth="1"/>
    <col min="4867" max="4867" width="95.5703125" style="174" customWidth="1"/>
    <col min="4868" max="4868" width="15.140625" style="174" customWidth="1"/>
    <col min="4869" max="4869" width="2.85546875" style="174" customWidth="1"/>
    <col min="4870" max="4870" width="1.85546875" style="174" customWidth="1"/>
    <col min="4871" max="5120" width="15.85546875" style="174"/>
    <col min="5121" max="5121" width="3.42578125" style="174" customWidth="1"/>
    <col min="5122" max="5122" width="18.7109375" style="174" customWidth="1"/>
    <col min="5123" max="5123" width="95.5703125" style="174" customWidth="1"/>
    <col min="5124" max="5124" width="15.140625" style="174" customWidth="1"/>
    <col min="5125" max="5125" width="2.85546875" style="174" customWidth="1"/>
    <col min="5126" max="5126" width="1.85546875" style="174" customWidth="1"/>
    <col min="5127" max="5376" width="15.85546875" style="174"/>
    <col min="5377" max="5377" width="3.42578125" style="174" customWidth="1"/>
    <col min="5378" max="5378" width="18.7109375" style="174" customWidth="1"/>
    <col min="5379" max="5379" width="95.5703125" style="174" customWidth="1"/>
    <col min="5380" max="5380" width="15.140625" style="174" customWidth="1"/>
    <col min="5381" max="5381" width="2.85546875" style="174" customWidth="1"/>
    <col min="5382" max="5382" width="1.85546875" style="174" customWidth="1"/>
    <col min="5383" max="5632" width="15.85546875" style="174"/>
    <col min="5633" max="5633" width="3.42578125" style="174" customWidth="1"/>
    <col min="5634" max="5634" width="18.7109375" style="174" customWidth="1"/>
    <col min="5635" max="5635" width="95.5703125" style="174" customWidth="1"/>
    <col min="5636" max="5636" width="15.140625" style="174" customWidth="1"/>
    <col min="5637" max="5637" width="2.85546875" style="174" customWidth="1"/>
    <col min="5638" max="5638" width="1.85546875" style="174" customWidth="1"/>
    <col min="5639" max="5888" width="15.85546875" style="174"/>
    <col min="5889" max="5889" width="3.42578125" style="174" customWidth="1"/>
    <col min="5890" max="5890" width="18.7109375" style="174" customWidth="1"/>
    <col min="5891" max="5891" width="95.5703125" style="174" customWidth="1"/>
    <col min="5892" max="5892" width="15.140625" style="174" customWidth="1"/>
    <col min="5893" max="5893" width="2.85546875" style="174" customWidth="1"/>
    <col min="5894" max="5894" width="1.85546875" style="174" customWidth="1"/>
    <col min="5895" max="6144" width="15.85546875" style="174"/>
    <col min="6145" max="6145" width="3.42578125" style="174" customWidth="1"/>
    <col min="6146" max="6146" width="18.7109375" style="174" customWidth="1"/>
    <col min="6147" max="6147" width="95.5703125" style="174" customWidth="1"/>
    <col min="6148" max="6148" width="15.140625" style="174" customWidth="1"/>
    <col min="6149" max="6149" width="2.85546875" style="174" customWidth="1"/>
    <col min="6150" max="6150" width="1.85546875" style="174" customWidth="1"/>
    <col min="6151" max="6400" width="15.85546875" style="174"/>
    <col min="6401" max="6401" width="3.42578125" style="174" customWidth="1"/>
    <col min="6402" max="6402" width="18.7109375" style="174" customWidth="1"/>
    <col min="6403" max="6403" width="95.5703125" style="174" customWidth="1"/>
    <col min="6404" max="6404" width="15.140625" style="174" customWidth="1"/>
    <col min="6405" max="6405" width="2.85546875" style="174" customWidth="1"/>
    <col min="6406" max="6406" width="1.85546875" style="174" customWidth="1"/>
    <col min="6407" max="6656" width="15.85546875" style="174"/>
    <col min="6657" max="6657" width="3.42578125" style="174" customWidth="1"/>
    <col min="6658" max="6658" width="18.7109375" style="174" customWidth="1"/>
    <col min="6659" max="6659" width="95.5703125" style="174" customWidth="1"/>
    <col min="6660" max="6660" width="15.140625" style="174" customWidth="1"/>
    <col min="6661" max="6661" width="2.85546875" style="174" customWidth="1"/>
    <col min="6662" max="6662" width="1.85546875" style="174" customWidth="1"/>
    <col min="6663" max="6912" width="15.85546875" style="174"/>
    <col min="6913" max="6913" width="3.42578125" style="174" customWidth="1"/>
    <col min="6914" max="6914" width="18.7109375" style="174" customWidth="1"/>
    <col min="6915" max="6915" width="95.5703125" style="174" customWidth="1"/>
    <col min="6916" max="6916" width="15.140625" style="174" customWidth="1"/>
    <col min="6917" max="6917" width="2.85546875" style="174" customWidth="1"/>
    <col min="6918" max="6918" width="1.85546875" style="174" customWidth="1"/>
    <col min="6919" max="7168" width="15.85546875" style="174"/>
    <col min="7169" max="7169" width="3.42578125" style="174" customWidth="1"/>
    <col min="7170" max="7170" width="18.7109375" style="174" customWidth="1"/>
    <col min="7171" max="7171" width="95.5703125" style="174" customWidth="1"/>
    <col min="7172" max="7172" width="15.140625" style="174" customWidth="1"/>
    <col min="7173" max="7173" width="2.85546875" style="174" customWidth="1"/>
    <col min="7174" max="7174" width="1.85546875" style="174" customWidth="1"/>
    <col min="7175" max="7424" width="15.85546875" style="174"/>
    <col min="7425" max="7425" width="3.42578125" style="174" customWidth="1"/>
    <col min="7426" max="7426" width="18.7109375" style="174" customWidth="1"/>
    <col min="7427" max="7427" width="95.5703125" style="174" customWidth="1"/>
    <col min="7428" max="7428" width="15.140625" style="174" customWidth="1"/>
    <col min="7429" max="7429" width="2.85546875" style="174" customWidth="1"/>
    <col min="7430" max="7430" width="1.85546875" style="174" customWidth="1"/>
    <col min="7431" max="7680" width="15.85546875" style="174"/>
    <col min="7681" max="7681" width="3.42578125" style="174" customWidth="1"/>
    <col min="7682" max="7682" width="18.7109375" style="174" customWidth="1"/>
    <col min="7683" max="7683" width="95.5703125" style="174" customWidth="1"/>
    <col min="7684" max="7684" width="15.140625" style="174" customWidth="1"/>
    <col min="7685" max="7685" width="2.85546875" style="174" customWidth="1"/>
    <col min="7686" max="7686" width="1.85546875" style="174" customWidth="1"/>
    <col min="7687" max="7936" width="15.85546875" style="174"/>
    <col min="7937" max="7937" width="3.42578125" style="174" customWidth="1"/>
    <col min="7938" max="7938" width="18.7109375" style="174" customWidth="1"/>
    <col min="7939" max="7939" width="95.5703125" style="174" customWidth="1"/>
    <col min="7940" max="7940" width="15.140625" style="174" customWidth="1"/>
    <col min="7941" max="7941" width="2.85546875" style="174" customWidth="1"/>
    <col min="7942" max="7942" width="1.85546875" style="174" customWidth="1"/>
    <col min="7943" max="8192" width="15.85546875" style="174"/>
    <col min="8193" max="8193" width="3.42578125" style="174" customWidth="1"/>
    <col min="8194" max="8194" width="18.7109375" style="174" customWidth="1"/>
    <col min="8195" max="8195" width="95.5703125" style="174" customWidth="1"/>
    <col min="8196" max="8196" width="15.140625" style="174" customWidth="1"/>
    <col min="8197" max="8197" width="2.85546875" style="174" customWidth="1"/>
    <col min="8198" max="8198" width="1.85546875" style="174" customWidth="1"/>
    <col min="8199" max="8448" width="15.85546875" style="174"/>
    <col min="8449" max="8449" width="3.42578125" style="174" customWidth="1"/>
    <col min="8450" max="8450" width="18.7109375" style="174" customWidth="1"/>
    <col min="8451" max="8451" width="95.5703125" style="174" customWidth="1"/>
    <col min="8452" max="8452" width="15.140625" style="174" customWidth="1"/>
    <col min="8453" max="8453" width="2.85546875" style="174" customWidth="1"/>
    <col min="8454" max="8454" width="1.85546875" style="174" customWidth="1"/>
    <col min="8455" max="8704" width="15.85546875" style="174"/>
    <col min="8705" max="8705" width="3.42578125" style="174" customWidth="1"/>
    <col min="8706" max="8706" width="18.7109375" style="174" customWidth="1"/>
    <col min="8707" max="8707" width="95.5703125" style="174" customWidth="1"/>
    <col min="8708" max="8708" width="15.140625" style="174" customWidth="1"/>
    <col min="8709" max="8709" width="2.85546875" style="174" customWidth="1"/>
    <col min="8710" max="8710" width="1.85546875" style="174" customWidth="1"/>
    <col min="8711" max="8960" width="15.85546875" style="174"/>
    <col min="8961" max="8961" width="3.42578125" style="174" customWidth="1"/>
    <col min="8962" max="8962" width="18.7109375" style="174" customWidth="1"/>
    <col min="8963" max="8963" width="95.5703125" style="174" customWidth="1"/>
    <col min="8964" max="8964" width="15.140625" style="174" customWidth="1"/>
    <col min="8965" max="8965" width="2.85546875" style="174" customWidth="1"/>
    <col min="8966" max="8966" width="1.85546875" style="174" customWidth="1"/>
    <col min="8967" max="9216" width="15.85546875" style="174"/>
    <col min="9217" max="9217" width="3.42578125" style="174" customWidth="1"/>
    <col min="9218" max="9218" width="18.7109375" style="174" customWidth="1"/>
    <col min="9219" max="9219" width="95.5703125" style="174" customWidth="1"/>
    <col min="9220" max="9220" width="15.140625" style="174" customWidth="1"/>
    <col min="9221" max="9221" width="2.85546875" style="174" customWidth="1"/>
    <col min="9222" max="9222" width="1.85546875" style="174" customWidth="1"/>
    <col min="9223" max="9472" width="15.85546875" style="174"/>
    <col min="9473" max="9473" width="3.42578125" style="174" customWidth="1"/>
    <col min="9474" max="9474" width="18.7109375" style="174" customWidth="1"/>
    <col min="9475" max="9475" width="95.5703125" style="174" customWidth="1"/>
    <col min="9476" max="9476" width="15.140625" style="174" customWidth="1"/>
    <col min="9477" max="9477" width="2.85546875" style="174" customWidth="1"/>
    <col min="9478" max="9478" width="1.85546875" style="174" customWidth="1"/>
    <col min="9479" max="9728" width="15.85546875" style="174"/>
    <col min="9729" max="9729" width="3.42578125" style="174" customWidth="1"/>
    <col min="9730" max="9730" width="18.7109375" style="174" customWidth="1"/>
    <col min="9731" max="9731" width="95.5703125" style="174" customWidth="1"/>
    <col min="9732" max="9732" width="15.140625" style="174" customWidth="1"/>
    <col min="9733" max="9733" width="2.85546875" style="174" customWidth="1"/>
    <col min="9734" max="9734" width="1.85546875" style="174" customWidth="1"/>
    <col min="9735" max="9984" width="15.85546875" style="174"/>
    <col min="9985" max="9985" width="3.42578125" style="174" customWidth="1"/>
    <col min="9986" max="9986" width="18.7109375" style="174" customWidth="1"/>
    <col min="9987" max="9987" width="95.5703125" style="174" customWidth="1"/>
    <col min="9988" max="9988" width="15.140625" style="174" customWidth="1"/>
    <col min="9989" max="9989" width="2.85546875" style="174" customWidth="1"/>
    <col min="9990" max="9990" width="1.85546875" style="174" customWidth="1"/>
    <col min="9991" max="10240" width="15.85546875" style="174"/>
    <col min="10241" max="10241" width="3.42578125" style="174" customWidth="1"/>
    <col min="10242" max="10242" width="18.7109375" style="174" customWidth="1"/>
    <col min="10243" max="10243" width="95.5703125" style="174" customWidth="1"/>
    <col min="10244" max="10244" width="15.140625" style="174" customWidth="1"/>
    <col min="10245" max="10245" width="2.85546875" style="174" customWidth="1"/>
    <col min="10246" max="10246" width="1.85546875" style="174" customWidth="1"/>
    <col min="10247" max="10496" width="15.85546875" style="174"/>
    <col min="10497" max="10497" width="3.42578125" style="174" customWidth="1"/>
    <col min="10498" max="10498" width="18.7109375" style="174" customWidth="1"/>
    <col min="10499" max="10499" width="95.5703125" style="174" customWidth="1"/>
    <col min="10500" max="10500" width="15.140625" style="174" customWidth="1"/>
    <col min="10501" max="10501" width="2.85546875" style="174" customWidth="1"/>
    <col min="10502" max="10502" width="1.85546875" style="174" customWidth="1"/>
    <col min="10503" max="10752" width="15.85546875" style="174"/>
    <col min="10753" max="10753" width="3.42578125" style="174" customWidth="1"/>
    <col min="10754" max="10754" width="18.7109375" style="174" customWidth="1"/>
    <col min="10755" max="10755" width="95.5703125" style="174" customWidth="1"/>
    <col min="10756" max="10756" width="15.140625" style="174" customWidth="1"/>
    <col min="10757" max="10757" width="2.85546875" style="174" customWidth="1"/>
    <col min="10758" max="10758" width="1.85546875" style="174" customWidth="1"/>
    <col min="10759" max="11008" width="15.85546875" style="174"/>
    <col min="11009" max="11009" width="3.42578125" style="174" customWidth="1"/>
    <col min="11010" max="11010" width="18.7109375" style="174" customWidth="1"/>
    <col min="11011" max="11011" width="95.5703125" style="174" customWidth="1"/>
    <col min="11012" max="11012" width="15.140625" style="174" customWidth="1"/>
    <col min="11013" max="11013" width="2.85546875" style="174" customWidth="1"/>
    <col min="11014" max="11014" width="1.85546875" style="174" customWidth="1"/>
    <col min="11015" max="11264" width="15.85546875" style="174"/>
    <col min="11265" max="11265" width="3.42578125" style="174" customWidth="1"/>
    <col min="11266" max="11266" width="18.7109375" style="174" customWidth="1"/>
    <col min="11267" max="11267" width="95.5703125" style="174" customWidth="1"/>
    <col min="11268" max="11268" width="15.140625" style="174" customWidth="1"/>
    <col min="11269" max="11269" width="2.85546875" style="174" customWidth="1"/>
    <col min="11270" max="11270" width="1.85546875" style="174" customWidth="1"/>
    <col min="11271" max="11520" width="15.85546875" style="174"/>
    <col min="11521" max="11521" width="3.42578125" style="174" customWidth="1"/>
    <col min="11522" max="11522" width="18.7109375" style="174" customWidth="1"/>
    <col min="11523" max="11523" width="95.5703125" style="174" customWidth="1"/>
    <col min="11524" max="11524" width="15.140625" style="174" customWidth="1"/>
    <col min="11525" max="11525" width="2.85546875" style="174" customWidth="1"/>
    <col min="11526" max="11526" width="1.85546875" style="174" customWidth="1"/>
    <col min="11527" max="11776" width="15.85546875" style="174"/>
    <col min="11777" max="11777" width="3.42578125" style="174" customWidth="1"/>
    <col min="11778" max="11778" width="18.7109375" style="174" customWidth="1"/>
    <col min="11779" max="11779" width="95.5703125" style="174" customWidth="1"/>
    <col min="11780" max="11780" width="15.140625" style="174" customWidth="1"/>
    <col min="11781" max="11781" width="2.85546875" style="174" customWidth="1"/>
    <col min="11782" max="11782" width="1.85546875" style="174" customWidth="1"/>
    <col min="11783" max="12032" width="15.85546875" style="174"/>
    <col min="12033" max="12033" width="3.42578125" style="174" customWidth="1"/>
    <col min="12034" max="12034" width="18.7109375" style="174" customWidth="1"/>
    <col min="12035" max="12035" width="95.5703125" style="174" customWidth="1"/>
    <col min="12036" max="12036" width="15.140625" style="174" customWidth="1"/>
    <col min="12037" max="12037" width="2.85546875" style="174" customWidth="1"/>
    <col min="12038" max="12038" width="1.85546875" style="174" customWidth="1"/>
    <col min="12039" max="12288" width="15.85546875" style="174"/>
    <col min="12289" max="12289" width="3.42578125" style="174" customWidth="1"/>
    <col min="12290" max="12290" width="18.7109375" style="174" customWidth="1"/>
    <col min="12291" max="12291" width="95.5703125" style="174" customWidth="1"/>
    <col min="12292" max="12292" width="15.140625" style="174" customWidth="1"/>
    <col min="12293" max="12293" width="2.85546875" style="174" customWidth="1"/>
    <col min="12294" max="12294" width="1.85546875" style="174" customWidth="1"/>
    <col min="12295" max="12544" width="15.85546875" style="174"/>
    <col min="12545" max="12545" width="3.42578125" style="174" customWidth="1"/>
    <col min="12546" max="12546" width="18.7109375" style="174" customWidth="1"/>
    <col min="12547" max="12547" width="95.5703125" style="174" customWidth="1"/>
    <col min="12548" max="12548" width="15.140625" style="174" customWidth="1"/>
    <col min="12549" max="12549" width="2.85546875" style="174" customWidth="1"/>
    <col min="12550" max="12550" width="1.85546875" style="174" customWidth="1"/>
    <col min="12551" max="12800" width="15.85546875" style="174"/>
    <col min="12801" max="12801" width="3.42578125" style="174" customWidth="1"/>
    <col min="12802" max="12802" width="18.7109375" style="174" customWidth="1"/>
    <col min="12803" max="12803" width="95.5703125" style="174" customWidth="1"/>
    <col min="12804" max="12804" width="15.140625" style="174" customWidth="1"/>
    <col min="12805" max="12805" width="2.85546875" style="174" customWidth="1"/>
    <col min="12806" max="12806" width="1.85546875" style="174" customWidth="1"/>
    <col min="12807" max="13056" width="15.85546875" style="174"/>
    <col min="13057" max="13057" width="3.42578125" style="174" customWidth="1"/>
    <col min="13058" max="13058" width="18.7109375" style="174" customWidth="1"/>
    <col min="13059" max="13059" width="95.5703125" style="174" customWidth="1"/>
    <col min="13060" max="13060" width="15.140625" style="174" customWidth="1"/>
    <col min="13061" max="13061" width="2.85546875" style="174" customWidth="1"/>
    <col min="13062" max="13062" width="1.85546875" style="174" customWidth="1"/>
    <col min="13063" max="13312" width="15.85546875" style="174"/>
    <col min="13313" max="13313" width="3.42578125" style="174" customWidth="1"/>
    <col min="13314" max="13314" width="18.7109375" style="174" customWidth="1"/>
    <col min="13315" max="13315" width="95.5703125" style="174" customWidth="1"/>
    <col min="13316" max="13316" width="15.140625" style="174" customWidth="1"/>
    <col min="13317" max="13317" width="2.85546875" style="174" customWidth="1"/>
    <col min="13318" max="13318" width="1.85546875" style="174" customWidth="1"/>
    <col min="13319" max="13568" width="15.85546875" style="174"/>
    <col min="13569" max="13569" width="3.42578125" style="174" customWidth="1"/>
    <col min="13570" max="13570" width="18.7109375" style="174" customWidth="1"/>
    <col min="13571" max="13571" width="95.5703125" style="174" customWidth="1"/>
    <col min="13572" max="13572" width="15.140625" style="174" customWidth="1"/>
    <col min="13573" max="13573" width="2.85546875" style="174" customWidth="1"/>
    <col min="13574" max="13574" width="1.85546875" style="174" customWidth="1"/>
    <col min="13575" max="13824" width="15.85546875" style="174"/>
    <col min="13825" max="13825" width="3.42578125" style="174" customWidth="1"/>
    <col min="13826" max="13826" width="18.7109375" style="174" customWidth="1"/>
    <col min="13827" max="13827" width="95.5703125" style="174" customWidth="1"/>
    <col min="13828" max="13828" width="15.140625" style="174" customWidth="1"/>
    <col min="13829" max="13829" width="2.85546875" style="174" customWidth="1"/>
    <col min="13830" max="13830" width="1.85546875" style="174" customWidth="1"/>
    <col min="13831" max="14080" width="15.85546875" style="174"/>
    <col min="14081" max="14081" width="3.42578125" style="174" customWidth="1"/>
    <col min="14082" max="14082" width="18.7109375" style="174" customWidth="1"/>
    <col min="14083" max="14083" width="95.5703125" style="174" customWidth="1"/>
    <col min="14084" max="14084" width="15.140625" style="174" customWidth="1"/>
    <col min="14085" max="14085" width="2.85546875" style="174" customWidth="1"/>
    <col min="14086" max="14086" width="1.85546875" style="174" customWidth="1"/>
    <col min="14087" max="14336" width="15.85546875" style="174"/>
    <col min="14337" max="14337" width="3.42578125" style="174" customWidth="1"/>
    <col min="14338" max="14338" width="18.7109375" style="174" customWidth="1"/>
    <col min="14339" max="14339" width="95.5703125" style="174" customWidth="1"/>
    <col min="14340" max="14340" width="15.140625" style="174" customWidth="1"/>
    <col min="14341" max="14341" width="2.85546875" style="174" customWidth="1"/>
    <col min="14342" max="14342" width="1.85546875" style="174" customWidth="1"/>
    <col min="14343" max="14592" width="15.85546875" style="174"/>
    <col min="14593" max="14593" width="3.42578125" style="174" customWidth="1"/>
    <col min="14594" max="14594" width="18.7109375" style="174" customWidth="1"/>
    <col min="14595" max="14595" width="95.5703125" style="174" customWidth="1"/>
    <col min="14596" max="14596" width="15.140625" style="174" customWidth="1"/>
    <col min="14597" max="14597" width="2.85546875" style="174" customWidth="1"/>
    <col min="14598" max="14598" width="1.85546875" style="174" customWidth="1"/>
    <col min="14599" max="14848" width="15.85546875" style="174"/>
    <col min="14849" max="14849" width="3.42578125" style="174" customWidth="1"/>
    <col min="14850" max="14850" width="18.7109375" style="174" customWidth="1"/>
    <col min="14851" max="14851" width="95.5703125" style="174" customWidth="1"/>
    <col min="14852" max="14852" width="15.140625" style="174" customWidth="1"/>
    <col min="14853" max="14853" width="2.85546875" style="174" customWidth="1"/>
    <col min="14854" max="14854" width="1.85546875" style="174" customWidth="1"/>
    <col min="14855" max="15104" width="15.85546875" style="174"/>
    <col min="15105" max="15105" width="3.42578125" style="174" customWidth="1"/>
    <col min="15106" max="15106" width="18.7109375" style="174" customWidth="1"/>
    <col min="15107" max="15107" width="95.5703125" style="174" customWidth="1"/>
    <col min="15108" max="15108" width="15.140625" style="174" customWidth="1"/>
    <col min="15109" max="15109" width="2.85546875" style="174" customWidth="1"/>
    <col min="15110" max="15110" width="1.85546875" style="174" customWidth="1"/>
    <col min="15111" max="15360" width="15.85546875" style="174"/>
    <col min="15361" max="15361" width="3.42578125" style="174" customWidth="1"/>
    <col min="15362" max="15362" width="18.7109375" style="174" customWidth="1"/>
    <col min="15363" max="15363" width="95.5703125" style="174" customWidth="1"/>
    <col min="15364" max="15364" width="15.140625" style="174" customWidth="1"/>
    <col min="15365" max="15365" width="2.85546875" style="174" customWidth="1"/>
    <col min="15366" max="15366" width="1.85546875" style="174" customWidth="1"/>
    <col min="15367" max="15616" width="15.85546875" style="174"/>
    <col min="15617" max="15617" width="3.42578125" style="174" customWidth="1"/>
    <col min="15618" max="15618" width="18.7109375" style="174" customWidth="1"/>
    <col min="15619" max="15619" width="95.5703125" style="174" customWidth="1"/>
    <col min="15620" max="15620" width="15.140625" style="174" customWidth="1"/>
    <col min="15621" max="15621" width="2.85546875" style="174" customWidth="1"/>
    <col min="15622" max="15622" width="1.85546875" style="174" customWidth="1"/>
    <col min="15623" max="15872" width="15.85546875" style="174"/>
    <col min="15873" max="15873" width="3.42578125" style="174" customWidth="1"/>
    <col min="15874" max="15874" width="18.7109375" style="174" customWidth="1"/>
    <col min="15875" max="15875" width="95.5703125" style="174" customWidth="1"/>
    <col min="15876" max="15876" width="15.140625" style="174" customWidth="1"/>
    <col min="15877" max="15877" width="2.85546875" style="174" customWidth="1"/>
    <col min="15878" max="15878" width="1.85546875" style="174" customWidth="1"/>
    <col min="15879" max="16128" width="15.85546875" style="174"/>
    <col min="16129" max="16129" width="3.42578125" style="174" customWidth="1"/>
    <col min="16130" max="16130" width="18.7109375" style="174" customWidth="1"/>
    <col min="16131" max="16131" width="95.5703125" style="174" customWidth="1"/>
    <col min="16132" max="16132" width="15.140625" style="174" customWidth="1"/>
    <col min="16133" max="16133" width="2.85546875" style="174" customWidth="1"/>
    <col min="16134" max="16134" width="1.85546875" style="174" customWidth="1"/>
    <col min="16135" max="16384" width="15.85546875" style="174"/>
  </cols>
  <sheetData>
    <row r="1" spans="2:4" ht="12" customHeight="1" x14ac:dyDescent="0.25"/>
    <row r="2" spans="2:4" ht="12" customHeight="1" x14ac:dyDescent="0.25"/>
    <row r="3" spans="2:4" ht="12" customHeight="1" x14ac:dyDescent="0.25"/>
    <row r="4" spans="2:4" ht="15.75" customHeight="1" x14ac:dyDescent="0.25">
      <c r="B4" s="175"/>
      <c r="C4" s="176"/>
    </row>
    <row r="5" spans="2:4" ht="191.25" customHeight="1" x14ac:dyDescent="0.25">
      <c r="B5" s="177"/>
      <c r="C5" s="442"/>
      <c r="D5" s="442"/>
    </row>
    <row r="6" spans="2:4" ht="191.25" customHeight="1" x14ac:dyDescent="0.25">
      <c r="B6" s="177"/>
      <c r="C6" s="178"/>
      <c r="D6" s="178"/>
    </row>
    <row r="7" spans="2:4" ht="124.5" customHeight="1" x14ac:dyDescent="0.25">
      <c r="C7" s="179"/>
    </row>
    <row r="8" spans="2:4" ht="27.75" customHeight="1" x14ac:dyDescent="0.25">
      <c r="B8" s="180"/>
      <c r="C8" s="181"/>
    </row>
    <row r="9" spans="2:4" ht="27.75" customHeight="1" x14ac:dyDescent="0.25">
      <c r="C9" s="181"/>
    </row>
    <row r="37" ht="2.25" customHeight="1" x14ac:dyDescent="0.25"/>
  </sheetData>
  <mergeCells count="1">
    <mergeCell ref="C5:D5"/>
  </mergeCells>
  <pageMargins left="0.19685039370078741" right="0" top="0.78740157480314965" bottom="0.19685039370078741" header="0" footer="0"/>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E0424-9763-4B06-A3C3-F6B684CEB66D}">
  <sheetPr>
    <pageSetUpPr fitToPage="1"/>
  </sheetPr>
  <dimension ref="A1:E46"/>
  <sheetViews>
    <sheetView zoomScale="85" zoomScaleNormal="85" zoomScaleSheetLayoutView="85" workbookViewId="0"/>
  </sheetViews>
  <sheetFormatPr defaultColWidth="15.85546875" defaultRowHeight="15.75" x14ac:dyDescent="0.25"/>
  <cols>
    <col min="1" max="1" width="3.42578125" style="174" customWidth="1"/>
    <col min="2" max="2" width="33.7109375" style="186" bestFit="1" customWidth="1"/>
    <col min="3" max="3" width="1.5703125" style="187" customWidth="1"/>
    <col min="4" max="4" width="71" style="186" customWidth="1"/>
    <col min="5" max="6" width="23.5703125" style="186" customWidth="1"/>
    <col min="7" max="7" width="1.85546875" style="186" customWidth="1"/>
    <col min="8" max="8" width="15.85546875" style="186"/>
    <col min="9" max="9" width="6.140625" style="186" customWidth="1"/>
    <col min="10" max="16384" width="15.85546875" style="186"/>
  </cols>
  <sheetData>
    <row r="1" spans="2:4" s="174" customFormat="1" ht="12" customHeight="1" x14ac:dyDescent="0.25">
      <c r="C1" s="182"/>
    </row>
    <row r="2" spans="2:4" s="174" customFormat="1" ht="12" customHeight="1" x14ac:dyDescent="0.25">
      <c r="C2" s="182"/>
    </row>
    <row r="3" spans="2:4" s="174" customFormat="1" ht="12" customHeight="1" x14ac:dyDescent="0.25">
      <c r="C3" s="182"/>
    </row>
    <row r="4" spans="2:4" s="174" customFormat="1" ht="15.75" customHeight="1" x14ac:dyDescent="0.25">
      <c r="C4" s="182"/>
    </row>
    <row r="5" spans="2:4" s="174" customFormat="1" ht="24" customHeight="1" x14ac:dyDescent="0.4">
      <c r="B5" s="443" t="s">
        <v>1363</v>
      </c>
      <c r="C5" s="443"/>
      <c r="D5" s="443"/>
    </row>
    <row r="6" spans="2:4" s="174" customFormat="1" ht="6" customHeight="1" x14ac:dyDescent="0.25">
      <c r="C6" s="182"/>
    </row>
    <row r="7" spans="2:4" s="174" customFormat="1" ht="15.75" customHeight="1" x14ac:dyDescent="0.25">
      <c r="B7" s="183" t="s">
        <v>1364</v>
      </c>
      <c r="C7" s="184"/>
      <c r="D7" s="185" t="s">
        <v>1365</v>
      </c>
    </row>
    <row r="8" spans="2:4" ht="11.25" customHeight="1" x14ac:dyDescent="0.25"/>
    <row r="10" spans="2:4" x14ac:dyDescent="0.25">
      <c r="B10" s="188" t="s">
        <v>1366</v>
      </c>
    </row>
    <row r="11" spans="2:4" x14ac:dyDescent="0.25">
      <c r="B11" s="187" t="s">
        <v>1367</v>
      </c>
      <c r="D11" s="187"/>
    </row>
    <row r="12" spans="2:4" x14ac:dyDescent="0.25">
      <c r="B12" s="189" t="s">
        <v>1368</v>
      </c>
      <c r="D12" s="190" t="s">
        <v>1367</v>
      </c>
    </row>
    <row r="13" spans="2:4" x14ac:dyDescent="0.25">
      <c r="B13" s="189"/>
    </row>
    <row r="14" spans="2:4" x14ac:dyDescent="0.25">
      <c r="B14" s="187" t="s">
        <v>1369</v>
      </c>
    </row>
    <row r="15" spans="2:4" x14ac:dyDescent="0.25">
      <c r="B15" s="189" t="s">
        <v>1370</v>
      </c>
      <c r="D15" s="190" t="s">
        <v>1371</v>
      </c>
    </row>
    <row r="16" spans="2:4" x14ac:dyDescent="0.25">
      <c r="B16" s="189" t="s">
        <v>1372</v>
      </c>
      <c r="D16" s="190" t="s">
        <v>1373</v>
      </c>
    </row>
    <row r="17" spans="2:4" x14ac:dyDescent="0.25">
      <c r="B17" s="189" t="s">
        <v>1374</v>
      </c>
      <c r="D17" s="190" t="s">
        <v>1375</v>
      </c>
    </row>
    <row r="18" spans="2:4" x14ac:dyDescent="0.25">
      <c r="B18" s="189" t="s">
        <v>1376</v>
      </c>
      <c r="D18" s="190" t="s">
        <v>1377</v>
      </c>
    </row>
    <row r="19" spans="2:4" x14ac:dyDescent="0.25">
      <c r="B19" s="189" t="s">
        <v>1378</v>
      </c>
      <c r="D19" s="190" t="s">
        <v>1379</v>
      </c>
    </row>
    <row r="20" spans="2:4" x14ac:dyDescent="0.25">
      <c r="B20" s="189" t="s">
        <v>1380</v>
      </c>
      <c r="D20" s="190" t="s">
        <v>1381</v>
      </c>
    </row>
    <row r="21" spans="2:4" x14ac:dyDescent="0.25">
      <c r="B21" s="189"/>
    </row>
    <row r="22" spans="2:4" x14ac:dyDescent="0.25">
      <c r="B22" s="189" t="s">
        <v>1382</v>
      </c>
      <c r="D22" s="190" t="s">
        <v>1383</v>
      </c>
    </row>
    <row r="23" spans="2:4" x14ac:dyDescent="0.25">
      <c r="B23" s="189" t="s">
        <v>1384</v>
      </c>
      <c r="D23" s="190" t="s">
        <v>1385</v>
      </c>
    </row>
    <row r="24" spans="2:4" x14ac:dyDescent="0.25">
      <c r="B24" s="189" t="s">
        <v>1386</v>
      </c>
      <c r="D24" s="190" t="s">
        <v>1387</v>
      </c>
    </row>
    <row r="25" spans="2:4" x14ac:dyDescent="0.25">
      <c r="B25" s="189" t="s">
        <v>1388</v>
      </c>
      <c r="D25" s="190" t="s">
        <v>1389</v>
      </c>
    </row>
    <row r="26" spans="2:4" x14ac:dyDescent="0.25">
      <c r="B26" s="189" t="s">
        <v>1390</v>
      </c>
      <c r="D26" s="190" t="s">
        <v>1391</v>
      </c>
    </row>
    <row r="27" spans="2:4" x14ac:dyDescent="0.25">
      <c r="B27" s="189" t="s">
        <v>1392</v>
      </c>
      <c r="D27" s="190" t="s">
        <v>1393</v>
      </c>
    </row>
    <row r="28" spans="2:4" x14ac:dyDescent="0.25">
      <c r="B28" s="189" t="s">
        <v>1394</v>
      </c>
      <c r="D28" s="190" t="s">
        <v>1395</v>
      </c>
    </row>
    <row r="29" spans="2:4" x14ac:dyDescent="0.25">
      <c r="B29" s="189" t="s">
        <v>1396</v>
      </c>
      <c r="D29" s="190" t="s">
        <v>1397</v>
      </c>
    </row>
    <row r="30" spans="2:4" x14ac:dyDescent="0.25">
      <c r="B30" s="189" t="s">
        <v>1398</v>
      </c>
      <c r="D30" s="190" t="s">
        <v>1399</v>
      </c>
    </row>
    <row r="31" spans="2:4" x14ac:dyDescent="0.25">
      <c r="B31" s="189" t="s">
        <v>1400</v>
      </c>
      <c r="D31" s="190" t="s">
        <v>1401</v>
      </c>
    </row>
    <row r="32" spans="2:4" x14ac:dyDescent="0.25">
      <c r="B32" s="189" t="s">
        <v>1402</v>
      </c>
      <c r="D32" s="190" t="s">
        <v>1403</v>
      </c>
    </row>
    <row r="33" spans="2:5" x14ac:dyDescent="0.25">
      <c r="B33" s="189" t="s">
        <v>1404</v>
      </c>
      <c r="D33" s="190" t="s">
        <v>1405</v>
      </c>
    </row>
    <row r="34" spans="2:5" x14ac:dyDescent="0.25">
      <c r="B34" s="189" t="s">
        <v>1406</v>
      </c>
      <c r="D34" s="190" t="s">
        <v>1407</v>
      </c>
    </row>
    <row r="35" spans="2:5" x14ac:dyDescent="0.25">
      <c r="B35" s="189" t="s">
        <v>1408</v>
      </c>
      <c r="D35" s="190" t="s">
        <v>1409</v>
      </c>
    </row>
    <row r="36" spans="2:5" x14ac:dyDescent="0.25">
      <c r="B36" s="189" t="s">
        <v>1410</v>
      </c>
      <c r="D36" s="190" t="s">
        <v>1411</v>
      </c>
    </row>
    <row r="37" spans="2:5" x14ac:dyDescent="0.25">
      <c r="B37" s="189" t="s">
        <v>1412</v>
      </c>
      <c r="D37" s="190" t="s">
        <v>1413</v>
      </c>
    </row>
    <row r="38" spans="2:5" x14ac:dyDescent="0.25">
      <c r="B38" s="189" t="s">
        <v>1414</v>
      </c>
      <c r="D38" s="190" t="s">
        <v>1415</v>
      </c>
    </row>
    <row r="39" spans="2:5" x14ac:dyDescent="0.25">
      <c r="B39" s="189" t="s">
        <v>1416</v>
      </c>
      <c r="D39" s="190" t="s">
        <v>1417</v>
      </c>
    </row>
    <row r="40" spans="2:5" x14ac:dyDescent="0.25">
      <c r="B40" s="189"/>
      <c r="D40" s="190"/>
    </row>
    <row r="41" spans="2:5" x14ac:dyDescent="0.25">
      <c r="B41" s="189"/>
      <c r="D41" s="191"/>
    </row>
    <row r="42" spans="2:5" x14ac:dyDescent="0.25">
      <c r="E42" s="187"/>
    </row>
    <row r="43" spans="2:5" x14ac:dyDescent="0.25">
      <c r="B43" s="188" t="s">
        <v>1418</v>
      </c>
      <c r="E43" s="187"/>
    </row>
    <row r="44" spans="2:5" x14ac:dyDescent="0.25">
      <c r="B44" s="189" t="s">
        <v>1419</v>
      </c>
      <c r="D44" s="190" t="s">
        <v>1420</v>
      </c>
      <c r="E44" s="187"/>
    </row>
    <row r="45" spans="2:5" x14ac:dyDescent="0.25">
      <c r="B45" s="189" t="s">
        <v>1421</v>
      </c>
      <c r="D45" s="190" t="s">
        <v>1420</v>
      </c>
      <c r="E45" s="187"/>
    </row>
    <row r="46" spans="2:5" x14ac:dyDescent="0.25">
      <c r="B46" s="189" t="s">
        <v>1422</v>
      </c>
      <c r="D46" s="190" t="s">
        <v>1423</v>
      </c>
    </row>
  </sheetData>
  <mergeCells count="1">
    <mergeCell ref="B5:D5"/>
  </mergeCells>
  <hyperlinks>
    <hyperlink ref="D12" location="'Tabel A - General Issuer Detail'!A1" display="General Issuer Detail" xr:uid="{E32A4CA9-0176-4036-8C8E-B9287AB603BD}"/>
    <hyperlink ref="D15" location="'G1-G4 - Cover pool inform.'!A1" display="General cover pool information " xr:uid="{D59B7CEE-54BF-4CE2-86F8-EA3A51C5E481}"/>
    <hyperlink ref="D16" location="'G1-G4 - Cover pool inform.'!B25" display="Outstanding CBs" xr:uid="{E84DB433-9D4B-4A37-BFBE-77E5E6DF3776}"/>
    <hyperlink ref="D19" location="'G1-G4 - Cover pool inform.'!B61" display="Legal ALM (balance principle) adherence" xr:uid="{A154C73C-A7DA-42B1-A290-99ABE1723BB6}"/>
    <hyperlink ref="D20" location="'G1-G4 - Cover pool inform.'!B70" display="Additional characteristics of ALM business model for issued CBs" xr:uid="{80C665FA-1F74-463C-8ACF-6DC699F465FF}"/>
    <hyperlink ref="D22" location="'Table 1-3 - Lending'!B7" display="Number of loans by property category" xr:uid="{D1E8D340-08E8-4536-9395-FEED1B0ED0D6}"/>
    <hyperlink ref="D23" location="'Table 1-3 - Lending'!B16" display="Lending by property category, DKKbn" xr:uid="{C0ECAAE2-6377-4414-9932-61AB0A2F52D9}"/>
    <hyperlink ref="D24" location="'Table 1-3 - Lending'!B23" display="Lending, by loan size, DKKbn" xr:uid="{97CD6939-C5E0-4919-8EC2-0D48505B8804}"/>
    <hyperlink ref="D25" location="'Table 4 - LTV'!B7" display="Lending, by-loan to-value (LTV), current property value, DKKbn" xr:uid="{6F9C4539-782F-4985-B277-AA011B7D2F9E}"/>
    <hyperlink ref="D26" location="'Table 4 - LTV'!B29" display="Lending, by-loan to-value (LTV), current property value, Per cent" xr:uid="{B08187F1-B7CB-44DB-8EB6-8925AF95487C}"/>
    <hyperlink ref="D27" location="'Table 4 - LTV'!B51" display="Lending, by-loan to-value (LTV), current property value, DKKbn (&quot;Sidste krone&quot;)" xr:uid="{DDF7C059-3ED8-495F-BB28-A05E559C8DA8}"/>
    <hyperlink ref="D28" location="'Table 4 - LTV'!B73" display="Lending, by-loan to-value (LTV), current property value, Per cent (&quot;Sidste krone&quot;)" xr:uid="{7D022D5B-C134-4368-9A40-3E959D4A3669}"/>
    <hyperlink ref="D29" location="'Table 5 - Lending by region'!B7" display="Lending by region, DKKbn" xr:uid="{610236D4-75C6-40A2-8820-00895F7815E6}"/>
    <hyperlink ref="D30" location="'Table 6-8 - Lending by loantype'!B6" display="Lending by loan type - IO Loans, DKKbn" xr:uid="{F5E13F07-076D-4D58-A5BB-6AE515668E50}"/>
    <hyperlink ref="D31" location="'Table 6-8 - Lending by loantype'!B23" display="Lending by loan type - Repayment Loans / Amortizing Loans, DKKbn" xr:uid="{4A300FE9-0043-4CC5-9FBB-2319D35695BB}"/>
    <hyperlink ref="D32" location="'Table 6-8 - Lending by loantype'!B40" display="Lending by loan type - All loans, DKKbn" xr:uid="{37B76EB4-F94F-4BCB-91FF-67F9A1700BDE}"/>
    <hyperlink ref="D34" location="'Table 9-12 - Lending'!B20" display="Lending by remaining maturity, DKKbn" xr:uid="{D65FF063-6264-427E-8C39-8B8DFEF19229}"/>
    <hyperlink ref="D35" location="'Table 9-12 - Lending'!B35" display="90 day Non-performing loans by property type, as percentage of instalments payments, %" xr:uid="{7D17409D-2765-4F32-8CE8-48E1E05CC339}"/>
    <hyperlink ref="D36" location="'Table 9-12 - Lending'!B45" display="90 day Non-performing loans by property type, as percentage of lending, %" xr:uid="{C2AC97DE-CAC7-404C-8903-D747F1E1EAFB}"/>
    <hyperlink ref="D37" location="'Table 9-12 - Lending'!B55" display="90 day Non-performing loans by property type, as percentage of lending, by continous LTV bracket, %" xr:uid="{2662CAE5-41F7-4926-B4AC-7499A716B63E}"/>
    <hyperlink ref="D38" location="'Table 9-12 - Lending'!B69" display="Realised losses (DKKm)" xr:uid="{EFDFD6F8-BFF8-4B87-816B-FEBF6B3074F5}"/>
    <hyperlink ref="D39" location="'Table 9-12 - Lending'!B78" display="Realised losses (%)" xr:uid="{B198E000-C568-42EE-99BB-31DCCDC6D0B9}"/>
    <hyperlink ref="D44" location="'X1 Key Concepts'!B8" display="Key Concepts Explanation" xr:uid="{0EBE101E-6064-45C6-A8AC-A5C72B9C6A46}"/>
    <hyperlink ref="D46" location="'X3 - General explanation'!B7" display="General explanation" xr:uid="{7340FA2F-5105-4401-9012-8ACF2BA16563}"/>
    <hyperlink ref="D17" location="'G1-G4 - Cover pool inform.'!A1" display="Cover assets and maturity structure" xr:uid="{CBE17010-8580-4103-9E9C-227660E66A7A}"/>
    <hyperlink ref="D45" location="'X2 Key Concepts'!A1" display="Key Concepts Explanation" xr:uid="{93AA2667-87D4-40BC-9BD6-BDE9FE623E2A}"/>
    <hyperlink ref="D18" location="'G1-G4 - Cover pool inform.'!A1" display="Interest and currency risk" xr:uid="{51A6B161-C0A7-4A83-BAD8-14C21090AE67}"/>
    <hyperlink ref="D33" location="'Table 9-12 - Lending'!B6" display="Lending by Seasoning, DKKbn (Seasoning defined by duration of customer relationship)" xr:uid="{7F66A792-0BA4-4BA8-9F87-25651E389822}"/>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A3667-2771-4EC7-8853-B8D5D6FE5494}">
  <sheetPr>
    <pageSetUpPr fitToPage="1"/>
  </sheetPr>
  <dimension ref="B1:F46"/>
  <sheetViews>
    <sheetView zoomScale="85" zoomScaleNormal="85" workbookViewId="0"/>
  </sheetViews>
  <sheetFormatPr defaultColWidth="15.85546875" defaultRowHeight="15" x14ac:dyDescent="0.25"/>
  <cols>
    <col min="1" max="1" width="3.42578125" style="174" customWidth="1"/>
    <col min="2" max="2" width="68.42578125" style="174" bestFit="1" customWidth="1"/>
    <col min="3" max="6" width="15.7109375" style="174" bestFit="1" customWidth="1"/>
    <col min="7" max="7" width="5.140625" style="174" customWidth="1"/>
    <col min="8" max="16384" width="15.85546875" style="174"/>
  </cols>
  <sheetData>
    <row r="1" spans="2:6" ht="12" customHeight="1" x14ac:dyDescent="0.25"/>
    <row r="2" spans="2:6" ht="12" customHeight="1" x14ac:dyDescent="0.25"/>
    <row r="3" spans="2:6" ht="12" customHeight="1" x14ac:dyDescent="0.25"/>
    <row r="4" spans="2:6" ht="36" customHeight="1" x14ac:dyDescent="0.25">
      <c r="B4" s="192" t="s">
        <v>1424</v>
      </c>
      <c r="C4" s="444"/>
      <c r="D4" s="444"/>
    </row>
    <row r="5" spans="2:6" ht="15.75" x14ac:dyDescent="0.25">
      <c r="B5" s="193" t="s">
        <v>1425</v>
      </c>
      <c r="C5" s="194"/>
      <c r="D5" s="194"/>
      <c r="E5" s="194"/>
      <c r="F5" s="194"/>
    </row>
    <row r="6" spans="2:6" ht="3.75" customHeight="1" x14ac:dyDescent="0.25">
      <c r="B6" s="195"/>
      <c r="C6" s="196"/>
      <c r="D6" s="196"/>
      <c r="E6" s="196"/>
      <c r="F6" s="196"/>
    </row>
    <row r="7" spans="2:6" ht="3" customHeight="1" x14ac:dyDescent="0.25">
      <c r="B7" s="195"/>
    </row>
    <row r="8" spans="2:6" ht="3.75" customHeight="1" x14ac:dyDescent="0.25"/>
    <row r="9" spans="2:6" x14ac:dyDescent="0.25">
      <c r="B9" s="197" t="s">
        <v>1426</v>
      </c>
      <c r="C9" s="198" t="s">
        <v>1427</v>
      </c>
      <c r="D9" s="198" t="s">
        <v>1428</v>
      </c>
      <c r="E9" s="198" t="s">
        <v>1429</v>
      </c>
      <c r="F9" s="198" t="s">
        <v>1430</v>
      </c>
    </row>
    <row r="10" spans="2:6" x14ac:dyDescent="0.25">
      <c r="B10" s="199" t="s">
        <v>1431</v>
      </c>
      <c r="C10" s="200">
        <v>455.3</v>
      </c>
      <c r="D10" s="200">
        <v>460.46</v>
      </c>
      <c r="E10" s="200">
        <v>473.3</v>
      </c>
      <c r="F10" s="200">
        <v>479.7</v>
      </c>
    </row>
    <row r="11" spans="2:6" x14ac:dyDescent="0.25">
      <c r="B11" s="199" t="s">
        <v>1432</v>
      </c>
      <c r="C11" s="200">
        <v>410.56200000000001</v>
      </c>
      <c r="D11" s="200">
        <v>402.74200000000002</v>
      </c>
      <c r="E11" s="200">
        <v>405.13200000000001</v>
      </c>
      <c r="F11" s="200">
        <v>402.73099999999999</v>
      </c>
    </row>
    <row r="12" spans="2:6" x14ac:dyDescent="0.25">
      <c r="B12" s="201" t="s">
        <v>1433</v>
      </c>
      <c r="C12" s="202">
        <v>410.56200000000001</v>
      </c>
      <c r="D12" s="202">
        <v>402.74200000000002</v>
      </c>
      <c r="E12" s="202">
        <v>405.13200000000001</v>
      </c>
      <c r="F12" s="202">
        <v>402.73099999999999</v>
      </c>
    </row>
    <row r="13" spans="2:6" x14ac:dyDescent="0.25">
      <c r="B13" s="203" t="s">
        <v>1434</v>
      </c>
      <c r="C13" s="204">
        <v>0.25</v>
      </c>
      <c r="D13" s="204">
        <v>0.245</v>
      </c>
      <c r="E13" s="204">
        <v>0.24399999999999999</v>
      </c>
      <c r="F13" s="204">
        <v>0.22700000000000001</v>
      </c>
    </row>
    <row r="14" spans="2:6" x14ac:dyDescent="0.25">
      <c r="B14" s="199" t="s">
        <v>1435</v>
      </c>
      <c r="C14" s="429">
        <v>0.29499999999999998</v>
      </c>
      <c r="D14" s="429">
        <v>0.28999999999999998</v>
      </c>
      <c r="E14" s="429">
        <v>0.27</v>
      </c>
      <c r="F14" s="429">
        <v>0.252</v>
      </c>
    </row>
    <row r="15" spans="2:6" x14ac:dyDescent="0.25">
      <c r="B15" s="199" t="s">
        <v>1436</v>
      </c>
      <c r="C15" s="200">
        <v>422.774</v>
      </c>
      <c r="D15" s="200">
        <v>429.86900000000003</v>
      </c>
      <c r="E15" s="200">
        <v>448.55700000000002</v>
      </c>
      <c r="F15" s="200">
        <v>452.04899999999998</v>
      </c>
    </row>
    <row r="16" spans="2:6" x14ac:dyDescent="0.25">
      <c r="B16" s="199" t="s">
        <v>1437</v>
      </c>
      <c r="C16" s="200">
        <v>1.3</v>
      </c>
      <c r="D16" s="200">
        <v>0.7</v>
      </c>
      <c r="E16" s="200">
        <v>0</v>
      </c>
      <c r="F16" s="200">
        <v>0</v>
      </c>
    </row>
    <row r="17" spans="2:6" x14ac:dyDescent="0.25">
      <c r="B17" s="205" t="s">
        <v>1438</v>
      </c>
      <c r="C17" s="200"/>
      <c r="D17" s="200"/>
      <c r="E17" s="200"/>
      <c r="F17" s="200"/>
    </row>
    <row r="18" spans="2:6" x14ac:dyDescent="0.25">
      <c r="B18" s="206" t="s">
        <v>1439</v>
      </c>
      <c r="C18" s="207">
        <v>118.908</v>
      </c>
      <c r="D18" s="207">
        <v>119.15900000000001</v>
      </c>
      <c r="E18" s="207">
        <v>123.738</v>
      </c>
      <c r="F18" s="207">
        <v>119.08199999999999</v>
      </c>
    </row>
    <row r="19" spans="2:6" x14ac:dyDescent="0.25">
      <c r="B19" s="208" t="s">
        <v>1440</v>
      </c>
      <c r="C19" s="207">
        <v>0.4</v>
      </c>
      <c r="D19" s="207">
        <v>0</v>
      </c>
      <c r="E19" s="207">
        <v>0</v>
      </c>
      <c r="F19" s="207">
        <v>0</v>
      </c>
    </row>
    <row r="20" spans="2:6" x14ac:dyDescent="0.25">
      <c r="B20" s="199" t="s">
        <v>1441</v>
      </c>
      <c r="C20" s="200">
        <v>0</v>
      </c>
      <c r="D20" s="200">
        <v>0</v>
      </c>
      <c r="E20" s="200">
        <v>0</v>
      </c>
      <c r="F20" s="200">
        <v>0</v>
      </c>
    </row>
    <row r="21" spans="2:6" ht="9.75" customHeight="1" x14ac:dyDescent="0.25">
      <c r="B21" s="195"/>
      <c r="C21" s="196"/>
      <c r="D21" s="196"/>
      <c r="E21" s="196"/>
      <c r="F21" s="196"/>
    </row>
    <row r="22" spans="2:6" ht="15.75" x14ac:dyDescent="0.25">
      <c r="B22" s="209"/>
      <c r="C22" s="196"/>
      <c r="D22" s="196"/>
      <c r="E22" s="196"/>
      <c r="F22" s="196"/>
    </row>
    <row r="23" spans="2:6" x14ac:dyDescent="0.25">
      <c r="B23" s="210" t="s">
        <v>1442</v>
      </c>
      <c r="C23" s="211"/>
      <c r="D23" s="211"/>
      <c r="E23" s="211"/>
      <c r="F23" s="211"/>
    </row>
    <row r="24" spans="2:6" x14ac:dyDescent="0.25">
      <c r="B24" s="212" t="s">
        <v>1443</v>
      </c>
      <c r="C24" s="213">
        <v>410.56200000000001</v>
      </c>
      <c r="D24" s="213">
        <v>402.74200000000002</v>
      </c>
      <c r="E24" s="213">
        <v>405.13200000000001</v>
      </c>
      <c r="F24" s="213">
        <v>402.73099999999999</v>
      </c>
    </row>
    <row r="25" spans="2:6" x14ac:dyDescent="0.25">
      <c r="B25" s="210" t="s">
        <v>1444</v>
      </c>
      <c r="C25" s="211"/>
      <c r="D25" s="211"/>
      <c r="E25" s="211"/>
      <c r="F25" s="211"/>
    </row>
    <row r="26" spans="2:6" ht="3" customHeight="1" x14ac:dyDescent="0.25">
      <c r="B26" s="214"/>
      <c r="C26" s="211"/>
      <c r="D26" s="211"/>
      <c r="E26" s="211"/>
      <c r="F26" s="211"/>
    </row>
    <row r="27" spans="2:6" x14ac:dyDescent="0.25">
      <c r="B27" s="201" t="s">
        <v>1445</v>
      </c>
      <c r="C27" s="205"/>
      <c r="D27" s="205"/>
      <c r="E27" s="205"/>
      <c r="F27" s="205"/>
    </row>
    <row r="28" spans="2:6" x14ac:dyDescent="0.25">
      <c r="B28" s="215" t="s">
        <v>1446</v>
      </c>
      <c r="C28" s="216">
        <v>0.88600000000000001</v>
      </c>
      <c r="D28" s="216">
        <v>0.96199999999999997</v>
      </c>
      <c r="E28" s="217">
        <v>0.55100000000000005</v>
      </c>
      <c r="F28" s="217">
        <v>1.1479999999999999</v>
      </c>
    </row>
    <row r="29" spans="2:6" x14ac:dyDescent="0.25">
      <c r="B29" s="215" t="s">
        <v>1447</v>
      </c>
      <c r="C29" s="216">
        <v>2.2120000000000002</v>
      </c>
      <c r="D29" s="216">
        <v>2.3149999999999999</v>
      </c>
      <c r="E29" s="216">
        <v>2.1640000000000001</v>
      </c>
      <c r="F29" s="216">
        <v>2.0870000000000002</v>
      </c>
    </row>
    <row r="30" spans="2:6" x14ac:dyDescent="0.25">
      <c r="B30" s="215" t="s">
        <v>1448</v>
      </c>
      <c r="C30" s="216">
        <v>407.46499999999997</v>
      </c>
      <c r="D30" s="216">
        <v>399.46499999999997</v>
      </c>
      <c r="E30" s="216">
        <v>402.41800000000001</v>
      </c>
      <c r="F30" s="216">
        <v>399.49700000000001</v>
      </c>
    </row>
    <row r="31" spans="2:6" x14ac:dyDescent="0.25">
      <c r="B31" s="201" t="s">
        <v>1449</v>
      </c>
      <c r="C31" s="218"/>
      <c r="D31" s="218"/>
      <c r="E31" s="218"/>
      <c r="F31" s="218"/>
    </row>
    <row r="32" spans="2:6" x14ac:dyDescent="0.25">
      <c r="B32" s="215" t="s">
        <v>1450</v>
      </c>
      <c r="C32" s="216">
        <v>404.88799999999998</v>
      </c>
      <c r="D32" s="216">
        <v>396.77300000000002</v>
      </c>
      <c r="E32" s="216">
        <v>398.83199999999999</v>
      </c>
      <c r="F32" s="216">
        <v>395.80900000000003</v>
      </c>
    </row>
    <row r="33" spans="2:6" x14ac:dyDescent="0.25">
      <c r="B33" s="215" t="s">
        <v>1451</v>
      </c>
      <c r="C33" s="216">
        <v>5.6740000000000004</v>
      </c>
      <c r="D33" s="216">
        <v>5.968</v>
      </c>
      <c r="E33" s="216">
        <v>6.3010000000000002</v>
      </c>
      <c r="F33" s="216">
        <v>6.9219999999999997</v>
      </c>
    </row>
    <row r="34" spans="2:6" x14ac:dyDescent="0.25">
      <c r="B34" s="215" t="s">
        <v>1452</v>
      </c>
      <c r="C34" s="219">
        <v>0</v>
      </c>
      <c r="D34" s="219">
        <v>0</v>
      </c>
      <c r="E34" s="219">
        <v>0</v>
      </c>
      <c r="F34" s="219">
        <v>0</v>
      </c>
    </row>
    <row r="35" spans="2:6" x14ac:dyDescent="0.25">
      <c r="B35" s="215" t="s">
        <v>1453</v>
      </c>
      <c r="C35" s="219">
        <v>0</v>
      </c>
      <c r="D35" s="219">
        <v>0</v>
      </c>
      <c r="E35" s="219">
        <v>0</v>
      </c>
      <c r="F35" s="219">
        <v>0</v>
      </c>
    </row>
    <row r="36" spans="2:6" x14ac:dyDescent="0.25">
      <c r="B36" s="201" t="s">
        <v>1454</v>
      </c>
      <c r="C36" s="218"/>
      <c r="D36" s="218"/>
      <c r="E36" s="218"/>
      <c r="F36" s="218"/>
    </row>
    <row r="37" spans="2:6" ht="30" x14ac:dyDescent="0.25">
      <c r="B37" s="215" t="s">
        <v>1455</v>
      </c>
      <c r="C37" s="216">
        <v>324.39999999999998</v>
      </c>
      <c r="D37" s="216">
        <v>316.101</v>
      </c>
      <c r="E37" s="216">
        <v>316.57100000000003</v>
      </c>
      <c r="F37" s="216">
        <v>313.77600000000001</v>
      </c>
    </row>
    <row r="38" spans="2:6" ht="30" x14ac:dyDescent="0.25">
      <c r="B38" s="215" t="s">
        <v>1456</v>
      </c>
      <c r="C38" s="216">
        <v>86.013999999999996</v>
      </c>
      <c r="D38" s="216">
        <v>86.495999999999995</v>
      </c>
      <c r="E38" s="216">
        <v>88.415000000000006</v>
      </c>
      <c r="F38" s="216">
        <v>88.808000000000007</v>
      </c>
    </row>
    <row r="39" spans="2:6" x14ac:dyDescent="0.25">
      <c r="B39" s="215" t="s">
        <v>1457</v>
      </c>
      <c r="C39" s="216">
        <v>0.14899999999999999</v>
      </c>
      <c r="D39" s="216">
        <v>0.14399999999999999</v>
      </c>
      <c r="E39" s="216">
        <v>0.14599999999999999</v>
      </c>
      <c r="F39" s="216">
        <v>0.14699999999999999</v>
      </c>
    </row>
    <row r="40" spans="2:6" x14ac:dyDescent="0.25">
      <c r="B40" s="201" t="s">
        <v>1458</v>
      </c>
      <c r="C40" s="220"/>
      <c r="D40" s="220"/>
      <c r="E40" s="220"/>
      <c r="F40" s="220"/>
    </row>
    <row r="41" spans="2:6" x14ac:dyDescent="0.25">
      <c r="B41" s="199" t="s">
        <v>1459</v>
      </c>
      <c r="C41" s="221">
        <v>0.44</v>
      </c>
      <c r="D41" s="221">
        <v>0.21</v>
      </c>
      <c r="E41" s="221">
        <v>0.21</v>
      </c>
      <c r="F41" s="221">
        <v>0.21</v>
      </c>
    </row>
    <row r="42" spans="2:6" ht="30" x14ac:dyDescent="0.25">
      <c r="B42" s="205" t="s">
        <v>1460</v>
      </c>
      <c r="C42" s="222">
        <v>0.61899999999999999</v>
      </c>
      <c r="D42" s="222">
        <v>0.25900000000000001</v>
      </c>
      <c r="E42" s="222">
        <v>0.25</v>
      </c>
      <c r="F42" s="222">
        <v>0.29899999999999999</v>
      </c>
    </row>
    <row r="46" spans="2:6" x14ac:dyDescent="0.25">
      <c r="F46" s="223" t="s">
        <v>1461</v>
      </c>
    </row>
  </sheetData>
  <mergeCells count="1">
    <mergeCell ref="C4:D4"/>
  </mergeCells>
  <hyperlinks>
    <hyperlink ref="F46" location="Contents!A1" display="To Contents" xr:uid="{2EFC8C04-788A-4D43-B2AC-C401C721848A}"/>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C6FD-D009-49D2-9617-436CFB00A23C}">
  <sheetPr>
    <pageSetUpPr fitToPage="1"/>
  </sheetPr>
  <dimension ref="A3:K131"/>
  <sheetViews>
    <sheetView zoomScale="85" zoomScaleNormal="85" workbookViewId="0"/>
  </sheetViews>
  <sheetFormatPr defaultColWidth="9.140625" defaultRowHeight="15" x14ac:dyDescent="0.25"/>
  <cols>
    <col min="1" max="1" width="3.28515625" style="174" customWidth="1"/>
    <col min="2" max="2" width="60.85546875" style="174" customWidth="1"/>
    <col min="3" max="3" width="21.5703125" style="174" customWidth="1"/>
    <col min="4" max="4" width="19.42578125" style="174" customWidth="1"/>
    <col min="5" max="5" width="17.7109375" style="174" customWidth="1"/>
    <col min="6" max="6" width="17.5703125" style="174" bestFit="1" customWidth="1"/>
    <col min="7" max="8" width="10.7109375" style="174" customWidth="1"/>
    <col min="9" max="9" width="10.85546875" style="174" customWidth="1"/>
    <col min="10" max="10" width="4.85546875" style="174" bestFit="1" customWidth="1"/>
    <col min="11" max="11" width="17.5703125" style="174" bestFit="1" customWidth="1"/>
    <col min="12" max="12" width="8.85546875" style="174" customWidth="1"/>
    <col min="13" max="16384" width="9.140625" style="174"/>
  </cols>
  <sheetData>
    <row r="3" spans="2:9" ht="12" customHeight="1" x14ac:dyDescent="0.25"/>
    <row r="4" spans="2:9" ht="36" x14ac:dyDescent="0.25">
      <c r="B4" s="192" t="s">
        <v>1462</v>
      </c>
      <c r="C4" s="192"/>
      <c r="D4" s="192"/>
      <c r="E4" s="192"/>
      <c r="F4" s="192"/>
      <c r="G4" s="192"/>
      <c r="H4" s="192"/>
      <c r="I4" s="192"/>
    </row>
    <row r="5" spans="2:9" ht="4.5" customHeight="1" x14ac:dyDescent="0.25">
      <c r="B5" s="446"/>
      <c r="C5" s="446"/>
      <c r="D5" s="446"/>
      <c r="E5" s="446"/>
      <c r="F5" s="446"/>
      <c r="G5" s="446"/>
      <c r="H5" s="446"/>
      <c r="I5" s="446"/>
    </row>
    <row r="6" spans="2:9" ht="5.25" customHeight="1" x14ac:dyDescent="0.25">
      <c r="B6" s="224"/>
      <c r="C6" s="224"/>
      <c r="D6" s="224"/>
      <c r="E6" s="224"/>
      <c r="F6" s="224"/>
      <c r="G6" s="224"/>
      <c r="H6" s="224"/>
      <c r="I6" s="224"/>
    </row>
    <row r="7" spans="2:9" x14ac:dyDescent="0.25">
      <c r="B7" s="225" t="s">
        <v>1463</v>
      </c>
      <c r="C7" s="226"/>
      <c r="D7" s="226"/>
      <c r="E7" s="226"/>
      <c r="F7" s="226" t="s">
        <v>1427</v>
      </c>
      <c r="G7" s="226" t="s">
        <v>1428</v>
      </c>
      <c r="H7" s="226" t="s">
        <v>1429</v>
      </c>
      <c r="I7" s="226" t="s">
        <v>1430</v>
      </c>
    </row>
    <row r="8" spans="2:9" x14ac:dyDescent="0.25">
      <c r="B8" s="227" t="s">
        <v>1464</v>
      </c>
      <c r="F8" s="228">
        <v>450.9</v>
      </c>
      <c r="G8" s="228">
        <v>461.55722193243531</v>
      </c>
      <c r="H8" s="200">
        <v>474.02462592114802</v>
      </c>
      <c r="I8" s="200">
        <v>480.217974842827</v>
      </c>
    </row>
    <row r="9" spans="2:9" x14ac:dyDescent="0.25">
      <c r="B9" s="227" t="s">
        <v>1465</v>
      </c>
      <c r="F9" s="228">
        <v>7.8</v>
      </c>
      <c r="G9" s="228">
        <v>27.577000000000002</v>
      </c>
      <c r="H9" s="228">
        <v>41.968000000000004</v>
      </c>
      <c r="I9" s="228">
        <v>46.2</v>
      </c>
    </row>
    <row r="10" spans="2:9" x14ac:dyDescent="0.25">
      <c r="B10" s="227" t="s">
        <v>1466</v>
      </c>
      <c r="F10" s="228">
        <v>37</v>
      </c>
      <c r="G10" s="228">
        <v>37.107916770355224</v>
      </c>
      <c r="H10" s="229">
        <v>36.12027742663782</v>
      </c>
      <c r="I10" s="229">
        <v>42.540574896396912</v>
      </c>
    </row>
    <row r="11" spans="2:9" x14ac:dyDescent="0.25">
      <c r="B11" s="227" t="s">
        <v>1467</v>
      </c>
      <c r="C11" s="227" t="s">
        <v>96</v>
      </c>
      <c r="D11" s="227"/>
      <c r="E11" s="227"/>
      <c r="F11" s="230">
        <v>8.6</v>
      </c>
      <c r="G11" s="230">
        <v>8.7426027841381906</v>
      </c>
      <c r="H11" s="230">
        <v>8.2484399962725305</v>
      </c>
      <c r="I11" s="230">
        <v>9.7196188109332802</v>
      </c>
    </row>
    <row r="12" spans="2:9" x14ac:dyDescent="0.25">
      <c r="B12" s="231"/>
      <c r="C12" s="232" t="s">
        <v>1468</v>
      </c>
      <c r="D12" s="232"/>
      <c r="E12" s="232"/>
      <c r="F12" s="233">
        <v>0.08</v>
      </c>
      <c r="G12" s="233">
        <v>0.08</v>
      </c>
      <c r="H12" s="233">
        <v>0.08</v>
      </c>
      <c r="I12" s="233">
        <v>0.08</v>
      </c>
    </row>
    <row r="13" spans="2:9" x14ac:dyDescent="0.25">
      <c r="B13" s="227" t="s">
        <v>1469</v>
      </c>
      <c r="F13" s="228">
        <v>413.904</v>
      </c>
      <c r="G13" s="228">
        <v>424.44900000000001</v>
      </c>
      <c r="H13" s="228">
        <v>437.904</v>
      </c>
      <c r="I13" s="228">
        <v>437.67700000000002</v>
      </c>
    </row>
    <row r="14" spans="2:9" x14ac:dyDescent="0.25">
      <c r="C14" s="227" t="s">
        <v>1470</v>
      </c>
      <c r="D14" s="227"/>
      <c r="E14" s="227"/>
      <c r="F14" s="234">
        <v>0</v>
      </c>
      <c r="G14" s="234">
        <v>12.944000000000001</v>
      </c>
      <c r="H14" s="228">
        <v>11.051</v>
      </c>
      <c r="I14" s="228">
        <v>16.341999999999999</v>
      </c>
    </row>
    <row r="15" spans="2:9" x14ac:dyDescent="0.25">
      <c r="B15" s="227" t="s">
        <v>1471</v>
      </c>
      <c r="F15" s="228"/>
      <c r="G15" s="228"/>
      <c r="H15" s="228"/>
      <c r="I15" s="228"/>
    </row>
    <row r="16" spans="2:9" x14ac:dyDescent="0.25">
      <c r="B16" s="227" t="s">
        <v>1472</v>
      </c>
      <c r="F16" s="228">
        <v>1.3</v>
      </c>
      <c r="G16" s="228">
        <v>0.7</v>
      </c>
      <c r="H16" s="228">
        <v>0</v>
      </c>
      <c r="I16" s="228">
        <v>0</v>
      </c>
    </row>
    <row r="17" spans="1:9" x14ac:dyDescent="0.25">
      <c r="A17" s="235"/>
      <c r="B17" s="236" t="s">
        <v>1473</v>
      </c>
      <c r="C17" s="235"/>
      <c r="F17" s="228">
        <v>3.8</v>
      </c>
      <c r="G17" s="228">
        <v>3.8</v>
      </c>
      <c r="H17" s="228">
        <v>2.2000000000000002</v>
      </c>
      <c r="I17" s="228">
        <v>2.2000000000000002</v>
      </c>
    </row>
    <row r="18" spans="1:9" x14ac:dyDescent="0.25">
      <c r="A18" s="235"/>
      <c r="B18" s="236" t="s">
        <v>1474</v>
      </c>
      <c r="C18" s="235"/>
      <c r="D18" s="237"/>
      <c r="E18" s="237"/>
      <c r="F18" s="238"/>
      <c r="G18" s="238"/>
      <c r="H18" s="238"/>
      <c r="I18" s="238"/>
    </row>
    <row r="19" spans="1:9" x14ac:dyDescent="0.25">
      <c r="A19" s="235"/>
      <c r="B19" s="236" t="s">
        <v>1475</v>
      </c>
      <c r="C19" s="235"/>
      <c r="D19" s="237"/>
      <c r="E19" s="237"/>
      <c r="F19" s="228">
        <v>19.899999999999999</v>
      </c>
      <c r="G19" s="228">
        <v>19.283999999999999</v>
      </c>
      <c r="H19" s="228">
        <v>19.3</v>
      </c>
      <c r="I19" s="228">
        <v>18.8</v>
      </c>
    </row>
    <row r="20" spans="1:9" x14ac:dyDescent="0.25">
      <c r="A20" s="235"/>
      <c r="B20" s="236" t="s">
        <v>1476</v>
      </c>
      <c r="C20" s="235"/>
      <c r="D20" s="237"/>
      <c r="E20" s="237"/>
      <c r="F20" s="431">
        <v>23.7</v>
      </c>
      <c r="G20" s="228">
        <v>23</v>
      </c>
      <c r="H20" s="228">
        <v>21.5</v>
      </c>
      <c r="I20" s="228">
        <v>21</v>
      </c>
    </row>
    <row r="21" spans="1:9" x14ac:dyDescent="0.25">
      <c r="A21" s="235"/>
      <c r="B21" s="239"/>
      <c r="C21" s="235"/>
      <c r="D21" s="237"/>
      <c r="E21" s="237"/>
      <c r="F21" s="238"/>
      <c r="G21" s="430"/>
      <c r="H21" s="430"/>
      <c r="I21" s="430"/>
    </row>
    <row r="22" spans="1:9" x14ac:dyDescent="0.25">
      <c r="A22" s="235"/>
      <c r="B22" s="240" t="s">
        <v>1477</v>
      </c>
      <c r="C22" s="241"/>
      <c r="D22" s="242"/>
      <c r="E22" s="242"/>
      <c r="F22" s="243"/>
      <c r="G22" s="243"/>
      <c r="H22" s="243"/>
      <c r="I22" s="243"/>
    </row>
    <row r="23" spans="1:9" ht="7.5" customHeight="1" x14ac:dyDescent="0.25"/>
    <row r="24" spans="1:9" ht="18" x14ac:dyDescent="0.25">
      <c r="B24" s="192" t="s">
        <v>1478</v>
      </c>
      <c r="C24" s="192"/>
      <c r="D24" s="192"/>
      <c r="E24" s="192"/>
      <c r="F24" s="192"/>
      <c r="G24" s="192"/>
      <c r="H24" s="192"/>
      <c r="I24" s="192"/>
    </row>
    <row r="25" spans="1:9" ht="5.25" customHeight="1" x14ac:dyDescent="0.25">
      <c r="B25" s="224"/>
      <c r="C25" s="224"/>
      <c r="D25" s="224"/>
      <c r="E25" s="224"/>
      <c r="F25" s="224"/>
      <c r="G25" s="224"/>
      <c r="H25" s="224"/>
      <c r="I25" s="224"/>
    </row>
    <row r="26" spans="1:9" x14ac:dyDescent="0.25">
      <c r="B26" s="225" t="s">
        <v>1463</v>
      </c>
      <c r="C26" s="226"/>
      <c r="D26" s="226"/>
      <c r="E26" s="226"/>
      <c r="F26" s="226" t="str">
        <f>+F7</f>
        <v>Q2 2020</v>
      </c>
      <c r="G26" s="226" t="str">
        <f t="shared" ref="G26:I26" si="0">+G7</f>
        <v>Q1 2020</v>
      </c>
      <c r="H26" s="226" t="str">
        <f t="shared" si="0"/>
        <v>Q4 2019</v>
      </c>
      <c r="I26" s="226" t="str">
        <f t="shared" si="0"/>
        <v>Q3 2019</v>
      </c>
    </row>
    <row r="27" spans="1:9" x14ac:dyDescent="0.25">
      <c r="B27" s="227" t="s">
        <v>1469</v>
      </c>
      <c r="F27" s="236">
        <v>413.904</v>
      </c>
      <c r="G27" s="236">
        <v>424.44900000000001</v>
      </c>
      <c r="H27" s="244">
        <v>437.904</v>
      </c>
      <c r="I27" s="244">
        <v>437.67700000000002</v>
      </c>
    </row>
    <row r="28" spans="1:9" x14ac:dyDescent="0.25">
      <c r="B28" s="227" t="s">
        <v>1479</v>
      </c>
      <c r="F28" s="236">
        <v>420.08</v>
      </c>
      <c r="G28" s="236">
        <v>426.959</v>
      </c>
      <c r="H28" s="244">
        <v>445.363</v>
      </c>
      <c r="I28" s="244">
        <v>448.55500000000001</v>
      </c>
    </row>
    <row r="29" spans="1:9" x14ac:dyDescent="0.25">
      <c r="B29" s="236" t="s">
        <v>1480</v>
      </c>
      <c r="C29" s="236" t="s">
        <v>1481</v>
      </c>
      <c r="D29" s="236"/>
      <c r="E29" s="236"/>
      <c r="F29" s="245">
        <v>0</v>
      </c>
      <c r="G29" s="245">
        <v>12.944000000000001</v>
      </c>
      <c r="H29" s="245">
        <v>11.051</v>
      </c>
      <c r="I29" s="245">
        <v>16.341999999999999</v>
      </c>
    </row>
    <row r="30" spans="1:9" x14ac:dyDescent="0.25">
      <c r="B30" s="235"/>
      <c r="C30" s="236" t="s">
        <v>1482</v>
      </c>
      <c r="D30" s="236"/>
      <c r="E30" s="236"/>
      <c r="F30" s="246">
        <v>39.557000000000002</v>
      </c>
      <c r="G30" s="246">
        <v>27.492000000000001</v>
      </c>
      <c r="H30" s="246">
        <v>30.713000000000001</v>
      </c>
      <c r="I30" s="246">
        <v>24.151</v>
      </c>
    </row>
    <row r="31" spans="1:9" x14ac:dyDescent="0.25">
      <c r="B31" s="235"/>
      <c r="C31" s="236" t="s">
        <v>1483</v>
      </c>
      <c r="D31" s="236"/>
      <c r="E31" s="236"/>
      <c r="F31" s="247">
        <v>18.541</v>
      </c>
      <c r="G31" s="247">
        <v>12.275</v>
      </c>
      <c r="H31" s="247">
        <v>7.9530000000000003</v>
      </c>
      <c r="I31" s="247">
        <v>17.523</v>
      </c>
    </row>
    <row r="32" spans="1:9" x14ac:dyDescent="0.25">
      <c r="B32" s="235"/>
      <c r="C32" s="236" t="s">
        <v>1484</v>
      </c>
      <c r="D32" s="236"/>
      <c r="E32" s="236"/>
      <c r="F32" s="247">
        <v>74.355999999999995</v>
      </c>
      <c r="G32" s="247">
        <v>49.703000000000003</v>
      </c>
      <c r="H32" s="247">
        <v>48.174999999999997</v>
      </c>
      <c r="I32" s="247">
        <v>48.862000000000002</v>
      </c>
    </row>
    <row r="33" spans="2:9" x14ac:dyDescent="0.25">
      <c r="B33" s="235"/>
      <c r="C33" s="236" t="s">
        <v>1485</v>
      </c>
      <c r="D33" s="236"/>
      <c r="E33" s="236"/>
      <c r="F33" s="247">
        <v>57.857999999999997</v>
      </c>
      <c r="G33" s="247">
        <v>65.397999999999996</v>
      </c>
      <c r="H33" s="247">
        <v>66.466999999999999</v>
      </c>
      <c r="I33" s="247">
        <v>68.304000000000002</v>
      </c>
    </row>
    <row r="34" spans="2:9" x14ac:dyDescent="0.25">
      <c r="B34" s="235"/>
      <c r="C34" s="236" t="s">
        <v>1486</v>
      </c>
      <c r="D34" s="236"/>
      <c r="E34" s="236"/>
      <c r="F34" s="247">
        <v>20.722999999999999</v>
      </c>
      <c r="G34" s="247">
        <v>55.463999999999999</v>
      </c>
      <c r="H34" s="247">
        <v>53.655999999999999</v>
      </c>
      <c r="I34" s="247">
        <v>56.231000000000002</v>
      </c>
    </row>
    <row r="35" spans="2:9" x14ac:dyDescent="0.25">
      <c r="B35" s="235"/>
      <c r="C35" s="236" t="s">
        <v>1487</v>
      </c>
      <c r="D35" s="236"/>
      <c r="E35" s="236"/>
      <c r="F35" s="247">
        <v>19.135000000000002</v>
      </c>
      <c r="G35" s="247">
        <v>13.769</v>
      </c>
      <c r="H35" s="247">
        <v>19.364999999999998</v>
      </c>
      <c r="I35" s="247">
        <v>12.951000000000001</v>
      </c>
    </row>
    <row r="36" spans="2:9" x14ac:dyDescent="0.25">
      <c r="B36" s="235"/>
      <c r="C36" s="236" t="s">
        <v>1488</v>
      </c>
      <c r="D36" s="236"/>
      <c r="E36" s="236"/>
      <c r="F36" s="246">
        <v>2.1259999999999999</v>
      </c>
      <c r="G36" s="246">
        <v>2.42</v>
      </c>
      <c r="H36" s="246">
        <v>2.6480000000000001</v>
      </c>
      <c r="I36" s="246">
        <v>3.1110000000000002</v>
      </c>
    </row>
    <row r="37" spans="2:9" x14ac:dyDescent="0.25">
      <c r="B37" s="235"/>
      <c r="C37" s="236" t="s">
        <v>1489</v>
      </c>
      <c r="D37" s="236"/>
      <c r="E37" s="236"/>
      <c r="F37" s="246">
        <v>15.356999999999999</v>
      </c>
      <c r="G37" s="246">
        <v>16.457999999999998</v>
      </c>
      <c r="H37" s="246">
        <v>19.193999999999999</v>
      </c>
      <c r="I37" s="246">
        <v>22.678999999999998</v>
      </c>
    </row>
    <row r="38" spans="2:9" x14ac:dyDescent="0.25">
      <c r="B38" s="235"/>
      <c r="C38" s="236" t="s">
        <v>1490</v>
      </c>
      <c r="D38" s="236"/>
      <c r="E38" s="236"/>
      <c r="F38" s="246">
        <v>166.251</v>
      </c>
      <c r="G38" s="246">
        <v>168.52600000000001</v>
      </c>
      <c r="H38" s="246">
        <v>178.68199999999999</v>
      </c>
      <c r="I38" s="246">
        <v>167.52500000000001</v>
      </c>
    </row>
    <row r="39" spans="2:9" x14ac:dyDescent="0.25">
      <c r="B39" s="236" t="s">
        <v>1491</v>
      </c>
      <c r="C39" s="236" t="s">
        <v>1492</v>
      </c>
      <c r="D39" s="236"/>
      <c r="E39" s="236"/>
      <c r="F39" s="248">
        <v>0.3155</v>
      </c>
      <c r="G39" s="248">
        <v>0.32454</v>
      </c>
      <c r="H39" s="248">
        <v>0.31431999999999999</v>
      </c>
      <c r="I39" s="248">
        <v>0.32828000000000002</v>
      </c>
    </row>
    <row r="40" spans="2:9" x14ac:dyDescent="0.25">
      <c r="B40" s="235"/>
      <c r="C40" s="236" t="s">
        <v>1493</v>
      </c>
      <c r="D40" s="236"/>
      <c r="E40" s="236"/>
      <c r="F40" s="248">
        <v>0.6845</v>
      </c>
      <c r="G40" s="248">
        <v>0.67545999999999995</v>
      </c>
      <c r="H40" s="248">
        <v>0.68567999999999996</v>
      </c>
      <c r="I40" s="248">
        <v>0.67171999999999998</v>
      </c>
    </row>
    <row r="41" spans="2:9" x14ac:dyDescent="0.25">
      <c r="B41" s="235"/>
      <c r="C41" s="236" t="s">
        <v>1494</v>
      </c>
      <c r="D41" s="236"/>
      <c r="E41" s="236"/>
      <c r="F41" s="249">
        <v>0</v>
      </c>
      <c r="G41" s="249">
        <v>0</v>
      </c>
      <c r="H41" s="249">
        <v>0</v>
      </c>
      <c r="I41" s="249">
        <v>0</v>
      </c>
    </row>
    <row r="42" spans="2:9" x14ac:dyDescent="0.25">
      <c r="B42" s="236" t="s">
        <v>1495</v>
      </c>
      <c r="C42" s="236" t="s">
        <v>1496</v>
      </c>
      <c r="D42" s="236"/>
      <c r="E42" s="236"/>
      <c r="F42" s="248">
        <v>0.75736999999999999</v>
      </c>
      <c r="G42" s="248">
        <v>0.76378000000000001</v>
      </c>
      <c r="H42" s="248">
        <v>0.76993</v>
      </c>
      <c r="I42" s="248">
        <v>0.76705000000000001</v>
      </c>
    </row>
    <row r="43" spans="2:9" x14ac:dyDescent="0.25">
      <c r="B43" s="235"/>
      <c r="C43" s="236" t="s">
        <v>1497</v>
      </c>
      <c r="D43" s="236"/>
      <c r="E43" s="236"/>
      <c r="F43" s="248">
        <v>0.23829</v>
      </c>
      <c r="G43" s="248">
        <v>0.23179</v>
      </c>
      <c r="H43" s="248">
        <v>0.22549</v>
      </c>
      <c r="I43" s="248">
        <v>0.22806000000000001</v>
      </c>
    </row>
    <row r="44" spans="2:9" x14ac:dyDescent="0.25">
      <c r="B44" s="235"/>
      <c r="C44" s="236" t="s">
        <v>1498</v>
      </c>
      <c r="D44" s="236"/>
      <c r="E44" s="236"/>
      <c r="F44" s="250">
        <v>4.3299999999999996E-3</v>
      </c>
      <c r="G44" s="250">
        <v>4.4299999999999999E-3</v>
      </c>
      <c r="H44" s="250">
        <v>4.5900000000000003E-3</v>
      </c>
      <c r="I44" s="250">
        <v>4.8900000000000002E-3</v>
      </c>
    </row>
    <row r="45" spans="2:9" x14ac:dyDescent="0.25">
      <c r="B45" s="236" t="s">
        <v>1499</v>
      </c>
      <c r="C45" s="236" t="s">
        <v>173</v>
      </c>
      <c r="D45" s="236"/>
      <c r="E45" s="236"/>
      <c r="F45" s="251">
        <v>408.05799999999999</v>
      </c>
      <c r="G45" s="251">
        <v>418.14</v>
      </c>
      <c r="H45" s="251">
        <v>430.21199999999999</v>
      </c>
      <c r="I45" s="251">
        <v>430.03</v>
      </c>
    </row>
    <row r="46" spans="2:9" x14ac:dyDescent="0.25">
      <c r="B46" s="235"/>
      <c r="C46" s="236" t="s">
        <v>160</v>
      </c>
      <c r="D46" s="236"/>
      <c r="E46" s="236"/>
      <c r="F46" s="251">
        <v>5.8460000000000001</v>
      </c>
      <c r="G46" s="251">
        <v>6.3090000000000002</v>
      </c>
      <c r="H46" s="251">
        <v>7.6920000000000002</v>
      </c>
      <c r="I46" s="251">
        <v>7.6470000000000002</v>
      </c>
    </row>
    <row r="47" spans="2:9" x14ac:dyDescent="0.25">
      <c r="B47" s="235"/>
      <c r="C47" s="236" t="s">
        <v>179</v>
      </c>
      <c r="D47" s="236"/>
      <c r="E47" s="236"/>
      <c r="F47" s="252">
        <v>0</v>
      </c>
      <c r="G47" s="252"/>
      <c r="H47" s="252"/>
      <c r="I47" s="252"/>
    </row>
    <row r="48" spans="2:9" x14ac:dyDescent="0.25">
      <c r="B48" s="235"/>
      <c r="C48" s="236" t="s">
        <v>1310</v>
      </c>
      <c r="D48" s="236"/>
      <c r="E48" s="236"/>
      <c r="F48" s="252">
        <v>0</v>
      </c>
      <c r="G48" s="252"/>
      <c r="H48" s="252"/>
      <c r="I48" s="252"/>
    </row>
    <row r="49" spans="2:11" x14ac:dyDescent="0.25">
      <c r="B49" s="235"/>
      <c r="C49" s="236" t="s">
        <v>164</v>
      </c>
      <c r="D49" s="236"/>
      <c r="E49" s="236"/>
      <c r="F49" s="252">
        <v>0</v>
      </c>
      <c r="G49" s="252"/>
      <c r="H49" s="252"/>
      <c r="I49" s="252"/>
    </row>
    <row r="50" spans="2:11" x14ac:dyDescent="0.25">
      <c r="B50" s="235"/>
      <c r="C50" s="236" t="s">
        <v>1312</v>
      </c>
      <c r="D50" s="236"/>
      <c r="E50" s="236"/>
      <c r="F50" s="252">
        <v>0</v>
      </c>
      <c r="G50" s="252"/>
      <c r="H50" s="252"/>
      <c r="I50" s="252"/>
    </row>
    <row r="51" spans="2:11" x14ac:dyDescent="0.25">
      <c r="B51" s="235"/>
      <c r="C51" s="236" t="s">
        <v>94</v>
      </c>
      <c r="D51" s="236"/>
      <c r="E51" s="236"/>
      <c r="F51" s="252">
        <v>0</v>
      </c>
      <c r="G51" s="252"/>
      <c r="H51" s="252"/>
      <c r="I51" s="252"/>
    </row>
    <row r="52" spans="2:11" x14ac:dyDescent="0.25">
      <c r="B52" s="236" t="s">
        <v>1500</v>
      </c>
      <c r="C52" s="235"/>
      <c r="D52" s="235"/>
      <c r="E52" s="235"/>
      <c r="F52" s="253" t="s">
        <v>1501</v>
      </c>
      <c r="G52" s="253" t="s">
        <v>1501</v>
      </c>
      <c r="H52" s="253" t="s">
        <v>1501</v>
      </c>
      <c r="I52" s="253" t="s">
        <v>1501</v>
      </c>
    </row>
    <row r="53" spans="2:11" x14ac:dyDescent="0.25">
      <c r="B53" s="236" t="s">
        <v>1502</v>
      </c>
      <c r="C53" s="235"/>
      <c r="D53" s="235"/>
      <c r="E53" s="235"/>
      <c r="F53" s="253" t="s">
        <v>1501</v>
      </c>
      <c r="G53" s="253" t="s">
        <v>1501</v>
      </c>
      <c r="H53" s="253" t="s">
        <v>1501</v>
      </c>
      <c r="I53" s="253" t="s">
        <v>1501</v>
      </c>
    </row>
    <row r="54" spans="2:11" x14ac:dyDescent="0.25">
      <c r="B54" s="236" t="s">
        <v>1503</v>
      </c>
      <c r="C54" s="235"/>
      <c r="D54" s="235"/>
      <c r="E54" s="235"/>
      <c r="F54" s="253" t="s">
        <v>1501</v>
      </c>
      <c r="G54" s="253" t="s">
        <v>1501</v>
      </c>
      <c r="H54" s="253" t="s">
        <v>1501</v>
      </c>
      <c r="I54" s="253" t="s">
        <v>1501</v>
      </c>
    </row>
    <row r="55" spans="2:11" x14ac:dyDescent="0.25">
      <c r="B55" s="236" t="s">
        <v>1504</v>
      </c>
      <c r="C55" s="236" t="s">
        <v>1505</v>
      </c>
      <c r="D55" s="236"/>
      <c r="E55" s="236"/>
      <c r="F55" s="254"/>
      <c r="G55" s="254" t="s">
        <v>1506</v>
      </c>
      <c r="H55" s="254" t="s">
        <v>1506</v>
      </c>
      <c r="I55" s="254" t="s">
        <v>1506</v>
      </c>
    </row>
    <row r="56" spans="2:11" x14ac:dyDescent="0.25">
      <c r="B56" s="235"/>
      <c r="C56" s="236" t="s">
        <v>1507</v>
      </c>
      <c r="D56" s="236"/>
      <c r="E56" s="236"/>
      <c r="F56" s="254" t="s">
        <v>1508</v>
      </c>
      <c r="G56" s="254" t="s">
        <v>1508</v>
      </c>
      <c r="H56" s="254" t="s">
        <v>1508</v>
      </c>
      <c r="I56" s="254" t="s">
        <v>1508</v>
      </c>
    </row>
    <row r="57" spans="2:11" x14ac:dyDescent="0.25">
      <c r="C57" s="227" t="s">
        <v>1509</v>
      </c>
      <c r="D57" s="227"/>
      <c r="E57" s="227"/>
      <c r="F57" s="254"/>
      <c r="G57" s="255"/>
      <c r="H57" s="255"/>
      <c r="I57" s="254"/>
    </row>
    <row r="58" spans="2:11" x14ac:dyDescent="0.25">
      <c r="C58" s="227"/>
      <c r="D58" s="227"/>
      <c r="E58" s="227"/>
      <c r="F58" s="254"/>
      <c r="G58" s="255"/>
      <c r="H58" s="255"/>
      <c r="I58" s="254"/>
    </row>
    <row r="59" spans="2:11" ht="27" customHeight="1" x14ac:dyDescent="0.25">
      <c r="B59" s="447" t="s">
        <v>1510</v>
      </c>
      <c r="C59" s="447"/>
      <c r="D59" s="447"/>
      <c r="E59" s="227"/>
      <c r="F59" s="254"/>
      <c r="G59" s="255"/>
      <c r="H59" s="255"/>
      <c r="I59" s="254"/>
      <c r="J59"/>
    </row>
    <row r="60" spans="2:11" ht="17.25" customHeight="1" x14ac:dyDescent="0.25">
      <c r="B60" s="256"/>
      <c r="C60" s="256"/>
      <c r="D60" s="256"/>
      <c r="E60" s="256"/>
      <c r="F60" s="256"/>
      <c r="G60" s="256"/>
      <c r="H60" s="256"/>
      <c r="I60" s="256"/>
      <c r="J60" s="256"/>
      <c r="K60" s="256"/>
    </row>
    <row r="61" spans="2:11" x14ac:dyDescent="0.25">
      <c r="B61" s="182" t="s">
        <v>1511</v>
      </c>
      <c r="K61"/>
    </row>
    <row r="62" spans="2:11" x14ac:dyDescent="0.25">
      <c r="B62" s="257" t="s">
        <v>1512</v>
      </c>
      <c r="C62" s="258" t="s">
        <v>1508</v>
      </c>
      <c r="D62" s="258" t="s">
        <v>1513</v>
      </c>
      <c r="E62" s="258" t="s">
        <v>1514</v>
      </c>
      <c r="F62" s="258" t="s">
        <v>1515</v>
      </c>
      <c r="G62" s="258" t="s">
        <v>1516</v>
      </c>
      <c r="H62" s="258" t="s">
        <v>1517</v>
      </c>
      <c r="I62" s="258" t="s">
        <v>1518</v>
      </c>
      <c r="J62" s="258" t="s">
        <v>1519</v>
      </c>
      <c r="K62" s="258" t="s">
        <v>1520</v>
      </c>
    </row>
    <row r="63" spans="2:11" x14ac:dyDescent="0.25">
      <c r="B63" s="258" t="s">
        <v>1521</v>
      </c>
      <c r="C63" s="259">
        <v>0</v>
      </c>
      <c r="D63" s="259">
        <v>0</v>
      </c>
      <c r="E63" s="259">
        <v>0</v>
      </c>
      <c r="F63" s="259">
        <v>0</v>
      </c>
      <c r="G63" s="259">
        <v>0</v>
      </c>
      <c r="H63" s="259">
        <v>0</v>
      </c>
      <c r="I63" s="259">
        <v>0</v>
      </c>
      <c r="J63" s="259">
        <v>0</v>
      </c>
      <c r="K63" s="259">
        <v>0</v>
      </c>
    </row>
    <row r="64" spans="2:11" x14ac:dyDescent="0.25">
      <c r="B64" s="258" t="s">
        <v>1522</v>
      </c>
      <c r="C64" s="259">
        <v>5920548591.8799982</v>
      </c>
      <c r="D64" s="259">
        <v>0</v>
      </c>
      <c r="E64" s="259">
        <v>0</v>
      </c>
      <c r="F64" s="259">
        <v>0</v>
      </c>
      <c r="G64" s="259">
        <v>0</v>
      </c>
      <c r="H64" s="259">
        <v>0</v>
      </c>
      <c r="I64" s="259">
        <v>0</v>
      </c>
      <c r="J64" s="259">
        <v>0</v>
      </c>
      <c r="K64" s="259">
        <v>4299999998.7220001</v>
      </c>
    </row>
    <row r="65" spans="2:11" x14ac:dyDescent="0.25">
      <c r="B65" s="258" t="s">
        <v>1523</v>
      </c>
      <c r="C65" s="259">
        <v>291543317.19999999</v>
      </c>
      <c r="D65" s="259">
        <v>0</v>
      </c>
      <c r="E65" s="259">
        <v>0</v>
      </c>
      <c r="F65" s="259">
        <v>0</v>
      </c>
      <c r="G65" s="259">
        <v>0</v>
      </c>
      <c r="H65" s="259">
        <v>0</v>
      </c>
      <c r="I65" s="259">
        <v>0</v>
      </c>
      <c r="J65" s="259">
        <v>0</v>
      </c>
      <c r="K65" s="259">
        <v>26293086082.382999</v>
      </c>
    </row>
    <row r="66" spans="2:11" x14ac:dyDescent="0.25">
      <c r="B66" s="258" t="s">
        <v>1524</v>
      </c>
      <c r="C66" s="259">
        <v>343013569.54000002</v>
      </c>
      <c r="D66" s="259">
        <v>0</v>
      </c>
      <c r="E66" s="259">
        <v>0</v>
      </c>
      <c r="F66" s="259">
        <v>0</v>
      </c>
      <c r="G66" s="259">
        <v>0</v>
      </c>
      <c r="H66" s="259">
        <v>0</v>
      </c>
      <c r="I66" s="259">
        <v>0</v>
      </c>
      <c r="J66" s="259">
        <v>0</v>
      </c>
      <c r="K66" s="259">
        <v>9072698087.2520008</v>
      </c>
    </row>
    <row r="67" spans="2:11" x14ac:dyDescent="0.25">
      <c r="B67" s="258" t="s">
        <v>96</v>
      </c>
      <c r="C67" s="259">
        <f>SUM(C64:C66)</f>
        <v>6555105478.619998</v>
      </c>
      <c r="D67" s="259">
        <f t="shared" ref="D67:K67" si="1">SUM(D64:D66)</f>
        <v>0</v>
      </c>
      <c r="E67" s="259">
        <f t="shared" si="1"/>
        <v>0</v>
      </c>
      <c r="F67" s="259">
        <f t="shared" si="1"/>
        <v>0</v>
      </c>
      <c r="G67" s="259">
        <f t="shared" si="1"/>
        <v>0</v>
      </c>
      <c r="H67" s="259">
        <f t="shared" si="1"/>
        <v>0</v>
      </c>
      <c r="I67" s="259">
        <f t="shared" si="1"/>
        <v>0</v>
      </c>
      <c r="J67" s="259"/>
      <c r="K67" s="259">
        <f t="shared" si="1"/>
        <v>39665784168.357002</v>
      </c>
    </row>
    <row r="68" spans="2:11" x14ac:dyDescent="0.25">
      <c r="C68" s="260"/>
    </row>
    <row r="69" spans="2:11" x14ac:dyDescent="0.25">
      <c r="B69" s="182" t="s">
        <v>1525</v>
      </c>
    </row>
    <row r="70" spans="2:11" x14ac:dyDescent="0.25">
      <c r="B70" s="257" t="s">
        <v>1526</v>
      </c>
      <c r="C70" s="258" t="s">
        <v>1508</v>
      </c>
      <c r="D70" s="258" t="s">
        <v>1513</v>
      </c>
      <c r="E70" s="258" t="s">
        <v>1514</v>
      </c>
      <c r="F70" s="258" t="s">
        <v>1515</v>
      </c>
      <c r="G70" s="258" t="s">
        <v>1516</v>
      </c>
      <c r="H70" s="258" t="s">
        <v>1517</v>
      </c>
      <c r="I70" s="258" t="s">
        <v>1518</v>
      </c>
      <c r="J70" s="258" t="s">
        <v>1519</v>
      </c>
      <c r="K70" s="258" t="s">
        <v>1520</v>
      </c>
    </row>
    <row r="71" spans="2:11" x14ac:dyDescent="0.25">
      <c r="B71" s="258" t="s">
        <v>1527</v>
      </c>
      <c r="C71" s="259">
        <v>0</v>
      </c>
      <c r="D71" s="259">
        <v>0</v>
      </c>
      <c r="E71" s="259">
        <v>0</v>
      </c>
      <c r="F71" s="259">
        <v>0</v>
      </c>
      <c r="G71" s="259">
        <v>0</v>
      </c>
      <c r="H71" s="259">
        <v>0</v>
      </c>
      <c r="I71" s="259">
        <v>0</v>
      </c>
      <c r="J71" s="259">
        <v>0</v>
      </c>
      <c r="K71" s="259">
        <v>18225777320.944</v>
      </c>
    </row>
    <row r="72" spans="2:11" x14ac:dyDescent="0.25">
      <c r="B72" s="258" t="s">
        <v>1528</v>
      </c>
      <c r="C72" s="259">
        <v>0</v>
      </c>
      <c r="D72" s="259">
        <v>0</v>
      </c>
      <c r="E72" s="259">
        <v>0</v>
      </c>
      <c r="F72" s="259">
        <v>0</v>
      </c>
      <c r="G72" s="259">
        <v>0</v>
      </c>
      <c r="H72" s="259">
        <v>0</v>
      </c>
      <c r="I72" s="259">
        <v>0</v>
      </c>
      <c r="J72" s="259">
        <v>0</v>
      </c>
      <c r="K72" s="259">
        <v>0</v>
      </c>
    </row>
    <row r="73" spans="2:11" x14ac:dyDescent="0.25">
      <c r="B73" s="258" t="s">
        <v>1529</v>
      </c>
      <c r="C73" s="259">
        <v>6555105478.619998</v>
      </c>
      <c r="D73" s="259">
        <v>0</v>
      </c>
      <c r="E73" s="259">
        <v>0</v>
      </c>
      <c r="F73" s="259">
        <v>0</v>
      </c>
      <c r="G73" s="259">
        <v>0</v>
      </c>
      <c r="H73" s="259">
        <v>0</v>
      </c>
      <c r="I73" s="259">
        <v>0</v>
      </c>
      <c r="J73" s="259">
        <v>0</v>
      </c>
      <c r="K73" s="259">
        <v>7509504725.2700005</v>
      </c>
    </row>
    <row r="74" spans="2:11" x14ac:dyDescent="0.25">
      <c r="B74" s="261" t="s">
        <v>1530</v>
      </c>
      <c r="C74" s="259">
        <v>0</v>
      </c>
      <c r="D74" s="259">
        <v>0</v>
      </c>
      <c r="E74" s="259">
        <v>0</v>
      </c>
      <c r="F74" s="259">
        <v>0</v>
      </c>
      <c r="G74" s="259">
        <v>0</v>
      </c>
      <c r="H74" s="259">
        <v>0</v>
      </c>
      <c r="I74" s="259">
        <v>0</v>
      </c>
      <c r="J74" s="259">
        <v>0</v>
      </c>
      <c r="K74" s="259">
        <v>13930502122.142998</v>
      </c>
    </row>
    <row r="75" spans="2:11" x14ac:dyDescent="0.25">
      <c r="B75" s="258" t="s">
        <v>96</v>
      </c>
      <c r="C75" s="259">
        <f>SUM(C71:C74)</f>
        <v>6555105478.619998</v>
      </c>
      <c r="D75" s="259">
        <f t="shared" ref="D75:K75" si="2">SUM(D71:D74)</f>
        <v>0</v>
      </c>
      <c r="E75" s="259">
        <f t="shared" si="2"/>
        <v>0</v>
      </c>
      <c r="F75" s="259">
        <f t="shared" si="2"/>
        <v>0</v>
      </c>
      <c r="G75" s="259">
        <f t="shared" si="2"/>
        <v>0</v>
      </c>
      <c r="H75" s="259">
        <f t="shared" si="2"/>
        <v>0</v>
      </c>
      <c r="I75" s="259">
        <f t="shared" si="2"/>
        <v>0</v>
      </c>
      <c r="J75" s="259"/>
      <c r="K75" s="259">
        <f t="shared" si="2"/>
        <v>39665784168.356995</v>
      </c>
    </row>
    <row r="76" spans="2:11" x14ac:dyDescent="0.25">
      <c r="C76" s="262"/>
    </row>
    <row r="77" spans="2:11" x14ac:dyDescent="0.25">
      <c r="B77" s="182" t="s">
        <v>1531</v>
      </c>
    </row>
    <row r="78" spans="2:11" x14ac:dyDescent="0.25">
      <c r="B78" s="257" t="s">
        <v>1532</v>
      </c>
      <c r="C78" s="258" t="s">
        <v>1522</v>
      </c>
      <c r="D78" s="258" t="s">
        <v>1523</v>
      </c>
      <c r="E78" s="258" t="s">
        <v>1524</v>
      </c>
      <c r="F78" s="258" t="s">
        <v>96</v>
      </c>
    </row>
    <row r="79" spans="2:11" x14ac:dyDescent="0.25">
      <c r="B79" s="258" t="s">
        <v>1527</v>
      </c>
      <c r="C79" s="259">
        <v>4299999998.7220001</v>
      </c>
      <c r="D79" s="259">
        <v>4853079234.9700003</v>
      </c>
      <c r="E79" s="259">
        <v>9072698087.2520008</v>
      </c>
      <c r="F79" s="259">
        <f>SUM(C79:E79)</f>
        <v>18225777320.944</v>
      </c>
    </row>
    <row r="80" spans="2:11" x14ac:dyDescent="0.25">
      <c r="B80" s="258" t="s">
        <v>1528</v>
      </c>
      <c r="C80" s="259">
        <v>0</v>
      </c>
      <c r="D80" s="259">
        <v>0</v>
      </c>
      <c r="E80" s="259">
        <v>0</v>
      </c>
      <c r="F80" s="259">
        <f t="shared" ref="F80:F82" si="3">SUM(C80:E80)</f>
        <v>0</v>
      </c>
    </row>
    <row r="81" spans="2:11" x14ac:dyDescent="0.25">
      <c r="B81" s="258" t="s">
        <v>1529</v>
      </c>
      <c r="C81" s="259">
        <v>5920548591.8799982</v>
      </c>
      <c r="D81" s="259">
        <v>7801048042.4700003</v>
      </c>
      <c r="E81" s="259">
        <v>343013569.54000002</v>
      </c>
      <c r="F81" s="259">
        <f t="shared" si="3"/>
        <v>14064610203.889999</v>
      </c>
    </row>
    <row r="82" spans="2:11" ht="15" customHeight="1" x14ac:dyDescent="0.25">
      <c r="B82" s="261" t="s">
        <v>1530</v>
      </c>
      <c r="C82" s="259">
        <v>0</v>
      </c>
      <c r="D82" s="259">
        <v>13930502122.142998</v>
      </c>
      <c r="E82" s="259">
        <v>0</v>
      </c>
      <c r="F82" s="259">
        <f t="shared" si="3"/>
        <v>13930502122.142998</v>
      </c>
    </row>
    <row r="83" spans="2:11" x14ac:dyDescent="0.25">
      <c r="B83" s="258" t="s">
        <v>96</v>
      </c>
      <c r="C83" s="259">
        <f>SUM(C79:C82)</f>
        <v>10220548590.601997</v>
      </c>
      <c r="D83" s="259">
        <f t="shared" ref="D83:F83" si="4">SUM(D79:D82)</f>
        <v>26584629399.583</v>
      </c>
      <c r="E83" s="259">
        <f t="shared" si="4"/>
        <v>9415711656.7920017</v>
      </c>
      <c r="F83" s="259">
        <f t="shared" si="4"/>
        <v>46220889646.976997</v>
      </c>
    </row>
    <row r="84" spans="2:11" x14ac:dyDescent="0.25">
      <c r="C84" s="262"/>
    </row>
    <row r="85" spans="2:11" s="263" customFormat="1" x14ac:dyDescent="0.25">
      <c r="B85" s="182" t="s">
        <v>1533</v>
      </c>
      <c r="C85" s="174"/>
      <c r="D85" s="174"/>
      <c r="E85" s="174"/>
      <c r="F85" s="174"/>
      <c r="G85" s="174"/>
      <c r="H85" s="174"/>
      <c r="I85" s="174"/>
      <c r="J85" s="174"/>
      <c r="K85" s="174"/>
    </row>
    <row r="86" spans="2:11" x14ac:dyDescent="0.25">
      <c r="B86" s="448" t="s">
        <v>1534</v>
      </c>
      <c r="C86" s="449"/>
      <c r="D86" s="449"/>
      <c r="E86" s="450"/>
      <c r="F86" s="259"/>
    </row>
    <row r="87" spans="2:11" x14ac:dyDescent="0.25">
      <c r="B87" s="264"/>
      <c r="C87" s="264"/>
      <c r="D87" s="264"/>
      <c r="E87" s="264"/>
      <c r="F87" s="262"/>
    </row>
    <row r="88" spans="2:11" x14ac:dyDescent="0.25">
      <c r="B88" s="235"/>
      <c r="C88" s="235"/>
      <c r="D88" s="235"/>
    </row>
    <row r="89" spans="2:11" x14ac:dyDescent="0.25">
      <c r="B89" s="265" t="s">
        <v>1535</v>
      </c>
      <c r="C89" s="266"/>
      <c r="D89" s="235"/>
    </row>
    <row r="90" spans="2:11" x14ac:dyDescent="0.25">
      <c r="B90" s="261" t="s">
        <v>1536</v>
      </c>
      <c r="C90" s="267"/>
      <c r="D90" s="235"/>
    </row>
    <row r="91" spans="2:11" x14ac:dyDescent="0.25">
      <c r="B91" s="261" t="s">
        <v>1537</v>
      </c>
      <c r="C91" s="267"/>
      <c r="D91" s="235"/>
    </row>
    <row r="92" spans="2:11" x14ac:dyDescent="0.25">
      <c r="B92" s="261" t="s">
        <v>1524</v>
      </c>
      <c r="C92" s="267"/>
      <c r="D92" s="235"/>
    </row>
    <row r="93" spans="2:11" x14ac:dyDescent="0.25">
      <c r="B93" s="261" t="s">
        <v>96</v>
      </c>
      <c r="C93" s="267"/>
      <c r="D93" s="235"/>
    </row>
    <row r="94" spans="2:11" x14ac:dyDescent="0.25">
      <c r="B94" s="235"/>
      <c r="C94" s="235"/>
      <c r="D94" s="235"/>
    </row>
    <row r="95" spans="2:11" x14ac:dyDescent="0.25">
      <c r="B95" s="265" t="s">
        <v>1538</v>
      </c>
      <c r="C95" s="266"/>
      <c r="D95" s="235"/>
    </row>
    <row r="96" spans="2:11" x14ac:dyDescent="0.25">
      <c r="B96" s="261" t="s">
        <v>1536</v>
      </c>
      <c r="C96" s="267"/>
      <c r="D96" s="235"/>
    </row>
    <row r="97" spans="2:6" x14ac:dyDescent="0.25">
      <c r="B97" s="261" t="s">
        <v>1537</v>
      </c>
      <c r="C97" s="267"/>
      <c r="D97" s="235"/>
    </row>
    <row r="98" spans="2:6" x14ac:dyDescent="0.25">
      <c r="B98" s="261" t="s">
        <v>1524</v>
      </c>
      <c r="C98" s="267"/>
      <c r="D98" s="235"/>
    </row>
    <row r="99" spans="2:6" x14ac:dyDescent="0.25">
      <c r="B99" s="261" t="s">
        <v>96</v>
      </c>
      <c r="C99" s="267"/>
      <c r="D99" s="235"/>
    </row>
    <row r="100" spans="2:6" x14ac:dyDescent="0.25">
      <c r="B100" s="235"/>
      <c r="C100" s="268"/>
      <c r="D100" s="235"/>
    </row>
    <row r="101" spans="2:6" x14ac:dyDescent="0.25">
      <c r="B101" s="235"/>
      <c r="C101" s="268"/>
      <c r="D101" s="235"/>
    </row>
    <row r="102" spans="2:6" x14ac:dyDescent="0.25">
      <c r="B102" s="235"/>
      <c r="C102" s="268"/>
      <c r="D102" s="235"/>
    </row>
    <row r="103" spans="2:6" ht="18" x14ac:dyDescent="0.25">
      <c r="B103" s="451" t="s">
        <v>1539</v>
      </c>
      <c r="C103" s="451"/>
      <c r="D103" s="451"/>
      <c r="E103" s="451"/>
      <c r="F103" s="451"/>
    </row>
    <row r="104" spans="2:6" ht="18" x14ac:dyDescent="0.25">
      <c r="B104" s="256"/>
      <c r="C104" s="269"/>
      <c r="D104" s="270"/>
      <c r="E104" s="270"/>
      <c r="F104" s="270"/>
    </row>
    <row r="105" spans="2:6" x14ac:dyDescent="0.25">
      <c r="B105" s="271" t="s">
        <v>1540</v>
      </c>
      <c r="C105" s="272" t="str">
        <f>TEXT(ROUND('Table 1-3 - Lending'!M18,1),"#,0")  &amp; " bn.DKK."</f>
        <v>408,1 bn.DKK.</v>
      </c>
    </row>
    <row r="106" spans="2:6" x14ac:dyDescent="0.25">
      <c r="B106" s="273" t="s">
        <v>1541</v>
      </c>
      <c r="C106" s="272" t="str">
        <f>"100%"</f>
        <v>100%</v>
      </c>
      <c r="D106"/>
    </row>
    <row r="107" spans="2:6" x14ac:dyDescent="0.25">
      <c r="B107" s="273" t="s">
        <v>1542</v>
      </c>
      <c r="C107" s="272" t="s">
        <v>1543</v>
      </c>
    </row>
    <row r="108" spans="2:6" x14ac:dyDescent="0.25">
      <c r="B108" s="273" t="s">
        <v>1544</v>
      </c>
      <c r="C108" s="272" t="s">
        <v>1543</v>
      </c>
    </row>
    <row r="109" spans="2:6" x14ac:dyDescent="0.25">
      <c r="B109" s="273" t="s">
        <v>1545</v>
      </c>
      <c r="C109" s="272" t="s">
        <v>1543</v>
      </c>
    </row>
    <row r="110" spans="2:6" x14ac:dyDescent="0.25">
      <c r="B110" s="273" t="s">
        <v>1546</v>
      </c>
      <c r="C110" s="272" t="s">
        <v>1547</v>
      </c>
    </row>
    <row r="111" spans="2:6" x14ac:dyDescent="0.25">
      <c r="B111" s="273" t="s">
        <v>1548</v>
      </c>
      <c r="C111" s="272" t="s">
        <v>1547</v>
      </c>
    </row>
    <row r="112" spans="2:6" x14ac:dyDescent="0.25">
      <c r="B112" s="273" t="s">
        <v>1549</v>
      </c>
      <c r="C112" s="272" t="s">
        <v>1547</v>
      </c>
    </row>
    <row r="113" spans="2:6" x14ac:dyDescent="0.25">
      <c r="B113" s="274"/>
      <c r="C113" s="1"/>
    </row>
    <row r="115" spans="2:6" ht="18" x14ac:dyDescent="0.25">
      <c r="B115" s="451" t="s">
        <v>1550</v>
      </c>
      <c r="C115" s="451"/>
      <c r="D115" s="451"/>
      <c r="E115" s="451"/>
      <c r="F115" s="451"/>
    </row>
    <row r="116" spans="2:6" ht="18" x14ac:dyDescent="0.25">
      <c r="B116" s="256"/>
      <c r="C116" s="445" t="s">
        <v>1551</v>
      </c>
      <c r="D116" s="445"/>
      <c r="E116" s="445"/>
      <c r="F116" s="445"/>
    </row>
    <row r="117" spans="2:6" x14ac:dyDescent="0.25">
      <c r="B117" s="275" t="s">
        <v>1552</v>
      </c>
      <c r="C117" s="452" t="s">
        <v>1553</v>
      </c>
      <c r="D117" s="452"/>
      <c r="E117" s="452"/>
      <c r="F117" s="452"/>
    </row>
    <row r="118" spans="2:6" x14ac:dyDescent="0.25">
      <c r="B118" s="275"/>
      <c r="C118" s="276"/>
      <c r="D118" s="276"/>
      <c r="E118" s="276"/>
      <c r="F118" s="276"/>
    </row>
    <row r="119" spans="2:6" x14ac:dyDescent="0.25">
      <c r="B119" s="277" t="s">
        <v>1554</v>
      </c>
      <c r="C119" s="453" t="s">
        <v>1501</v>
      </c>
      <c r="D119" s="453"/>
      <c r="E119" s="453"/>
      <c r="F119" s="453"/>
    </row>
    <row r="120" spans="2:6" x14ac:dyDescent="0.25">
      <c r="B120" s="278" t="s">
        <v>1555</v>
      </c>
      <c r="C120" s="263"/>
      <c r="D120" s="263"/>
      <c r="E120" s="263"/>
      <c r="F120" s="263"/>
    </row>
    <row r="121" spans="2:6" x14ac:dyDescent="0.25">
      <c r="B121" s="275"/>
    </row>
    <row r="122" spans="2:6" x14ac:dyDescent="0.25">
      <c r="B122" s="275"/>
    </row>
    <row r="123" spans="2:6" ht="15.75" x14ac:dyDescent="0.25">
      <c r="B123" s="279"/>
    </row>
    <row r="124" spans="2:6" ht="18" x14ac:dyDescent="0.25">
      <c r="B124" s="451" t="s">
        <v>1556</v>
      </c>
      <c r="C124" s="451"/>
      <c r="D124" s="451"/>
      <c r="E124" s="451"/>
      <c r="F124" s="451"/>
    </row>
    <row r="125" spans="2:6" ht="18" x14ac:dyDescent="0.25">
      <c r="B125" s="256"/>
      <c r="C125" s="445" t="s">
        <v>1551</v>
      </c>
      <c r="D125" s="445"/>
      <c r="E125" s="445"/>
      <c r="F125" s="445"/>
    </row>
    <row r="126" spans="2:6" x14ac:dyDescent="0.25">
      <c r="B126" s="280"/>
      <c r="C126" s="454" t="s">
        <v>1501</v>
      </c>
      <c r="D126" s="454"/>
      <c r="E126" s="454" t="s">
        <v>1553</v>
      </c>
      <c r="F126" s="454"/>
    </row>
    <row r="127" spans="2:6" ht="30" x14ac:dyDescent="0.25">
      <c r="B127" s="281" t="s">
        <v>1557</v>
      </c>
      <c r="C127" s="452" t="s">
        <v>1558</v>
      </c>
      <c r="D127" s="452"/>
      <c r="E127" s="452"/>
      <c r="F127" s="452"/>
    </row>
    <row r="128" spans="2:6" x14ac:dyDescent="0.25">
      <c r="B128" s="275" t="s">
        <v>1559</v>
      </c>
      <c r="C128" s="452" t="s">
        <v>1558</v>
      </c>
      <c r="D128" s="452"/>
      <c r="E128" s="452"/>
      <c r="F128" s="452"/>
    </row>
    <row r="129" spans="2:9" x14ac:dyDescent="0.25">
      <c r="B129" s="277" t="s">
        <v>1560</v>
      </c>
      <c r="C129" s="453"/>
      <c r="D129" s="453"/>
      <c r="E129" s="453" t="s">
        <v>1558</v>
      </c>
      <c r="F129" s="453"/>
    </row>
    <row r="130" spans="2:9" x14ac:dyDescent="0.25">
      <c r="B130" s="282" t="s">
        <v>1561</v>
      </c>
    </row>
    <row r="131" spans="2:9" x14ac:dyDescent="0.25">
      <c r="I131" s="223" t="s">
        <v>1461</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12FEF97B-C7BB-438E-9FD2-0224D3C406A7}"/>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Disclaimer</vt:lpstr>
      <vt:lpstr>Introduction</vt:lpstr>
      <vt:lpstr>A. HTT General</vt:lpstr>
      <vt:lpstr>B1. HTT Mortgage Assets</vt:lpstr>
      <vt:lpstr>C. HTT Harmonised Glossary</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 Insert Nat Trans Templ</vt:lpstr>
      <vt:lpstr>E. Optional ECB-ECAIs data</vt:lpstr>
      <vt:lpstr>Disclaimer!general_tc</vt:lpstr>
      <vt:lpstr>'A. HTT General'!Print_Area</vt:lpstr>
      <vt:lpstr>'B1. HTT Mortgage Assets'!Print_Area</vt:lpstr>
      <vt:lpstr>'C. HTT Harmonised Glossary'!Print_Area</vt:lpstr>
      <vt:lpstr>Contents!Print_Area</vt:lpstr>
      <vt:lpstr>Disclaimer!Print_Area</vt:lpstr>
      <vt:lpstr>'E. Optional ECB-ECAIs data'!Print_Area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Disclaimer!privacy_policy</vt:lpstr>
      <vt:lpstr>Q_1</vt:lpstr>
      <vt:lpstr>Q_2</vt:lpstr>
      <vt:lpstr>Q_3</vt:lpstr>
      <vt:lpstr>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 Kredit ECBC harmonised transparency template Q2 2020 CC2</dc:title>
  <dc:creator>Nordea Kredit</dc:creator>
  <cp:lastPrinted>2016-05-20T08:25:54Z</cp:lastPrinted>
  <dcterms:created xsi:type="dcterms:W3CDTF">2016-04-21T08:07:20Z</dcterms:created>
  <dcterms:modified xsi:type="dcterms:W3CDTF">2021-08-04T13:23:19Z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ec17ee5-d002-416f-a486-c5f1fad2d957_Enabled">
    <vt:lpwstr>true</vt:lpwstr>
  </property>
  <property fmtid="{D5CDD505-2E9C-101B-9397-08002B2CF9AE}" pid="3" name="MSIP_Label_5ec17ee5-d002-416f-a486-c5f1fad2d957_SetDate">
    <vt:lpwstr>2020-07-27T09:50:46Z</vt:lpwstr>
  </property>
  <property fmtid="{D5CDD505-2E9C-101B-9397-08002B2CF9AE}" pid="4" name="MSIP_Label_5ec17ee5-d002-416f-a486-c5f1fad2d957_Method">
    <vt:lpwstr>Privileged</vt:lpwstr>
  </property>
  <property fmtid="{D5CDD505-2E9C-101B-9397-08002B2CF9AE}" pid="5" name="MSIP_Label_5ec17ee5-d002-416f-a486-c5f1fad2d957_Name">
    <vt:lpwstr>Open</vt:lpwstr>
  </property>
  <property fmtid="{D5CDD505-2E9C-101B-9397-08002B2CF9AE}" pid="6" name="MSIP_Label_5ec17ee5-d002-416f-a486-c5f1fad2d957_SiteId">
    <vt:lpwstr>8beccd60-0be6-4025-8e24-ca9ae679e1f4</vt:lpwstr>
  </property>
  <property fmtid="{D5CDD505-2E9C-101B-9397-08002B2CF9AE}" pid="7" name="MSIP_Label_5ec17ee5-d002-416f-a486-c5f1fad2d957_ActionId">
    <vt:lpwstr>3857acc3-d036-401d-86a1-5206d99c70d3</vt:lpwstr>
  </property>
  <property fmtid="{D5CDD505-2E9C-101B-9397-08002B2CF9AE}" pid="8" name="MSIP_Label_5ec17ee5-d002-416f-a486-c5f1fad2d957_ContentBits">
    <vt:lpwstr>0</vt:lpwstr>
  </property>
</Properties>
</file>