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codeName="ThisWorkbook" defaultThemeVersion="124226"/>
  <mc:AlternateContent xmlns:mc="http://schemas.openxmlformats.org/markup-compatibility/2006">
    <mc:Choice Requires="x15">
      <x15ac:absPath xmlns:x15ac="http://schemas.microsoft.com/office/spreadsheetml/2010/11/ac" url="https://nordea-my.sharepoint.com/personal/bettina_aahoj_nordea_com/Documents/0_Investor Relations/0_Bettina_IR/3_Nordea Kredit - DK/"/>
    </mc:Choice>
  </mc:AlternateContent>
  <xr:revisionPtr revIDLastSave="0" documentId="8_{3176619A-DFBC-4B4A-8E3E-C7EDF7CA5FBC}" xr6:coauthVersionLast="45" xr6:coauthVersionMax="45" xr10:uidLastSave="{00000000-0000-0000-0000-000000000000}"/>
  <bookViews>
    <workbookView xWindow="32340" yWindow="1590" windowWidth="21600" windowHeight="11385" activeTab="1" xr2:uid="{00000000-000D-0000-FFFF-FFFF00000000}"/>
  </bookViews>
  <sheets>
    <sheet name="Disclaimer" sheetId="13" r:id="rId1"/>
    <sheet name="Introduction" sheetId="5" r:id="rId2"/>
    <sheet name="A. HTT General" sheetId="8" r:id="rId3"/>
    <sheet name="B1. HTT Mortgage Assets" sheetId="9" r:id="rId4"/>
    <sheet name="B2. HTT Public Sector Assets" sheetId="10" r:id="rId5"/>
    <sheet name="B3. HTT Shipping Assets" sheetId="11" r:id="rId6"/>
    <sheet name="C. HTT Harmonised Glossary" sheetId="12" r:id="rId7"/>
    <sheet name="Frontpage" sheetId="19" r:id="rId8"/>
    <sheet name="Contents" sheetId="20" r:id="rId9"/>
    <sheet name="Table A - General Issuer Detail" sheetId="21" r:id="rId10"/>
    <sheet name="G1-G4 - Cover pool inform." sheetId="22" r:id="rId11"/>
    <sheet name="Table 1-3 - Lending" sheetId="23" r:id="rId12"/>
    <sheet name="Table 4 - LTV" sheetId="24" r:id="rId13"/>
    <sheet name="Table 5 - Lending by region" sheetId="25" r:id="rId14"/>
    <sheet name="Table 6-8 - Lending by loantype" sheetId="26" r:id="rId15"/>
    <sheet name="Table 9-12 - Lending" sheetId="27" r:id="rId16"/>
    <sheet name="X1 Key Concepts" sheetId="28" r:id="rId17"/>
    <sheet name="X2 Key Concepts" sheetId="29" r:id="rId18"/>
    <sheet name="X3 - General explanation" sheetId="30" r:id="rId19"/>
    <sheet name="D. Insert Nat Trans Templ" sheetId="14" state="hidden" r:id="rId20"/>
    <sheet name="E. Optional ECB-ECAIs data" sheetId="18" state="hidden" r:id="rId21"/>
    <sheet name="E.g. General" sheetId="15" state="hidden" r:id="rId22"/>
    <sheet name="E.g. Other" sheetId="16" state="hidden" r:id="rId23"/>
  </sheets>
  <definedNames>
    <definedName name="_xlnm._FilterDatabase" localSheetId="2" hidden="1">'A. HTT General'!$L$112:$L$126</definedName>
    <definedName name="_xlnm._FilterDatabase" localSheetId="3" hidden="1">'B1. HTT Mortgage Assets'!$A$11:$D$187</definedName>
    <definedName name="acceptable_use_policy" localSheetId="0">Disclaimer!#REF!</definedName>
    <definedName name="general_tc" localSheetId="0">Disclaimer!$A$61</definedName>
    <definedName name="_xlnm.Print_Area" localSheetId="2">'A. HTT General'!$A$1:$G$365</definedName>
    <definedName name="_xlnm.Print_Area" localSheetId="3">'B1. HTT Mortgage Assets'!$A$1:$G$387</definedName>
    <definedName name="_xlnm.Print_Area" localSheetId="4">'B2. HTT Public Sector Assets'!$A$1:$G$179</definedName>
    <definedName name="_xlnm.Print_Area" localSheetId="5">'B3. HTT Shipping Assets'!$A$1:$G$211</definedName>
    <definedName name="_xlnm.Print_Area" localSheetId="6">'C. HTT Harmonised Glossary'!$A$1:$C$37</definedName>
    <definedName name="_xlnm.Print_Area" localSheetId="8">Contents!$A$1:$F$67</definedName>
    <definedName name="_xlnm.Print_Area" localSheetId="0">Disclaimer!$A$1:$A$170</definedName>
    <definedName name="_xlnm.Print_Area" localSheetId="20">'E. Optional ECB-ECAIs data'!$A$2:$G$72</definedName>
    <definedName name="_xlnm.Print_Area" localSheetId="7">Frontpage!$A$1:$F$37</definedName>
    <definedName name="_xlnm.Print_Area" localSheetId="10">'G1-G4 - Cover pool inform.'!$A$1:$L$132</definedName>
    <definedName name="_xlnm.Print_Area" localSheetId="1">Introduction!$B$2:$J$40</definedName>
    <definedName name="_xlnm.Print_Area" localSheetId="12">'Table 4 - LTV'!$A$1:$O$90</definedName>
    <definedName name="_xlnm.Print_Area" localSheetId="15">'Table 9-12 - Lending'!$A$1:$U$83</definedName>
    <definedName name="_xlnm.Print_Area" localSheetId="16">'X1 Key Concepts'!$A$1:$D$46</definedName>
    <definedName name="_xlnm.Print_Titles" localSheetId="0">Disclaimer!$2:$2</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29" i="27" l="1"/>
  <c r="K29" i="27"/>
  <c r="J29" i="27"/>
  <c r="I29" i="27"/>
  <c r="H29" i="27"/>
  <c r="G29" i="27"/>
  <c r="F29" i="27"/>
  <c r="E29" i="27"/>
  <c r="D29" i="27"/>
  <c r="C29" i="27"/>
  <c r="M28" i="27"/>
  <c r="M27" i="27"/>
  <c r="M26" i="27"/>
  <c r="M25" i="27"/>
  <c r="M24" i="27"/>
  <c r="M23" i="27"/>
  <c r="M29" i="27" s="1"/>
  <c r="L14" i="27"/>
  <c r="K14" i="27"/>
  <c r="J14" i="27"/>
  <c r="I14" i="27"/>
  <c r="H14" i="27"/>
  <c r="G14" i="27"/>
  <c r="F14" i="27"/>
  <c r="E14" i="27"/>
  <c r="D14" i="27"/>
  <c r="C14" i="27"/>
  <c r="M13" i="27"/>
  <c r="M12" i="27"/>
  <c r="M11" i="27"/>
  <c r="M10" i="27"/>
  <c r="M9" i="27"/>
  <c r="M59" i="26"/>
  <c r="M58" i="26"/>
  <c r="M57" i="26"/>
  <c r="L56" i="26"/>
  <c r="K56" i="26"/>
  <c r="J56" i="26"/>
  <c r="I56" i="26"/>
  <c r="H56" i="26"/>
  <c r="G56" i="26"/>
  <c r="F56" i="26"/>
  <c r="E56" i="26"/>
  <c r="D56" i="26"/>
  <c r="C56" i="26"/>
  <c r="M56" i="26" s="1"/>
  <c r="M55" i="26"/>
  <c r="M54" i="26"/>
  <c r="M53" i="26"/>
  <c r="M52" i="26"/>
  <c r="L51" i="26"/>
  <c r="K51" i="26"/>
  <c r="J51" i="26"/>
  <c r="J60" i="26" s="1"/>
  <c r="I51" i="26"/>
  <c r="I60" i="26" s="1"/>
  <c r="H51" i="26"/>
  <c r="H60" i="26" s="1"/>
  <c r="G51" i="26"/>
  <c r="F51" i="26"/>
  <c r="F60" i="26" s="1"/>
  <c r="E51" i="26"/>
  <c r="E60" i="26" s="1"/>
  <c r="D51" i="26"/>
  <c r="D60" i="26" s="1"/>
  <c r="C51" i="26"/>
  <c r="M50" i="26"/>
  <c r="M49" i="26"/>
  <c r="M39" i="26"/>
  <c r="M38" i="26"/>
  <c r="M37" i="26"/>
  <c r="L36" i="26"/>
  <c r="K36" i="26"/>
  <c r="J36" i="26"/>
  <c r="I36" i="26"/>
  <c r="H36" i="26"/>
  <c r="G36" i="26"/>
  <c r="F36" i="26"/>
  <c r="E36" i="26"/>
  <c r="D36" i="26"/>
  <c r="C36" i="26"/>
  <c r="M35" i="26"/>
  <c r="M34" i="26"/>
  <c r="M33" i="26"/>
  <c r="M32" i="26"/>
  <c r="L31" i="26"/>
  <c r="K31" i="26"/>
  <c r="K40" i="26" s="1"/>
  <c r="J31" i="26"/>
  <c r="J40" i="26" s="1"/>
  <c r="I31" i="26"/>
  <c r="I40" i="26" s="1"/>
  <c r="H31" i="26"/>
  <c r="G31" i="26"/>
  <c r="G40" i="26" s="1"/>
  <c r="F31" i="26"/>
  <c r="F40" i="26" s="1"/>
  <c r="E31" i="26"/>
  <c r="E40" i="26" s="1"/>
  <c r="D31" i="26"/>
  <c r="C31" i="26"/>
  <c r="M30" i="26"/>
  <c r="M29" i="26"/>
  <c r="M19" i="26"/>
  <c r="M18" i="26"/>
  <c r="M17" i="26"/>
  <c r="L16" i="26"/>
  <c r="K16" i="26"/>
  <c r="J16" i="26"/>
  <c r="I16" i="26"/>
  <c r="H16" i="26"/>
  <c r="G16" i="26"/>
  <c r="F16" i="26"/>
  <c r="E16" i="26"/>
  <c r="D16" i="26"/>
  <c r="C16" i="26"/>
  <c r="M15" i="26"/>
  <c r="M14" i="26"/>
  <c r="M13" i="26"/>
  <c r="M12" i="26"/>
  <c r="L11" i="26"/>
  <c r="L20" i="26" s="1"/>
  <c r="K11" i="26"/>
  <c r="K20" i="26" s="1"/>
  <c r="J11" i="26"/>
  <c r="J20" i="26" s="1"/>
  <c r="I11" i="26"/>
  <c r="H11" i="26"/>
  <c r="H20" i="26" s="1"/>
  <c r="G11" i="26"/>
  <c r="G20" i="26" s="1"/>
  <c r="F11" i="26"/>
  <c r="F20" i="26" s="1"/>
  <c r="E11" i="26"/>
  <c r="D11" i="26"/>
  <c r="D20" i="26" s="1"/>
  <c r="C11" i="26"/>
  <c r="M11" i="26" s="1"/>
  <c r="M10" i="26"/>
  <c r="M9" i="26"/>
  <c r="H22" i="25"/>
  <c r="G22" i="25"/>
  <c r="F22" i="25"/>
  <c r="E22" i="25"/>
  <c r="D22" i="25"/>
  <c r="C22" i="25"/>
  <c r="I20" i="25"/>
  <c r="I19" i="25"/>
  <c r="I18" i="25"/>
  <c r="I17" i="25"/>
  <c r="I16" i="25"/>
  <c r="I15" i="25"/>
  <c r="I14" i="25"/>
  <c r="I13" i="25"/>
  <c r="I12" i="25"/>
  <c r="I11" i="25"/>
  <c r="I26" i="23"/>
  <c r="I27" i="23" s="1"/>
  <c r="M18" i="23"/>
  <c r="M19" i="23" s="1"/>
  <c r="M11" i="23"/>
  <c r="M12" i="23" s="1"/>
  <c r="F82" i="22"/>
  <c r="F81" i="22"/>
  <c r="F80" i="22"/>
  <c r="F79" i="22"/>
  <c r="K75" i="22"/>
  <c r="I75" i="22"/>
  <c r="H75" i="22"/>
  <c r="G75" i="22"/>
  <c r="F75" i="22"/>
  <c r="E75" i="22"/>
  <c r="D75" i="22"/>
  <c r="C75" i="22"/>
  <c r="K67" i="22"/>
  <c r="I67" i="22"/>
  <c r="H67" i="22"/>
  <c r="G67" i="22"/>
  <c r="F67" i="22"/>
  <c r="E67" i="22"/>
  <c r="D67" i="22"/>
  <c r="C67" i="22"/>
  <c r="F26" i="22"/>
  <c r="M31" i="26" l="1"/>
  <c r="M14" i="27"/>
  <c r="I22" i="25"/>
  <c r="E20" i="26"/>
  <c r="I20" i="26"/>
  <c r="M16" i="26"/>
  <c r="M20" i="26" s="1"/>
  <c r="D40" i="26"/>
  <c r="H40" i="26"/>
  <c r="L40" i="26"/>
  <c r="M51" i="26"/>
  <c r="M60" i="26" s="1"/>
  <c r="G60" i="26"/>
  <c r="K60" i="26"/>
  <c r="F83" i="22"/>
  <c r="M36" i="26"/>
  <c r="L60" i="26"/>
  <c r="F12" i="23"/>
  <c r="J12" i="23"/>
  <c r="F19" i="23"/>
  <c r="J19" i="23"/>
  <c r="F27" i="23"/>
  <c r="C20" i="26"/>
  <c r="C60" i="26"/>
  <c r="C12" i="23"/>
  <c r="G12" i="23"/>
  <c r="K12" i="23"/>
  <c r="C19" i="23"/>
  <c r="G19" i="23"/>
  <c r="K19" i="23"/>
  <c r="C27" i="23"/>
  <c r="G27" i="23"/>
  <c r="D12" i="23"/>
  <c r="H12" i="23"/>
  <c r="L12" i="23"/>
  <c r="D19" i="23"/>
  <c r="H19" i="23"/>
  <c r="L19" i="23"/>
  <c r="D27" i="23"/>
  <c r="H27" i="23"/>
  <c r="C40" i="26"/>
  <c r="E12" i="23"/>
  <c r="I12" i="23"/>
  <c r="E19" i="23"/>
  <c r="I19" i="23"/>
  <c r="E27" i="23"/>
  <c r="M40" i="26" l="1"/>
  <c r="C267" i="9"/>
  <c r="C266" i="9"/>
  <c r="C265" i="9"/>
  <c r="C261" i="9"/>
  <c r="C260" i="9"/>
  <c r="C264" i="9" s="1"/>
  <c r="F28" i="9" l="1"/>
  <c r="C207" i="8"/>
  <c r="G227" i="8"/>
  <c r="F227" i="8"/>
  <c r="G226" i="8"/>
  <c r="F226" i="8"/>
  <c r="G225" i="8"/>
  <c r="F225" i="8"/>
  <c r="G224" i="8"/>
  <c r="F224" i="8"/>
  <c r="G223" i="8"/>
  <c r="F223" i="8"/>
  <c r="G222" i="8"/>
  <c r="F222" i="8"/>
  <c r="G221" i="8"/>
  <c r="F221" i="8"/>
  <c r="G219" i="8"/>
  <c r="F219" i="8"/>
  <c r="G218" i="8"/>
  <c r="F218" i="8"/>
  <c r="G217" i="8"/>
  <c r="F217" i="8"/>
  <c r="D45" i="8"/>
  <c r="C293" i="8"/>
  <c r="D293" i="8"/>
  <c r="D292" i="8"/>
  <c r="C292" i="8"/>
  <c r="F292" i="8"/>
  <c r="C290" i="8"/>
  <c r="C179" i="8"/>
  <c r="F181" i="8" s="1"/>
  <c r="C288" i="8"/>
  <c r="D167" i="8"/>
  <c r="G166" i="8" s="1"/>
  <c r="D179" i="11"/>
  <c r="G175" i="11" s="1"/>
  <c r="C179" i="11"/>
  <c r="F175" i="11"/>
  <c r="D157" i="11"/>
  <c r="G153" i="11" s="1"/>
  <c r="C157" i="11"/>
  <c r="F149" i="11"/>
  <c r="F157" i="11" s="1"/>
  <c r="D144" i="11"/>
  <c r="G140" i="11" s="1"/>
  <c r="C144" i="11"/>
  <c r="F142" i="11"/>
  <c r="C59" i="11"/>
  <c r="C55" i="11"/>
  <c r="C26" i="11"/>
  <c r="C152" i="10"/>
  <c r="F149" i="10" s="1"/>
  <c r="C82" i="10"/>
  <c r="C78" i="10"/>
  <c r="C49" i="10"/>
  <c r="C42" i="10"/>
  <c r="F40" i="10" s="1"/>
  <c r="F41" i="10"/>
  <c r="D37" i="10"/>
  <c r="G35" i="10" s="1"/>
  <c r="C37" i="10"/>
  <c r="F33" i="10" s="1"/>
  <c r="F36" i="10"/>
  <c r="D350" i="9"/>
  <c r="G355" i="9" s="1"/>
  <c r="C350" i="9"/>
  <c r="F351" i="9" s="1"/>
  <c r="D328" i="9"/>
  <c r="G333" i="9" s="1"/>
  <c r="C328" i="9"/>
  <c r="F333" i="9"/>
  <c r="D315" i="9"/>
  <c r="G305" i="9" s="1"/>
  <c r="C315" i="9"/>
  <c r="F299" i="9" s="1"/>
  <c r="D249" i="9"/>
  <c r="G247" i="9"/>
  <c r="C249" i="9"/>
  <c r="F255" i="9" s="1"/>
  <c r="D227" i="9"/>
  <c r="G228" i="9" s="1"/>
  <c r="C227" i="9"/>
  <c r="F226" i="9" s="1"/>
  <c r="F219" i="9"/>
  <c r="D214" i="9"/>
  <c r="C214" i="9"/>
  <c r="F77" i="9"/>
  <c r="D77" i="9"/>
  <c r="C77" i="9"/>
  <c r="F73" i="9"/>
  <c r="D73" i="9"/>
  <c r="C73" i="9"/>
  <c r="F44" i="9"/>
  <c r="D44" i="9"/>
  <c r="C44" i="9"/>
  <c r="C15" i="9"/>
  <c r="F14" i="9" s="1"/>
  <c r="D300" i="8"/>
  <c r="C300" i="8"/>
  <c r="C299" i="8"/>
  <c r="C298" i="8"/>
  <c r="C297" i="8"/>
  <c r="C296" i="8"/>
  <c r="C295" i="8"/>
  <c r="C294" i="8"/>
  <c r="C291" i="8"/>
  <c r="D290" i="8"/>
  <c r="C289" i="8"/>
  <c r="C220" i="8"/>
  <c r="C208" i="8"/>
  <c r="F198" i="8" s="1"/>
  <c r="C167" i="8"/>
  <c r="F166" i="8" s="1"/>
  <c r="D155" i="8"/>
  <c r="G147" i="8" s="1"/>
  <c r="C155" i="8"/>
  <c r="F153" i="8" s="1"/>
  <c r="D129" i="8"/>
  <c r="G131" i="8" s="1"/>
  <c r="C129" i="8"/>
  <c r="F127" i="8" s="1"/>
  <c r="D100" i="8"/>
  <c r="C100" i="8"/>
  <c r="F98" i="8" s="1"/>
  <c r="D77" i="8"/>
  <c r="G86" i="8" s="1"/>
  <c r="G80" i="8"/>
  <c r="C77" i="8"/>
  <c r="C58" i="8"/>
  <c r="F60" i="8" s="1"/>
  <c r="F153" i="11"/>
  <c r="G171" i="11"/>
  <c r="G122" i="11"/>
  <c r="G127" i="8"/>
  <c r="G121" i="8"/>
  <c r="F150" i="8"/>
  <c r="G148" i="8"/>
  <c r="G154" i="8"/>
  <c r="G132" i="8"/>
  <c r="G136" i="8"/>
  <c r="G130" i="8"/>
  <c r="F160" i="8"/>
  <c r="F144" i="8"/>
  <c r="F162" i="8"/>
  <c r="F158" i="8"/>
  <c r="F139" i="8"/>
  <c r="F161" i="8"/>
  <c r="F157" i="8"/>
  <c r="F146" i="8"/>
  <c r="F142" i="8"/>
  <c r="F138"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G158" i="8"/>
  <c r="G141" i="8"/>
  <c r="G159" i="8"/>
  <c r="G140" i="8"/>
  <c r="F132" i="8"/>
  <c r="G123" i="8"/>
  <c r="G118" i="8"/>
  <c r="G122" i="8"/>
  <c r="G117" i="8"/>
  <c r="G120" i="8"/>
  <c r="G116" i="8"/>
  <c r="G119" i="8"/>
  <c r="G115" i="8"/>
  <c r="F118" i="8"/>
  <c r="F122" i="8"/>
  <c r="F112" i="8"/>
  <c r="G103" i="8"/>
  <c r="G99" i="8"/>
  <c r="G95" i="8"/>
  <c r="G98" i="8"/>
  <c r="G94" i="8"/>
  <c r="G97" i="8"/>
  <c r="G93" i="8"/>
  <c r="G100" i="8" s="1"/>
  <c r="G96" i="8"/>
  <c r="G25" i="10"/>
  <c r="G28" i="10"/>
  <c r="G32" i="10"/>
  <c r="G24" i="10"/>
  <c r="F29" i="10"/>
  <c r="G33" i="10"/>
  <c r="G29" i="10"/>
  <c r="G36" i="10"/>
  <c r="F53"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8" i="8" s="1"/>
  <c r="F203" i="8"/>
  <c r="F212" i="8"/>
  <c r="G73" i="8"/>
  <c r="G221" i="9"/>
  <c r="F27" i="10"/>
  <c r="F31" i="10"/>
  <c r="G22" i="10"/>
  <c r="G37" i="10" s="1"/>
  <c r="G23" i="10"/>
  <c r="G26" i="10"/>
  <c r="G27" i="10"/>
  <c r="G30" i="10"/>
  <c r="G31" i="10"/>
  <c r="G34" i="10"/>
  <c r="F120" i="11"/>
  <c r="F122" i="11"/>
  <c r="F144" i="11" s="1"/>
  <c r="F124" i="11"/>
  <c r="F126" i="11"/>
  <c r="F128" i="11"/>
  <c r="F130" i="11"/>
  <c r="F132" i="11"/>
  <c r="F134" i="11"/>
  <c r="F136" i="11"/>
  <c r="F138" i="11"/>
  <c r="F140" i="11"/>
  <c r="F171" i="11"/>
  <c r="F179" i="11" s="1"/>
  <c r="G82" i="8"/>
  <c r="G105" i="8"/>
  <c r="G71" i="8"/>
  <c r="G78" i="8"/>
  <c r="G101" i="8"/>
  <c r="F154" i="10"/>
  <c r="G219" i="9"/>
  <c r="G227" i="9" s="1"/>
  <c r="F26" i="10"/>
  <c r="F28" i="10"/>
  <c r="F34" i="10"/>
  <c r="F151" i="10"/>
  <c r="F153" i="10"/>
  <c r="G223" i="9"/>
  <c r="G243" i="9"/>
  <c r="F322" i="9"/>
  <c r="G225" i="9"/>
  <c r="G245" i="9"/>
  <c r="G324" i="9"/>
  <c r="G342" i="9"/>
  <c r="G232" i="9"/>
  <c r="G250" i="9"/>
  <c r="G254" i="9"/>
  <c r="G346" i="9"/>
  <c r="F324" i="9"/>
  <c r="F320" i="9"/>
  <c r="F328" i="9" s="1"/>
  <c r="F329" i="9"/>
  <c r="G241" i="9"/>
  <c r="F326" i="9"/>
  <c r="F223" i="9"/>
  <c r="F304" i="9"/>
  <c r="F231" i="9"/>
  <c r="F229" i="9"/>
  <c r="F222" i="9"/>
  <c r="F220" i="9"/>
  <c r="F225" i="9"/>
  <c r="F221" i="9"/>
  <c r="G79" i="8"/>
  <c r="G76" i="8"/>
  <c r="G70" i="8"/>
  <c r="G87" i="8"/>
  <c r="G104" i="8"/>
  <c r="G102" i="8"/>
  <c r="F230" i="9"/>
  <c r="F163" i="11"/>
  <c r="F161" i="11"/>
  <c r="F159" i="11"/>
  <c r="F156" i="11"/>
  <c r="F154" i="11"/>
  <c r="F152" i="11"/>
  <c r="F150" i="11"/>
  <c r="F160" i="11"/>
  <c r="F185" i="11"/>
  <c r="F183" i="11"/>
  <c r="F181" i="11"/>
  <c r="F178" i="11"/>
  <c r="F176" i="11"/>
  <c r="F174" i="11"/>
  <c r="F172" i="11"/>
  <c r="F182" i="11"/>
  <c r="F13" i="9"/>
  <c r="G233" i="9"/>
  <c r="G231" i="9"/>
  <c r="G229" i="9"/>
  <c r="G226" i="9"/>
  <c r="G224" i="9"/>
  <c r="G222" i="9"/>
  <c r="G220" i="9"/>
  <c r="G230" i="9"/>
  <c r="G255" i="9"/>
  <c r="G253" i="9"/>
  <c r="G251" i="9"/>
  <c r="G248" i="9"/>
  <c r="G249" i="9" s="1"/>
  <c r="G246" i="9"/>
  <c r="G244" i="9"/>
  <c r="G242" i="9"/>
  <c r="G252" i="9"/>
  <c r="G302" i="9"/>
  <c r="G326" i="9"/>
  <c r="G344" i="9"/>
  <c r="G348" i="9"/>
  <c r="G351" i="9"/>
  <c r="G161" i="11"/>
  <c r="G152" i="11"/>
  <c r="G183" i="11"/>
  <c r="G174" i="11"/>
  <c r="F334" i="9"/>
  <c r="F332" i="9"/>
  <c r="F330" i="9"/>
  <c r="F327" i="9"/>
  <c r="F325" i="9"/>
  <c r="F323" i="9"/>
  <c r="F321" i="9"/>
  <c r="F331" i="9"/>
  <c r="F356" i="9"/>
  <c r="F143" i="11"/>
  <c r="F141" i="11"/>
  <c r="F139" i="11"/>
  <c r="F137" i="11"/>
  <c r="F135" i="11"/>
  <c r="F133" i="11"/>
  <c r="F131" i="11"/>
  <c r="F129" i="11"/>
  <c r="F127" i="11"/>
  <c r="F125" i="11"/>
  <c r="F123" i="11"/>
  <c r="F121" i="11"/>
  <c r="F151" i="11"/>
  <c r="F155" i="11"/>
  <c r="F158" i="11"/>
  <c r="F162" i="11"/>
  <c r="F173" i="11"/>
  <c r="F177" i="11"/>
  <c r="F180" i="11"/>
  <c r="F184" i="11"/>
  <c r="F18" i="9"/>
  <c r="G327" i="9"/>
  <c r="G331" i="9"/>
  <c r="G356" i="9"/>
  <c r="G354" i="9"/>
  <c r="G352" i="9"/>
  <c r="G349" i="9"/>
  <c r="G350" i="9" s="1"/>
  <c r="G347" i="9"/>
  <c r="G345" i="9"/>
  <c r="G343" i="9"/>
  <c r="G353" i="9"/>
  <c r="G137" i="11"/>
  <c r="G129" i="11"/>
  <c r="G121" i="11"/>
  <c r="G162" i="11"/>
  <c r="G184" i="11"/>
  <c r="F156" i="10"/>
  <c r="F77" i="8"/>
  <c r="G136" i="11" l="1"/>
  <c r="G180" i="11"/>
  <c r="G123" i="11"/>
  <c r="G321" i="9"/>
  <c r="G176" i="11"/>
  <c r="G154" i="11"/>
  <c r="G163" i="11"/>
  <c r="G322" i="9"/>
  <c r="G306" i="9"/>
  <c r="F17" i="9"/>
  <c r="F124" i="8"/>
  <c r="F123" i="8"/>
  <c r="F135" i="8"/>
  <c r="G142" i="8"/>
  <c r="G161" i="8"/>
  <c r="G143" i="8"/>
  <c r="G160" i="8"/>
  <c r="G150" i="8"/>
  <c r="G153" i="8"/>
  <c r="G164" i="8"/>
  <c r="F159" i="10"/>
  <c r="G177" i="11"/>
  <c r="G155" i="11"/>
  <c r="G125" i="11"/>
  <c r="G133" i="11"/>
  <c r="G141" i="11"/>
  <c r="G323" i="9"/>
  <c r="G332" i="9"/>
  <c r="G182" i="11"/>
  <c r="G178" i="11"/>
  <c r="G160" i="11"/>
  <c r="G156" i="11"/>
  <c r="F39" i="10"/>
  <c r="F42" i="10" s="1"/>
  <c r="G294" i="9"/>
  <c r="G310" i="9"/>
  <c r="G72" i="8"/>
  <c r="G77" i="8" s="1"/>
  <c r="G81" i="8"/>
  <c r="F228" i="9"/>
  <c r="F224" i="9"/>
  <c r="F227" i="9" s="1"/>
  <c r="F233" i="9"/>
  <c r="F12" i="9"/>
  <c r="G299" i="9"/>
  <c r="G295" i="9"/>
  <c r="G301" i="9"/>
  <c r="F158" i="10"/>
  <c r="F32" i="10"/>
  <c r="F24" i="10"/>
  <c r="F150" i="10"/>
  <c r="G75" i="8"/>
  <c r="G149" i="11"/>
  <c r="F148" i="10"/>
  <c r="F23" i="10"/>
  <c r="F115" i="8"/>
  <c r="F114" i="8"/>
  <c r="F125" i="8"/>
  <c r="G124" i="8"/>
  <c r="G125" i="8"/>
  <c r="G126" i="8"/>
  <c r="G128" i="8"/>
  <c r="F131" i="8"/>
  <c r="G144" i="8"/>
  <c r="G157" i="8"/>
  <c r="G145" i="8"/>
  <c r="G162" i="8"/>
  <c r="G134" i="8"/>
  <c r="G135" i="8"/>
  <c r="G149" i="8"/>
  <c r="G151" i="8"/>
  <c r="G142" i="11"/>
  <c r="G128" i="11"/>
  <c r="G126" i="11"/>
  <c r="G165" i="8"/>
  <c r="G158" i="11"/>
  <c r="G131" i="11"/>
  <c r="G139" i="11"/>
  <c r="G330" i="9"/>
  <c r="G185" i="11"/>
  <c r="G320" i="9"/>
  <c r="G328" i="9" s="1"/>
  <c r="G311" i="9"/>
  <c r="G132" i="11"/>
  <c r="G307" i="9"/>
  <c r="F113" i="8"/>
  <c r="G138" i="11"/>
  <c r="G124" i="11"/>
  <c r="F155" i="10"/>
  <c r="G173" i="11"/>
  <c r="G151" i="11"/>
  <c r="G127" i="11"/>
  <c r="G135" i="11"/>
  <c r="G143" i="11"/>
  <c r="G325" i="9"/>
  <c r="G334" i="9"/>
  <c r="G172" i="11"/>
  <c r="G179" i="11" s="1"/>
  <c r="G181" i="11"/>
  <c r="G150" i="11"/>
  <c r="G159" i="11"/>
  <c r="G329" i="9"/>
  <c r="G298" i="9"/>
  <c r="G314" i="9"/>
  <c r="G74" i="8"/>
  <c r="F232" i="9"/>
  <c r="F157" i="10"/>
  <c r="F30" i="10"/>
  <c r="F22" i="10"/>
  <c r="F35" i="10"/>
  <c r="F25" i="10"/>
  <c r="F119" i="8"/>
  <c r="F116" i="8"/>
  <c r="F128" i="8"/>
  <c r="G112" i="8"/>
  <c r="G113" i="8"/>
  <c r="G114" i="8"/>
  <c r="F130" i="8"/>
  <c r="G138" i="8"/>
  <c r="G146" i="8"/>
  <c r="G139" i="8"/>
  <c r="G156" i="8"/>
  <c r="G133" i="8"/>
  <c r="G152" i="8"/>
  <c r="G130" i="11"/>
  <c r="G120" i="11"/>
  <c r="G134" i="11"/>
  <c r="F185" i="8"/>
  <c r="F174" i="8"/>
  <c r="F54" i="8"/>
  <c r="F57" i="8"/>
  <c r="F56" i="8"/>
  <c r="F220" i="8"/>
  <c r="F175" i="8"/>
  <c r="F187" i="8"/>
  <c r="F182" i="8"/>
  <c r="F177" i="8"/>
  <c r="F183" i="8"/>
  <c r="F184" i="8"/>
  <c r="F178" i="8"/>
  <c r="F180" i="8"/>
  <c r="F186" i="8"/>
  <c r="F63" i="8"/>
  <c r="F64" i="8"/>
  <c r="F62" i="8"/>
  <c r="F59" i="8"/>
  <c r="F55" i="8"/>
  <c r="F61" i="8"/>
  <c r="G220" i="8"/>
  <c r="F342" i="9"/>
  <c r="F347" i="9"/>
  <c r="F353" i="9"/>
  <c r="F349" i="9"/>
  <c r="F343" i="9"/>
  <c r="F352" i="9"/>
  <c r="F355" i="9"/>
  <c r="F345" i="9"/>
  <c r="F354" i="9"/>
  <c r="F346" i="9"/>
  <c r="F348" i="9"/>
  <c r="F344" i="9"/>
  <c r="F309" i="9"/>
  <c r="F308" i="9"/>
  <c r="F311" i="9"/>
  <c r="F301" i="9"/>
  <c r="F300" i="9"/>
  <c r="F303" i="9"/>
  <c r="F292" i="9"/>
  <c r="F291" i="9"/>
  <c r="F293" i="9"/>
  <c r="F296" i="9"/>
  <c r="F312" i="9"/>
  <c r="G292" i="9"/>
  <c r="G300" i="9"/>
  <c r="G308" i="9"/>
  <c r="F305" i="9"/>
  <c r="F294" i="9"/>
  <c r="F302" i="9"/>
  <c r="F310" i="9"/>
  <c r="G293" i="9"/>
  <c r="G303" i="9"/>
  <c r="G291" i="9"/>
  <c r="G297" i="9"/>
  <c r="G313" i="9"/>
  <c r="G296" i="9"/>
  <c r="G304" i="9"/>
  <c r="G312" i="9"/>
  <c r="F295" i="9"/>
  <c r="F297" i="9"/>
  <c r="F313" i="9"/>
  <c r="F298" i="9"/>
  <c r="F306" i="9"/>
  <c r="F314" i="9"/>
  <c r="F307" i="9"/>
  <c r="G309" i="9"/>
  <c r="F251" i="9"/>
  <c r="F242" i="9"/>
  <c r="F243" i="9"/>
  <c r="F241" i="9"/>
  <c r="F254" i="9"/>
  <c r="F248" i="9"/>
  <c r="F252" i="9"/>
  <c r="F247" i="9"/>
  <c r="F244" i="9"/>
  <c r="F253" i="9"/>
  <c r="F245" i="9"/>
  <c r="F250" i="9"/>
  <c r="F246" i="9"/>
  <c r="F214" i="9"/>
  <c r="G214" i="9"/>
  <c r="F15" i="9"/>
  <c r="F24" i="9"/>
  <c r="F23" i="9"/>
  <c r="F20" i="9"/>
  <c r="F21" i="9"/>
  <c r="F26" i="9"/>
  <c r="F22" i="9"/>
  <c r="F16" i="9"/>
  <c r="F25" i="9"/>
  <c r="F19" i="9"/>
  <c r="F165" i="8"/>
  <c r="F164" i="8"/>
  <c r="F167" i="8" s="1"/>
  <c r="F156" i="8"/>
  <c r="F152" i="8"/>
  <c r="F143" i="8"/>
  <c r="F159" i="8"/>
  <c r="F141" i="8"/>
  <c r="F151" i="8"/>
  <c r="F149" i="8"/>
  <c r="F140" i="8"/>
  <c r="F145" i="8"/>
  <c r="F154" i="8"/>
  <c r="F147" i="8"/>
  <c r="F148" i="8"/>
  <c r="F134" i="8"/>
  <c r="F121" i="8"/>
  <c r="F117" i="8"/>
  <c r="F126" i="8"/>
  <c r="F120" i="8"/>
  <c r="F136" i="8"/>
  <c r="F133" i="8"/>
  <c r="F103" i="8"/>
  <c r="F102" i="8"/>
  <c r="F104" i="8"/>
  <c r="F97" i="8"/>
  <c r="F105" i="8"/>
  <c r="F93" i="8"/>
  <c r="F99" i="8"/>
  <c r="F101" i="8"/>
  <c r="F96" i="8"/>
  <c r="F95" i="8"/>
  <c r="F94" i="8"/>
  <c r="G155" i="8" l="1"/>
  <c r="G144" i="11"/>
  <c r="G129" i="8"/>
  <c r="G157" i="11"/>
  <c r="F155" i="8"/>
  <c r="F37" i="10"/>
  <c r="G167" i="8"/>
  <c r="F152" i="10"/>
  <c r="F58" i="8"/>
  <c r="F179" i="8"/>
  <c r="F350" i="9"/>
  <c r="G315" i="9"/>
  <c r="F315" i="9"/>
  <c r="F249" i="9"/>
  <c r="F129" i="8"/>
  <c r="F100" i="8"/>
</calcChain>
</file>

<file path=xl/sharedStrings.xml><?xml version="1.0" encoding="utf-8"?>
<sst xmlns="http://schemas.openxmlformats.org/spreadsheetml/2006/main" count="4072" uniqueCount="2180">
  <si>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</si>
  <si>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</si>
  <si>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</si>
  <si>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</si>
  <si>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</si>
  <si>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</si>
  <si>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</si>
  <si>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</si>
  <si>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</si>
  <si>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</si>
  <si>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</si>
  <si>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</si>
  <si>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</si>
  <si>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</si>
  <si>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</si>
  <si>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</si>
  <si>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</si>
  <si>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</si>
  <si>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</si>
  <si>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</si>
  <si>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</si>
  <si>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</si>
  <si>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</si>
  <si>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</si>
  <si>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</si>
  <si>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</si>
  <si>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</si>
  <si>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</si>
  <si>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</si>
  <si>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</si>
  <si>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</si>
  <si>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</si>
  <si>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</si>
  <si>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</si>
  <si>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</si>
  <si>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</si>
  <si>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</si>
  <si>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</si>
  <si>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</si>
  <si>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</si>
  <si>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</si>
  <si>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</si>
  <si>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</si>
  <si>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</si>
  <si>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</si>
  <si>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</si>
  <si>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</si>
  <si>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</si>
  <si>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</si>
  <si>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</si>
  <si>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</si>
  <si>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</si>
  <si>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</si>
  <si>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</si>
  <si>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</si>
  <si>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</si>
  <si>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</si>
  <si>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</si>
  <si>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</si>
  <si>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</si>
  <si>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</si>
  <si>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</si>
  <si>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</si>
  <si>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</si>
  <si>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</si>
  <si>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</si>
  <si>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</si>
  <si>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</si>
  <si>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</si>
  <si>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</si>
  <si>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</si>
  <si>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</si>
  <si>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</si>
  <si>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</si>
  <si>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</si>
  <si>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</si>
  <si>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</si>
  <si>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</si>
  <si>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</si>
  <si>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</si>
  <si>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</si>
  <si>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</si>
  <si>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</si>
  <si>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</si>
  <si>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</si>
  <si>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</si>
  <si>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</si>
  <si>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</si>
  <si>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</si>
  <si>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</si>
  <si>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</si>
  <si>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</si>
  <si>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</si>
  <si>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</si>
  <si>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</si>
  <si>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</si>
  <si>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</si>
  <si>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</si>
  <si>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</si>
  <si>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</si>
  <si>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</si>
  <si>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</si>
  <si>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</si>
  <si>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</si>
  <si>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</si>
  <si>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</si>
  <si>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</si>
  <si>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</si>
  <si>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</si>
  <si>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</si>
  <si>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</si>
  <si>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</si>
  <si>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</si>
  <si>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</si>
  <si>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</si>
  <si>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</si>
  <si>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</si>
  <si>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</si>
  <si>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</si>
  <si>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</si>
  <si>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</si>
  <si>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</si>
  <si>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</si>
  <si>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</si>
  <si>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</si>
  <si>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</si>
  <si>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</si>
  <si>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</si>
  <si>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</si>
  <si>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</si>
  <si>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</si>
  <si>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</si>
  <si>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</si>
  <si>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</si>
  <si>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</si>
  <si>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</si>
  <si>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</si>
  <si>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</si>
  <si>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</si>
  <si>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</si>
  <si>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</si>
  <si>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</si>
  <si>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</si>
  <si>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</si>
  <si>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</si>
  <si>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</si>
  <si>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</si>
  <si>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</si>
  <si>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</si>
  <si>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</si>
  <si>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</si>
  <si>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</si>
  <si>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</si>
  <si>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</si>
  <si>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</si>
  <si>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</si>
  <si>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</si>
  <si>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</si>
  <si>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</si>
  <si>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</si>
  <si>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</si>
  <si>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</si>
  <si>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</si>
  <si>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</si>
  <si>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</si>
  <si>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</si>
  <si>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</si>
  <si>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</si>
  <si>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</si>
  <si>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</si>
  <si>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</si>
  <si>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</si>
  <si>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</si>
  <si>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</si>
  <si>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</si>
  <si>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</si>
  <si>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</si>
  <si>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</si>
  <si>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</si>
  <si>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</si>
  <si>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</si>
  <si>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</si>
  <si>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</si>
  <si>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</si>
  <si>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</si>
  <si>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</si>
  <si>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</si>
  <si>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</si>
  <si>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</si>
  <si>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</si>
  <si>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</si>
  <si>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</si>
  <si>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</si>
  <si>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</si>
  <si>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</si>
  <si>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</si>
  <si>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</si>
  <si>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</si>
  <si>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</si>
  <si>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</si>
  <si>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</si>
  <si>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</si>
  <si>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</si>
  <si>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</si>
  <si>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</si>
  <si>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</si>
  <si>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</si>
  <si>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</si>
  <si>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</si>
  <si>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</si>
  <si>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</si>
  <si>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</si>
  <si>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</si>
  <si>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</si>
  <si>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</si>
  <si>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</si>
  <si>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</si>
  <si>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</si>
  <si>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</si>
  <si>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</si>
  <si>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</si>
  <si>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</si>
  <si>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</si>
  <si>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</si>
  <si>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</si>
  <si>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</si>
  <si>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</si>
  <si>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</si>
  <si>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</si>
  <si>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</si>
  <si>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</si>
  <si>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</si>
  <si>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</si>
  <si>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</si>
  <si>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</si>
  <si>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</si>
  <si>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</si>
  <si>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</si>
  <si>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</si>
  <si>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</si>
  <si>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</si>
  <si>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</si>
  <si>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</si>
  <si>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</si>
  <si>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</si>
  <si>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</si>
  <si>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</si>
  <si>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</si>
  <si>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</si>
  <si>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</si>
  <si>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</si>
  <si>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</si>
  <si>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</si>
  <si>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</si>
  <si>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</si>
  <si>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</si>
  <si>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</si>
  <si>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</si>
  <si>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</si>
  <si>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</si>
  <si>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</si>
  <si>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</si>
  <si>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</si>
  <si>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</si>
  <si>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</si>
  <si>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</si>
  <si>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</si>
  <si>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</si>
  <si>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</si>
  <si>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</si>
  <si>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</si>
  <si>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</si>
  <si>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</si>
  <si>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</si>
  <si>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</si>
  <si>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</si>
  <si>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</si>
  <si>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</si>
  <si>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</si>
  <si>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</si>
  <si>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</si>
  <si>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</si>
  <si>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</si>
  <si>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</si>
  <si>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</si>
  <si>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</si>
  <si>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</si>
  <si>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</si>
  <si>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</si>
  <si>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</si>
  <si>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</si>
  <si>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</si>
  <si>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</si>
  <si>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</si>
  <si>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</si>
  <si>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</si>
  <si>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</si>
  <si>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</si>
  <si>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</si>
  <si>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</si>
  <si>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</si>
  <si>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</si>
  <si>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</si>
  <si>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</si>
  <si>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</si>
  <si>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</si>
  <si>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</si>
  <si>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</si>
  <si>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</si>
  <si>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</si>
  <si>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</si>
  <si>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</si>
  <si>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</si>
  <si>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</si>
  <si>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</si>
  <si>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</si>
  <si>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</si>
  <si>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</si>
  <si>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</si>
  <si>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</si>
  <si>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</si>
  <si>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</si>
  <si>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</si>
  <si>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</si>
  <si>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</si>
  <si>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</si>
  <si>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</si>
  <si>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</si>
  <si>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</si>
  <si>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</si>
  <si>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</si>
  <si>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</si>
  <si>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</si>
  <si>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</si>
  <si>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</si>
  <si>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</si>
  <si>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</si>
  <si>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</si>
  <si>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</si>
  <si>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</si>
  <si>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</si>
  <si>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</si>
  <si>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</si>
  <si>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</si>
  <si>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</si>
  <si>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</si>
  <si>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</si>
  <si>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</si>
  <si>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</si>
  <si>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</si>
  <si>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</si>
  <si>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</si>
  <si>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</si>
  <si>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</si>
  <si>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</si>
  <si>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</si>
  <si>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</si>
  <si>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</si>
  <si>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</si>
  <si>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</si>
  <si>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</si>
  <si>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</si>
  <si>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</si>
  <si>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</si>
  <si>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</si>
  <si>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</si>
  <si>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</si>
  <si>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</si>
  <si>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</si>
  <si>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</si>
  <si>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</si>
  <si>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</si>
  <si>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</si>
  <si>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</si>
  <si>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</si>
  <si>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</si>
  <si>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</si>
  <si>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</si>
  <si>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</si>
  <si>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</si>
  <si>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</si>
  <si>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</si>
  <si>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</si>
  <si>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</si>
  <si>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</si>
  <si>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</si>
  <si>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</si>
  <si>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</si>
  <si>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</si>
  <si>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</si>
  <si>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</si>
  <si>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</si>
  <si>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</si>
  <si>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</si>
  <si>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</si>
  <si>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</si>
  <si>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</si>
  <si>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</si>
  <si>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</si>
  <si>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</si>
  <si>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</si>
  <si>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</si>
  <si>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</si>
  <si>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</si>
  <si>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</si>
  <si>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</si>
  <si>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</si>
  <si>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</si>
  <si>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</si>
  <si>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</si>
  <si>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</si>
  <si>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</si>
  <si>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</si>
  <si>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</si>
  <si>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</si>
  <si>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</si>
  <si>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</si>
  <si>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</si>
  <si>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</si>
  <si>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</si>
  <si>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</si>
  <si>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</si>
  <si>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</si>
  <si>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</si>
  <si>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</si>
  <si>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</si>
  <si>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</si>
  <si>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</si>
  <si>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</si>
  <si>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</si>
  <si>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</si>
  <si>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</si>
  <si>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</si>
  <si>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</si>
  <si>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</si>
  <si>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</si>
  <si>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</si>
  <si>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</si>
  <si>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</si>
  <si>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</si>
  <si>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</si>
  <si>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</si>
  <si>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</si>
  <si>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</si>
  <si>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</si>
  <si>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</si>
  <si>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</si>
  <si>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</si>
  <si>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</si>
  <si>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</si>
  <si>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</si>
  <si>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</si>
  <si>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</si>
  <si>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</si>
  <si>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</si>
  <si>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</si>
  <si>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</si>
  <si>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</si>
  <si>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</si>
  <si>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</si>
  <si>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</si>
  <si>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</si>
  <si>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</si>
  <si>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</si>
  <si>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</si>
  <si>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</si>
  <si>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</si>
  <si>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</si>
  <si>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</si>
  <si>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</si>
  <si>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</si>
  <si>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</si>
  <si>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</si>
  <si>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</si>
  <si>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</si>
  <si>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</si>
  <si>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</si>
  <si>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</si>
  <si>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</si>
  <si>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</si>
  <si>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</si>
  <si>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</si>
  <si>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</si>
  <si>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</si>
  <si>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</si>
  <si>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</si>
  <si>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</si>
  <si>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</si>
  <si>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</si>
  <si>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</si>
  <si>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</si>
  <si>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</si>
  <si>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</si>
  <si>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</si>
  <si>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</si>
  <si>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</si>
  <si>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</si>
  <si>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</si>
  <si>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</si>
  <si>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</si>
  <si>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</si>
  <si>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</si>
  <si>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</si>
  <si>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</si>
  <si>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</si>
  <si>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</si>
  <si>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</si>
  <si>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</si>
  <si>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</si>
  <si>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</si>
  <si>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</si>
  <si>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</si>
  <si>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</si>
  <si>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</si>
  <si>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</si>
  <si>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</si>
  <si>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</si>
  <si>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</si>
  <si>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</si>
  <si>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</si>
  <si>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</si>
  <si>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</si>
  <si>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</si>
  <si>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</si>
  <si>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</si>
  <si>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</si>
  <si>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</si>
  <si>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</si>
  <si>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</si>
  <si>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</si>
  <si>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</si>
  <si>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</si>
  <si>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</si>
  <si>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</si>
  <si>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</si>
  <si>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</si>
  <si>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</si>
  <si>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</si>
  <si>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</si>
  <si>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</si>
  <si>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</si>
  <si>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</si>
  <si>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</si>
  <si>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</si>
  <si>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</si>
  <si>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</si>
  <si>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</si>
  <si>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</si>
  <si>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</si>
  <si>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</si>
  <si>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</si>
  <si>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</si>
  <si>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</si>
  <si>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</si>
  <si>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</si>
  <si>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</si>
  <si>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</si>
  <si>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</si>
  <si>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</si>
  <si>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</si>
  <si>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</si>
  <si>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</si>
  <si>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</si>
  <si>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</si>
  <si>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</si>
  <si>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</si>
  <si>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</si>
  <si>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</si>
  <si>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</si>
  <si>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</si>
  <si>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</si>
  <si>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</si>
  <si>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</si>
  <si>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</si>
  <si>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</si>
  <si>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</si>
  <si>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</si>
  <si>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</si>
  <si>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</si>
  <si>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</si>
  <si>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</si>
  <si>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</si>
  <si>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</si>
  <si>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</si>
  <si>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</si>
  <si>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</si>
  <si>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</si>
  <si>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</si>
  <si>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</si>
  <si>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</si>
  <si>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</si>
  <si>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</si>
  <si>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</si>
  <si>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</si>
  <si>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</si>
  <si>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</si>
  <si>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</si>
  <si>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</si>
  <si>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</si>
  <si>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</si>
  <si>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</si>
  <si>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</si>
  <si>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</si>
  <si>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</si>
  <si>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</si>
  <si>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</si>
  <si>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</si>
  <si>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</si>
  <si>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</si>
  <si>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</si>
  <si>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</si>
  <si>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</si>
  <si>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</si>
  <si>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</si>
  <si>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</si>
  <si>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</si>
  <si>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</si>
  <si>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</si>
  <si>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</si>
  <si>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</si>
  <si>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</si>
  <si>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</si>
  <si>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</si>
  <si>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</si>
  <si>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</si>
  <si>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</si>
  <si>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</si>
  <si>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</si>
  <si>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</si>
  <si>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</si>
  <si>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</si>
  <si>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</si>
  <si>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</si>
  <si>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</si>
  <si>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</si>
  <si>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</si>
  <si>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</si>
  <si>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</si>
  <si>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</si>
  <si>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</si>
  <si>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</si>
  <si>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</si>
  <si>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</si>
  <si>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</si>
  <si>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</si>
  <si>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</si>
  <si>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</si>
  <si>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</si>
  <si>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</si>
  <si>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</si>
  <si>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</si>
  <si>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</si>
  <si>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</si>
  <si>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</si>
  <si>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</si>
  <si>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</si>
  <si>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</si>
  <si>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</si>
  <si>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</si>
  <si>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</si>
  <si>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</si>
  <si>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</si>
  <si>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</si>
  <si>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</si>
  <si>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</si>
  <si>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</si>
  <si>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</si>
  <si>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</si>
  <si>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</si>
  <si>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</si>
  <si>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</si>
  <si>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</si>
  <si>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</si>
  <si>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</si>
  <si>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</si>
  <si>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</si>
  <si>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</si>
  <si>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</si>
  <si>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</si>
  <si>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</si>
  <si>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</si>
  <si>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</si>
  <si>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</si>
  <si>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</si>
  <si>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</si>
  <si>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</si>
  <si>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</si>
  <si>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</si>
  <si>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</si>
  <si>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</si>
  <si>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</si>
  <si>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</si>
  <si>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</si>
  <si>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</si>
  <si>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</si>
  <si>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</si>
  <si>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</si>
  <si>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</si>
  <si>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</si>
  <si>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</si>
  <si>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</si>
  <si>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</si>
  <si>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</si>
  <si>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</si>
  <si>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</si>
  <si>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</si>
  <si>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</si>
  <si>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</si>
  <si>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</si>
  <si>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</si>
  <si>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</si>
  <si>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</si>
  <si>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</si>
  <si>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</si>
  <si>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</si>
  <si>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</si>
  <si>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</si>
  <si>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</si>
  <si>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</si>
  <si>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</si>
  <si>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</si>
  <si>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</si>
  <si>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</si>
  <si>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</si>
  <si>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</si>
  <si>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</si>
  <si>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</si>
  <si>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</si>
  <si>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</si>
  <si>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</si>
  <si>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</si>
  <si>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</si>
  <si>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</si>
  <si>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</si>
  <si>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</si>
  <si>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</si>
  <si>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</si>
  <si>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</si>
  <si>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</si>
  <si>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</si>
  <si>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</si>
  <si>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</si>
  <si>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</si>
  <si>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</si>
  <si>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</si>
  <si>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</si>
  <si>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</si>
  <si>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</si>
  <si>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</si>
  <si>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</si>
  <si>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</si>
  <si>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</si>
  <si>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</si>
  <si>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</si>
  <si>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</si>
  <si>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</si>
  <si>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</si>
  <si>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</si>
  <si>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</si>
  <si>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</si>
  <si>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</si>
  <si>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</si>
  <si>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</si>
  <si>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</si>
  <si>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</si>
  <si>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</si>
  <si>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</si>
  <si>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</si>
  <si>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</si>
  <si>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</si>
  <si>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</si>
  <si>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</si>
  <si>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</si>
  <si>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</si>
  <si>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</si>
  <si>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</si>
  <si>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</si>
  <si>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</si>
  <si>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</si>
  <si>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</si>
  <si>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</si>
  <si>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</si>
  <si>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</si>
  <si>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</si>
  <si>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</si>
  <si>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</si>
  <si>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</si>
  <si>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</si>
  <si>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</si>
  <si>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</si>
  <si>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</si>
  <si>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</si>
  <si>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</si>
  <si>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</si>
  <si>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</si>
  <si>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</si>
  <si>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</si>
  <si>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</si>
  <si>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</si>
  <si>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</si>
  <si>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</si>
  <si>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</si>
  <si>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</si>
  <si>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</si>
  <si>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</si>
  <si>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</si>
  <si>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</si>
  <si>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</si>
  <si>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</si>
  <si>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</si>
  <si>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</si>
  <si>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</si>
  <si>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</si>
  <si>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</si>
  <si>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</si>
  <si>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</si>
  <si>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</si>
  <si>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</si>
  <si>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</si>
  <si>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</si>
  <si>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</si>
  <si>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</si>
  <si>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</si>
  <si>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</si>
  <si>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</si>
  <si>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</si>
  <si>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</si>
  <si>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</si>
  <si>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</si>
  <si>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</si>
  <si>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</si>
  <si>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</si>
  <si>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</si>
  <si>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</si>
  <si>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</si>
  <si>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</si>
  <si>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</si>
  <si>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</si>
  <si>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</si>
  <si>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</si>
  <si>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</si>
  <si>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</si>
  <si>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</si>
  <si>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</si>
  <si>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</si>
  <si>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</si>
  <si>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</si>
  <si>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</si>
  <si>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</si>
  <si>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</si>
  <si>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</si>
  <si>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</si>
  <si>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</si>
  <si>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</si>
  <si>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</si>
  <si>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</si>
  <si>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</si>
  <si>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</si>
  <si>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</si>
  <si>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</si>
  <si>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</si>
  <si>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</si>
  <si>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</si>
  <si>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</si>
  <si>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</si>
  <si>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</si>
  <si>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</si>
  <si>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</si>
  <si>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</si>
  <si>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</si>
  <si>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</si>
  <si>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</si>
  <si>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</si>
  <si>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</si>
  <si>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</si>
  <si>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</si>
  <si>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</si>
  <si>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</si>
  <si>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</si>
  <si>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</si>
  <si>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</si>
  <si>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</si>
  <si>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</si>
  <si>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</si>
  <si>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</si>
  <si>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</si>
  <si>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</si>
  <si>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</si>
  <si>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</si>
  <si>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</si>
  <si>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</si>
  <si>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</si>
  <si>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</si>
  <si>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</si>
  <si>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</si>
  <si>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</si>
  <si>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</si>
  <si>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</si>
  <si>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</si>
  <si>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</si>
  <si>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</si>
  <si>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</si>
  <si>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</si>
  <si>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</si>
  <si>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</si>
  <si>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</si>
  <si>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</si>
  <si>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</si>
  <si>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</si>
  <si>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</si>
  <si>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</si>
  <si>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</si>
  <si>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</si>
  <si>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</si>
  <si>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</si>
  <si>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</si>
  <si>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</si>
  <si>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</si>
  <si>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</si>
  <si>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</si>
  <si>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</si>
  <si>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</si>
  <si>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</si>
  <si>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</si>
  <si>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</si>
  <si>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</si>
  <si>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</si>
  <si>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</si>
  <si>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</si>
  <si>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</si>
  <si>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</si>
  <si>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</si>
  <si>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</si>
  <si>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</si>
  <si>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</si>
  <si>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</si>
  <si>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</si>
  <si>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</si>
  <si>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</si>
  <si>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</si>
  <si>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</si>
  <si>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</si>
  <si>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</si>
  <si>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</si>
  <si>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</si>
  <si>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</si>
  <si>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</si>
  <si>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</si>
  <si>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</si>
  <si>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</si>
  <si>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</si>
  <si>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</si>
  <si>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</si>
  <si>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</si>
  <si>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</si>
  <si>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</si>
  <si>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</si>
  <si>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</si>
  <si>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</si>
  <si>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</si>
  <si>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</si>
  <si>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</si>
  <si>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</si>
  <si>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</si>
  <si>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</si>
  <si>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</si>
  <si>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</si>
  <si>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</si>
  <si>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</si>
  <si>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</si>
  <si>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</si>
  <si>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</si>
  <si>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</si>
  <si>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</si>
  <si>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</si>
  <si>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</si>
  <si>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</si>
  <si>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</si>
  <si>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</si>
  <si>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</si>
  <si>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</si>
  <si>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</si>
  <si>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</si>
  <si>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</si>
  <si>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</si>
  <si>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</si>
  <si>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</si>
  <si>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</si>
  <si>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</si>
  <si>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</si>
  <si>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</si>
  <si>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</si>
  <si>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</si>
  <si>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</si>
  <si>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</si>
  <si>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</si>
  <si>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</si>
  <si>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</si>
  <si>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</si>
  <si>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</si>
  <si>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</si>
  <si>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</si>
  <si>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</si>
  <si>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</si>
  <si>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</si>
  <si>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</si>
  <si>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</si>
  <si>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</si>
  <si>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</si>
  <si>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</si>
  <si>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</si>
  <si>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</si>
  <si>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</si>
  <si>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</si>
  <si>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</si>
  <si>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</si>
  <si>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</si>
  <si>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</si>
  <si>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</si>
  <si>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</si>
  <si>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</si>
  <si>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</si>
  <si>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</si>
  <si>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</si>
  <si>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</si>
  <si>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</si>
  <si>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</si>
  <si>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</si>
  <si>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</si>
  <si>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</si>
  <si>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</si>
  <si>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</si>
  <si>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</si>
  <si>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</si>
  <si>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</si>
  <si>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</si>
  <si>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</si>
  <si>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</si>
  <si>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</si>
  <si>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</si>
  <si>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</si>
  <si>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</si>
  <si>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</si>
  <si>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</si>
  <si>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</si>
  <si>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</si>
  <si>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</si>
  <si>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</si>
  <si>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</si>
  <si>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</si>
  <si>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</si>
  <si>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</si>
  <si>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</si>
  <si>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</si>
  <si>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</si>
  <si>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</si>
  <si>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</si>
  <si>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</si>
  <si>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</si>
  <si>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</si>
  <si>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</si>
  <si>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</si>
  <si>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</si>
  <si>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</si>
  <si>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</si>
  <si>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</si>
  <si>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</si>
  <si>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</si>
  <si>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</si>
  <si>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</si>
  <si>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</si>
  <si>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</si>
  <si>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</si>
  <si>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</si>
  <si>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</si>
  <si>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</si>
  <si>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</si>
  <si>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</si>
  <si>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</si>
  <si>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</si>
  <si>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</si>
  <si>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</si>
  <si>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</si>
  <si>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</si>
  <si>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</si>
  <si>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</si>
  <si>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</si>
  <si>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</si>
  <si>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</si>
  <si>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</si>
  <si>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</si>
  <si>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</si>
  <si>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</si>
  <si>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</si>
  <si>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</si>
  <si>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</si>
  <si>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</si>
  <si>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</si>
  <si>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</si>
  <si>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</si>
  <si>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</si>
  <si>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</si>
  <si>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</si>
  <si>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</si>
  <si>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</si>
  <si>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</si>
  <si>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</si>
  <si>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</si>
  <si>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</si>
  <si>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</si>
  <si>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</si>
  <si>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</si>
  <si>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</si>
  <si>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</si>
  <si>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</si>
  <si>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</si>
  <si>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</si>
  <si>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</si>
  <si>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</si>
  <si>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</si>
  <si>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</si>
  <si>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</si>
  <si>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</si>
  <si>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</si>
  <si>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</si>
  <si>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</si>
  <si>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</si>
  <si>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</si>
  <si>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</si>
  <si>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</si>
  <si>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</si>
  <si>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</si>
  <si>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</si>
  <si>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</si>
  <si>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</si>
  <si>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</si>
  <si>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</si>
  <si>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</si>
  <si>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</si>
  <si>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</si>
  <si>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</si>
  <si>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</si>
  <si>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</si>
  <si>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</si>
  <si>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</si>
  <si>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</si>
  <si>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</si>
  <si>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</si>
  <si>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</si>
  <si>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</si>
  <si>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</si>
  <si>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</si>
  <si>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</si>
  <si>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</si>
  <si>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</si>
  <si>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</si>
  <si>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</si>
  <si>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</si>
  <si>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</si>
  <si>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</si>
  <si>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</si>
  <si>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</si>
  <si>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</si>
  <si>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</si>
  <si>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</si>
  <si>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</si>
  <si>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</si>
  <si>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</si>
  <si>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</si>
  <si>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</si>
  <si>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</si>
  <si>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</si>
  <si>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</si>
  <si>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</si>
  <si>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</si>
  <si>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</si>
  <si>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</si>
  <si>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</si>
  <si>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</si>
  <si>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</si>
  <si>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</si>
  <si>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</si>
  <si>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</si>
  <si>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</si>
  <si>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</si>
  <si>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</si>
  <si>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</si>
  <si>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</si>
  <si>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</si>
  <si>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</si>
  <si>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</si>
  <si>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</si>
  <si>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</si>
  <si>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</si>
  <si>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</si>
  <si>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</si>
  <si>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</si>
  <si>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</si>
  <si>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</si>
  <si>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</si>
  <si>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</si>
  <si>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</si>
  <si>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</si>
  <si>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</si>
  <si>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</si>
  <si>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</si>
  <si>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</si>
  <si>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</si>
  <si>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</si>
  <si>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</si>
  <si>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</si>
  <si>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</si>
  <si>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</si>
  <si>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</si>
  <si>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</si>
  <si>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</si>
  <si>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</si>
  <si>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</si>
  <si>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</si>
  <si>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</si>
  <si>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</si>
  <si>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</si>
  <si>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</si>
  <si>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</si>
  <si>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</si>
  <si>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</si>
  <si>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</si>
  <si>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</si>
  <si>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</si>
  <si>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</si>
  <si>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</si>
  <si>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</si>
  <si>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</si>
  <si>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</si>
  <si>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</si>
  <si>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</si>
  <si>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</si>
  <si>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</si>
  <si>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</si>
  <si>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</si>
  <si>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</si>
  <si>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</si>
  <si>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</si>
  <si>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</si>
  <si>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</si>
  <si>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</si>
  <si>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</si>
  <si>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</si>
  <si>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</si>
  <si>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</si>
  <si>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</si>
  <si>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</si>
  <si>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</si>
  <si>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</si>
  <si>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</si>
  <si>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</si>
  <si>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</si>
  <si>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</si>
  <si>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</si>
  <si>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</si>
  <si>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</si>
  <si>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</si>
  <si>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</si>
  <si>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</si>
  <si>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</si>
  <si>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</si>
  <si>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</si>
  <si>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</si>
  <si>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</si>
  <si>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</si>
  <si>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</si>
  <si>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</si>
  <si>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</si>
  <si>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</si>
  <si>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</si>
  <si>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</si>
  <si>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</si>
  <si>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</si>
  <si>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</si>
  <si>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</si>
  <si>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</si>
  <si>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</si>
  <si>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</si>
  <si>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</si>
  <si>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</si>
  <si>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</si>
  <si>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</si>
  <si>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</si>
  <si>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</si>
  <si>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</si>
  <si>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</si>
  <si>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</si>
  <si>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</si>
  <si>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</si>
  <si>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</si>
  <si>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</si>
  <si>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</si>
  <si>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</si>
  <si>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</si>
  <si>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</si>
  <si>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</si>
  <si>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</si>
  <si>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</si>
  <si>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</si>
  <si>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</si>
  <si>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</si>
  <si>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</si>
  <si>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</si>
  <si>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</si>
  <si>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</si>
  <si>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</si>
  <si>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</si>
  <si>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</si>
  <si>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</si>
  <si>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</si>
  <si>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</si>
  <si>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</si>
  <si>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</si>
  <si>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</si>
  <si>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</si>
  <si>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</si>
  <si>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</si>
  <si>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</si>
  <si>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</si>
  <si>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</si>
  <si>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</si>
  <si>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</si>
  <si>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</si>
  <si>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</si>
  <si>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</si>
  <si>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</si>
  <si>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</si>
  <si>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</si>
  <si>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</si>
  <si>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</si>
  <si>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</si>
  <si>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</si>
  <si>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</si>
  <si>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</si>
  <si>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</si>
  <si>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</si>
  <si>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</si>
  <si>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</si>
  <si>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</si>
  <si>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</si>
  <si>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</si>
  <si>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</si>
  <si>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</si>
  <si>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</si>
  <si>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</si>
  <si>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</si>
  <si>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</si>
  <si>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</si>
  <si>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</si>
  <si>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</si>
  <si>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</si>
  <si>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</si>
  <si>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</si>
  <si>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</si>
  <si>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</si>
  <si>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</si>
  <si>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</si>
  <si>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</si>
  <si>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</si>
  <si>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</si>
  <si>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</si>
  <si>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</si>
  <si>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</si>
  <si>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</si>
  <si>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</si>
  <si>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</si>
  <si>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</si>
  <si>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</si>
  <si>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</si>
  <si>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</si>
  <si>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</si>
  <si>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</si>
  <si>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</si>
  <si>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</si>
  <si>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</si>
  <si>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</si>
  <si>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</si>
  <si>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</si>
  <si>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</si>
  <si>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</si>
  <si>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</si>
  <si>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</si>
  <si>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</si>
  <si>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</si>
  <si>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</si>
  <si>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</si>
  <si>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</si>
  <si>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</si>
  <si>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</si>
  <si>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</si>
  <si>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</si>
  <si>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</si>
  <si>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</si>
  <si>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</si>
  <si>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</si>
  <si>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</si>
  <si>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</si>
  <si>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</si>
  <si>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</si>
  <si>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</si>
  <si>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</si>
  <si>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</si>
  <si>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</si>
  <si>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</si>
  <si>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</si>
  <si>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</si>
  <si>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</si>
  <si>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</si>
  <si>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</si>
  <si>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</si>
  <si>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</si>
  <si>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</si>
  <si>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</si>
  <si>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</si>
  <si>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</si>
  <si>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</si>
  <si>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</si>
  <si>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</si>
  <si>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</si>
  <si>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</si>
  <si>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</si>
  <si>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</si>
  <si>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</si>
  <si>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</si>
  <si>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</si>
  <si>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</si>
  <si>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</si>
  <si>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</si>
  <si>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</si>
  <si>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</si>
  <si>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</si>
  <si>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</si>
  <si>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</si>
  <si>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</si>
  <si>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</si>
  <si>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</si>
  <si>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</si>
  <si>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</si>
  <si>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</si>
  <si>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</si>
  <si>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</si>
  <si>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</si>
  <si>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</si>
  <si>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</si>
  <si>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</si>
  <si>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</si>
  <si>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</si>
  <si>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</si>
  <si>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</si>
  <si>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</si>
  <si>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</si>
  <si>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</si>
  <si>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</si>
  <si>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</si>
  <si>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</si>
  <si>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</si>
  <si>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</si>
  <si>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</si>
  <si>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</si>
  <si>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</si>
  <si>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</si>
  <si>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</si>
  <si>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</si>
  <si>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</si>
  <si>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</si>
  <si>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</si>
  <si>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</si>
  <si>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</si>
  <si>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</si>
  <si>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</si>
  <si>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</si>
  <si>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</si>
  <si>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</si>
  <si>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</si>
  <si>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</si>
  <si>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</si>
  <si>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</si>
  <si>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</si>
  <si>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</si>
  <si>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</si>
  <si>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</si>
  <si>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</si>
  <si>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</si>
  <si>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</si>
  <si>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</si>
  <si>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</si>
  <si>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</si>
  <si>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</si>
  <si>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</si>
  <si>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</si>
  <si>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</si>
  <si>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</si>
  <si>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</si>
  <si>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</si>
  <si>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</si>
  <si>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</si>
  <si>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</si>
  <si>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</si>
  <si>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</si>
  <si>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</si>
  <si>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</si>
  <si>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</si>
  <si>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</si>
  <si>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</si>
  <si>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</si>
  <si>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</si>
  <si>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</si>
  <si>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</si>
  <si>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</si>
  <si>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</si>
  <si>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</si>
  <si>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</si>
  <si>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</si>
  <si>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</si>
  <si>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</si>
  <si>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</si>
  <si>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</si>
  <si>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</si>
  <si>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</si>
  <si>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</si>
  <si>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</si>
  <si>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</si>
  <si>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</si>
  <si>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</si>
  <si>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</si>
  <si>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</si>
  <si>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</si>
  <si>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</si>
  <si>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</si>
  <si>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</si>
  <si>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</si>
  <si>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</si>
  <si>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</si>
  <si>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</si>
  <si>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</si>
  <si>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</si>
  <si>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</si>
  <si>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</si>
  <si>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</si>
  <si>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</si>
  <si>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</si>
  <si>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</si>
  <si>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</si>
  <si>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</si>
  <si>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</si>
  <si>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</si>
  <si>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</si>
  <si>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</si>
  <si>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</si>
  <si>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</si>
  <si>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</si>
  <si>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</si>
  <si>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</si>
  <si>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</si>
  <si>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</si>
  <si>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</si>
  <si>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</si>
  <si>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</si>
  <si>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</si>
  <si>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</si>
  <si>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</si>
  <si>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</si>
  <si>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</si>
  <si>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</si>
  <si>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</si>
  <si>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</si>
  <si>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</si>
  <si>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</si>
  <si>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</si>
  <si>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</si>
  <si>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</si>
  <si>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</si>
  <si>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</si>
  <si>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</si>
  <si>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</si>
  <si>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</si>
  <si>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</si>
  <si>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</si>
  <si>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</si>
  <si>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</si>
  <si>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</si>
  <si>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</si>
  <si>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</si>
  <si>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</si>
  <si>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</si>
  <si>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</si>
  <si>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</si>
  <si>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</si>
  <si>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</si>
  <si>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</si>
  <si>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</si>
  <si>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</si>
  <si>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</si>
  <si>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</si>
  <si>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</si>
  <si>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</si>
  <si>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</si>
  <si>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</si>
  <si>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</si>
  <si>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</si>
  <si>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</si>
  <si>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</si>
  <si>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</si>
  <si>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</si>
  <si>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</si>
  <si>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</si>
  <si>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</si>
  <si>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</si>
  <si>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</si>
  <si>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</si>
  <si>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</si>
  <si>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</si>
  <si>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</si>
  <si>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</si>
  <si>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</si>
  <si>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</si>
  <si>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</si>
  <si>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</si>
  <si>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</si>
  <si>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</si>
  <si>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</si>
  <si>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</si>
  <si>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</si>
  <si>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</si>
  <si>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</si>
  <si>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</si>
  <si>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</si>
  <si>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</si>
  <si>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</si>
  <si>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</si>
  <si>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</si>
  <si>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</si>
  <si>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</si>
  <si>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</si>
  <si>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</si>
  <si>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</si>
  <si>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</si>
  <si>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</si>
  <si>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</si>
  <si>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</si>
  <si>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</si>
  <si>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</si>
  <si>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</si>
  <si>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</si>
  <si>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</si>
  <si>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</si>
  <si>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</si>
  <si>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</si>
  <si>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</si>
  <si>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</si>
  <si>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</si>
  <si>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</si>
  <si>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</si>
  <si>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</si>
  <si>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</si>
  <si>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</si>
  <si>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</si>
  <si>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</si>
  <si>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</si>
  <si>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</si>
  <si>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</si>
  <si>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</si>
  <si>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</si>
  <si>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</si>
  <si>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</si>
  <si>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</si>
  <si>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</si>
  <si>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</si>
  <si>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</si>
  <si>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</si>
  <si>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</si>
  <si>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</si>
  <si>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</si>
  <si>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</si>
  <si>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</si>
  <si>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</si>
  <si>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</si>
  <si>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</si>
  <si>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</si>
  <si>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</si>
  <si>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</si>
  <si>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</si>
  <si>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</si>
  <si>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</si>
  <si>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</si>
  <si>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</si>
  <si>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</si>
  <si>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</si>
  <si>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</si>
  <si>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</si>
  <si>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</si>
  <si>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</si>
  <si>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</si>
  <si>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</si>
  <si>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</si>
  <si>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</si>
  <si>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</si>
  <si>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</si>
  <si>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</si>
  <si>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</si>
  <si>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</si>
  <si>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</si>
  <si>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</si>
  <si>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HTT 2019</t>
  </si>
  <si>
    <t>curre</t>
  </si>
  <si>
    <t>AUD</t>
  </si>
  <si>
    <t>CAD</t>
  </si>
  <si>
    <t>CHF</t>
  </si>
  <si>
    <t>GBP</t>
  </si>
  <si>
    <t>USD</t>
  </si>
  <si>
    <t>PLN</t>
  </si>
  <si>
    <t>G.3.6.17</t>
  </si>
  <si>
    <t>G.3.7.17</t>
  </si>
  <si>
    <t>5. Breakdown by regions of main country of origin</t>
  </si>
  <si>
    <t>G.3.6.18</t>
  </si>
  <si>
    <t>JPY</t>
  </si>
  <si>
    <t>G.3.7.18</t>
  </si>
  <si>
    <t>Definition</t>
  </si>
  <si>
    <t>2019 Version</t>
  </si>
  <si>
    <t>www.nordeakredit.dk</t>
  </si>
  <si>
    <t>torben.jurlander@nordea.dk</t>
  </si>
  <si>
    <t>YES</t>
  </si>
  <si>
    <t>www.coveredbondlabel.com/issuer/49/</t>
  </si>
  <si>
    <t>ND</t>
  </si>
  <si>
    <t xml:space="preserve">o/w Owner occupied homes </t>
  </si>
  <si>
    <t xml:space="preserve">o/w Holiday houses </t>
  </si>
  <si>
    <t xml:space="preserve">o/w Subsidised Housing </t>
  </si>
  <si>
    <t xml:space="preserve">o/w Private Rental </t>
  </si>
  <si>
    <t xml:space="preserve">o/w Manufactoring and Manual Industries </t>
  </si>
  <si>
    <t xml:space="preserve">o/w Office and Business </t>
  </si>
  <si>
    <t xml:space="preserve">o/w Social and cultural purposes </t>
  </si>
  <si>
    <t xml:space="preserve">o/w Other </t>
  </si>
  <si>
    <t>Greater Copenhagen area &amp; Bornholm (Region Hovedstaden)</t>
  </si>
  <si>
    <t>Remaining Zealand (Region Sjælland)</t>
  </si>
  <si>
    <t>Northern Jutland (Region Nordjylland)</t>
  </si>
  <si>
    <t>Eastern Jutland (Region Midtjylland)</t>
  </si>
  <si>
    <t>Southern Jutland &amp; Funen (Region Syddanmark)</t>
  </si>
  <si>
    <t xml:space="preserve">DKK 0 - 2m </t>
  </si>
  <si>
    <t xml:space="preserve">DKK 2 - 5m </t>
  </si>
  <si>
    <t xml:space="preserve">DKK 5 - 20m </t>
  </si>
  <si>
    <t xml:space="preserve">DKK 20 - 50m </t>
  </si>
  <si>
    <t xml:space="preserve">DKK 50 - 100m </t>
  </si>
  <si>
    <t xml:space="preserve">DKK &gt; 100m </t>
  </si>
  <si>
    <t xml:space="preserve">o/w Manufactoring and Manual I </t>
  </si>
  <si>
    <t>o/w Agricultutal properties</t>
  </si>
  <si>
    <t xml:space="preserve">o/w Vacant lots </t>
  </si>
  <si>
    <t>Nordea Kredit Realkreditaktieselskab, CC 2</t>
  </si>
  <si>
    <t>Cut-off Date: 28/12/2018</t>
  </si>
  <si>
    <t>28-12-2018</t>
  </si>
  <si>
    <t>ECBC Label Template : Contents</t>
  </si>
  <si>
    <t>As of</t>
  </si>
  <si>
    <t>December 2018</t>
  </si>
  <si>
    <t>Specialised finance institutes</t>
  </si>
  <si>
    <t>General Issuer Detail</t>
  </si>
  <si>
    <t>A</t>
  </si>
  <si>
    <t>Cover Pool Information</t>
  </si>
  <si>
    <t>G1.1</t>
  </si>
  <si>
    <t xml:space="preserve">General cover pool information </t>
  </si>
  <si>
    <t>G2</t>
  </si>
  <si>
    <t>Outstanding CBs</t>
  </si>
  <si>
    <t>G2.1a-f</t>
  </si>
  <si>
    <t>Cover assets and maturity structure</t>
  </si>
  <si>
    <t>G2.2</t>
  </si>
  <si>
    <t>Interest and currency risk</t>
  </si>
  <si>
    <t>G3</t>
  </si>
  <si>
    <t>Legal ALM (balance principle) adherence</t>
  </si>
  <si>
    <t>G4</t>
  </si>
  <si>
    <t>Additional characteristics of ALM business model for issued CBs</t>
  </si>
  <si>
    <t>M1/B1</t>
  </si>
  <si>
    <t>Number of loans by property category</t>
  </si>
  <si>
    <t>M2/B2</t>
  </si>
  <si>
    <t>Lending by property category, DKKbn</t>
  </si>
  <si>
    <t>M3/B3</t>
  </si>
  <si>
    <t>Lending, by loan size, DKKbn</t>
  </si>
  <si>
    <t>M4a/B4a</t>
  </si>
  <si>
    <t>Lending, by-loan to-value (LTV), current property value, DKKbn</t>
  </si>
  <si>
    <t>M4b/B4b</t>
  </si>
  <si>
    <t>Lending, by-loan to-value (LTV), current property value, Per cent</t>
  </si>
  <si>
    <t>M4c/B4c</t>
  </si>
  <si>
    <t>Lending, by-loan to-value (LTV), current property value, DKKbn ("Sidste krone")</t>
  </si>
  <si>
    <t>M4d/B4d</t>
  </si>
  <si>
    <t>Lending, by-loan to-value (LTV), current property value, Per cent ("Sidste krone")</t>
  </si>
  <si>
    <t>M5/B5</t>
  </si>
  <si>
    <t>Lending by region, DKKbn</t>
  </si>
  <si>
    <t>M6/B6</t>
  </si>
  <si>
    <t>Lending by loan type - IO Loans, DKKbn</t>
  </si>
  <si>
    <t>M7/B7</t>
  </si>
  <si>
    <t>Lending by loan type - Repayment Loans / Amortizing Loans, DKKbn</t>
  </si>
  <si>
    <t>M8/B8</t>
  </si>
  <si>
    <t>Lending by loan type - All loans, DKKbn</t>
  </si>
  <si>
    <t>M9/B9</t>
  </si>
  <si>
    <t>Lending by Seasoning, DKKbn (Seasoning defined by duration of customer relationship)</t>
  </si>
  <si>
    <t>M10/B10</t>
  </si>
  <si>
    <t>Lending by remaining maturity, DKKbn</t>
  </si>
  <si>
    <t>M11/B11</t>
  </si>
  <si>
    <t>90 day Non-performing loans by property type, as percentage of instalments payments, %</t>
  </si>
  <si>
    <t>M11a/B11a</t>
  </si>
  <si>
    <t>90 day Non-performing loans by property type, as percentage of lending, %</t>
  </si>
  <si>
    <t>M11b/B11b</t>
  </si>
  <si>
    <t>90 day Non-performing loans by property type, as percentage of lending, by continous LTV bracket, %</t>
  </si>
  <si>
    <t>M12/B12</t>
  </si>
  <si>
    <t>Realised losses (DKKm)</t>
  </si>
  <si>
    <t>M12a/B12a</t>
  </si>
  <si>
    <t>Realised losses (%)</t>
  </si>
  <si>
    <t>Key Concepts</t>
  </si>
  <si>
    <t>X1</t>
  </si>
  <si>
    <t>Key Concepts Explanation</t>
  </si>
  <si>
    <t>X2</t>
  </si>
  <si>
    <t>X3</t>
  </si>
  <si>
    <t>General explanation</t>
  </si>
  <si>
    <t xml:space="preserve">Table A.    General Issuer Detail </t>
  </si>
  <si>
    <t xml:space="preserve">Key information regarding issuers' balance sheet </t>
  </si>
  <si>
    <t>(DKKbn – except Tier 1 and Solvency ratio)</t>
  </si>
  <si>
    <t>Q4 2018</t>
  </si>
  <si>
    <t>Q3 2018</t>
  </si>
  <si>
    <t>Q2 2018</t>
  </si>
  <si>
    <t>Q1 2018</t>
  </si>
  <si>
    <t>Total Balance Sheet Assets</t>
  </si>
  <si>
    <t>Total Customer Loans(fair value)</t>
  </si>
  <si>
    <t>of which: Used/registered for covered bond collateral pool</t>
  </si>
  <si>
    <t>Tier 1 Ratio (%)</t>
  </si>
  <si>
    <t>Solvency Ratio (%)</t>
  </si>
  <si>
    <t>Outstanding Covered Bonds (fair value)</t>
  </si>
  <si>
    <t>Outstanding Senior Unsecured Liabilities</t>
  </si>
  <si>
    <t>Senior Secured Bonds</t>
  </si>
  <si>
    <t xml:space="preserve">Guarantees (e.g. provided by states, municipals, banks) </t>
  </si>
  <si>
    <t>Net loan losses (Net loan losses and net loan loss provisions)</t>
  </si>
  <si>
    <t>Value of acquired properties / ships (temporary possessions, end quarter)</t>
  </si>
  <si>
    <t>Customer loans (mortgage) (DKKbn)</t>
  </si>
  <si>
    <t>Total customer loans (market value)</t>
  </si>
  <si>
    <t xml:space="preserve">Composition by </t>
  </si>
  <si>
    <t>Maturity</t>
  </si>
  <si>
    <t>-       0 &lt;= 1 year</t>
  </si>
  <si>
    <t>-       &lt; 1 &lt;= 5 years</t>
  </si>
  <si>
    <t>-       over 5 years</t>
  </si>
  <si>
    <t>Currency</t>
  </si>
  <si>
    <t>-       DKK</t>
  </si>
  <si>
    <t>-       EUR</t>
  </si>
  <si>
    <t>-       USD</t>
  </si>
  <si>
    <t>-       Other</t>
  </si>
  <si>
    <t>customer type</t>
  </si>
  <si>
    <t>-        Residential (owner-occ., private rental, corporate housing, holiday houses)</t>
  </si>
  <si>
    <t>-        Commercial (office and business, industry, agriculture, manufacture, social and cultural, ships)</t>
  </si>
  <si>
    <t>-       Subsidised</t>
  </si>
  <si>
    <t>eligibility as covered bond collateral</t>
  </si>
  <si>
    <t>Non-performing loans (See definition in table X1)</t>
  </si>
  <si>
    <t>Loan loss provisions (sum of total individual and group wise loss provisions, end of quarter)</t>
  </si>
  <si>
    <t>To Contents</t>
  </si>
  <si>
    <r>
      <t>Table G1.1 – General cover pool information</t>
    </r>
    <r>
      <rPr>
        <b/>
        <sz val="12"/>
        <color theme="1"/>
        <rFont val="Calibri"/>
        <family val="2"/>
        <scheme val="minor"/>
      </rPr>
      <t xml:space="preserve"> </t>
    </r>
  </si>
  <si>
    <t>DKKbn / Percentage of nominal outstanding CBs</t>
  </si>
  <si>
    <t>Nominal cover pool (total value)</t>
  </si>
  <si>
    <t>Transmission or liquidation proceeds to CB holders (for redemption of CBs maturing 0-1 day)</t>
  </si>
  <si>
    <t>Overcollateralisation</t>
  </si>
  <si>
    <t>Overcollateralisation ratio</t>
  </si>
  <si>
    <t>Mandatory (percentage of risk weigted assets,general, by law)</t>
  </si>
  <si>
    <t>Nominal value of outstanding CBs</t>
  </si>
  <si>
    <t>– hereof  amount maturing 0-1 day</t>
  </si>
  <si>
    <t>Proceeds from senior secured debt</t>
  </si>
  <si>
    <t>Proceeds from senior unsecured debt</t>
  </si>
  <si>
    <t>Tier 2 capital</t>
  </si>
  <si>
    <t>Additional tier 1 capital (e.g. hybrid core capital)</t>
  </si>
  <si>
    <t>Core tier 1 capital invested in gilt-edged securities</t>
  </si>
  <si>
    <t>Total  capital coverage (rating compliant capital)</t>
  </si>
  <si>
    <t>Loan loss provisions (cover pool level - shown i Table A on issuer level) - Optional</t>
  </si>
  <si>
    <t>Table G2 – Outstanding CBs</t>
  </si>
  <si>
    <t>Fair value of outstanding CBs (marked value)</t>
  </si>
  <si>
    <t>Maturity of issued CBs</t>
  </si>
  <si>
    <t>0-1 day</t>
  </si>
  <si>
    <t>1 day – &lt; 1 year</t>
  </si>
  <si>
    <t>1 year</t>
  </si>
  <si>
    <r>
      <t xml:space="preserve">&gt; 1 and </t>
    </r>
    <r>
      <rPr>
        <sz val="11"/>
        <rFont val="Calibri"/>
        <family val="2"/>
      </rPr>
      <t>≤ 2 years</t>
    </r>
  </si>
  <si>
    <r>
      <t xml:space="preserve">&gt; 2 and </t>
    </r>
    <r>
      <rPr>
        <sz val="11"/>
        <rFont val="Calibri"/>
        <family val="2"/>
      </rPr>
      <t>≤ 3 years</t>
    </r>
  </si>
  <si>
    <r>
      <t xml:space="preserve">&gt; 3 and </t>
    </r>
    <r>
      <rPr>
        <sz val="11"/>
        <rFont val="Calibri"/>
        <family val="2"/>
      </rPr>
      <t>≤ 4 years</t>
    </r>
  </si>
  <si>
    <r>
      <t xml:space="preserve">&gt; 4 and </t>
    </r>
    <r>
      <rPr>
        <sz val="11"/>
        <rFont val="Calibri"/>
        <family val="2"/>
      </rPr>
      <t>≤ 5 years</t>
    </r>
  </si>
  <si>
    <t>5-10 years</t>
  </si>
  <si>
    <t>10-20 years</t>
  </si>
  <si>
    <t>&gt;  20 years</t>
  </si>
  <si>
    <t>Amortisation profile of issued CBs</t>
  </si>
  <si>
    <t>Bullet</t>
  </si>
  <si>
    <t>Annuity</t>
  </si>
  <si>
    <t>Serial</t>
  </si>
  <si>
    <t>Interest rate profile of issued CBs</t>
  </si>
  <si>
    <t>Fixed rate (Fixed rate constant for more than 1 year)</t>
  </si>
  <si>
    <t>Floating rate ( Floating rate constant for less than 1 year)</t>
  </si>
  <si>
    <t>Capped floating rate</t>
  </si>
  <si>
    <t>Currency denomination profile of issued CBs</t>
  </si>
  <si>
    <t>UCITS compliant</t>
  </si>
  <si>
    <t>CRD compliant</t>
  </si>
  <si>
    <t>Eligible for central bank repo</t>
  </si>
  <si>
    <t>Rating</t>
  </si>
  <si>
    <t>Moody’s</t>
  </si>
  <si>
    <t>S&amp;P</t>
  </si>
  <si>
    <t>Fitch</t>
  </si>
  <si>
    <t>Table G2.1a-f – Cover assets and maturity structure</t>
  </si>
  <si>
    <t xml:space="preserve">Table G2.1a - Assets other than the loan portfolio in the cover pool  </t>
  </si>
  <si>
    <t>Rating/maturity</t>
  </si>
  <si>
    <t>AAA</t>
  </si>
  <si>
    <t>AA+</t>
  </si>
  <si>
    <t>AA</t>
  </si>
  <si>
    <t xml:space="preserve">AA- </t>
  </si>
  <si>
    <t>A+</t>
  </si>
  <si>
    <t xml:space="preserve">A </t>
  </si>
  <si>
    <t xml:space="preserve">A- </t>
  </si>
  <si>
    <t>etc.</t>
  </si>
  <si>
    <t>Not rated</t>
  </si>
  <si>
    <t>Gilt-edged secutities / rating compliant capital</t>
  </si>
  <si>
    <r>
      <t>0-</t>
    </r>
    <r>
      <rPr>
        <u/>
        <sz val="11"/>
        <color theme="1"/>
        <rFont val="Calibri"/>
        <family val="2"/>
        <scheme val="minor"/>
      </rPr>
      <t>&lt;</t>
    </r>
    <r>
      <rPr>
        <sz val="11"/>
        <color theme="1"/>
        <rFont val="Calibri"/>
        <family val="2"/>
        <scheme val="minor"/>
      </rPr>
      <t>1 year</t>
    </r>
  </si>
  <si>
    <r>
      <t xml:space="preserve">&gt;1- </t>
    </r>
    <r>
      <rPr>
        <u/>
        <sz val="11"/>
        <color theme="1"/>
        <rFont val="Calibri"/>
        <family val="2"/>
        <scheme val="minor"/>
      </rPr>
      <t xml:space="preserve">&lt; </t>
    </r>
    <r>
      <rPr>
        <sz val="11"/>
        <color theme="1"/>
        <rFont val="Calibri"/>
        <family val="2"/>
        <scheme val="minor"/>
      </rPr>
      <t>5 years</t>
    </r>
  </si>
  <si>
    <t>&gt; 5  years</t>
  </si>
  <si>
    <t xml:space="preserve">Table G2.1b - Assets other than the loan portfolio in the cover pool  </t>
  </si>
  <si>
    <t>Rating/type of cover asset</t>
  </si>
  <si>
    <t>Exposures to/guaranteed by govenments etc. in EU</t>
  </si>
  <si>
    <t>Exposures to/guaranteed by govenments etc. third countries</t>
  </si>
  <si>
    <t>Exposure to credit institute credit quality step 1</t>
  </si>
  <si>
    <t>Exposure to credit institute credit quality step 2</t>
  </si>
  <si>
    <t xml:space="preserve">Table G2.1c - Assets other than the loan portfolio in the cover pool  </t>
  </si>
  <si>
    <t>Maturity structure/Type of cover asset</t>
  </si>
  <si>
    <t>0-&lt;1 year</t>
  </si>
  <si>
    <t>&gt;1- &lt; 5 years</t>
  </si>
  <si>
    <t xml:space="preserve">Table G2.1d - Assets other than the loan portfolio in the cover pool  </t>
  </si>
  <si>
    <t>Other assets, total (distributed pro rata after total assets in credit institution and cover pool)</t>
  </si>
  <si>
    <t>Table G2.1e - Derivatives at programme level (not subordinated / pari passu with covered bonds)</t>
  </si>
  <si>
    <r>
      <t>0-</t>
    </r>
    <r>
      <rPr>
        <u/>
        <sz val="11"/>
        <rFont val="Calibri"/>
        <family val="2"/>
        <scheme val="minor"/>
      </rPr>
      <t>&lt;</t>
    </r>
    <r>
      <rPr>
        <sz val="11"/>
        <rFont val="Calibri"/>
        <family val="2"/>
        <scheme val="minor"/>
      </rPr>
      <t>1 year</t>
    </r>
  </si>
  <si>
    <r>
      <t xml:space="preserve">&gt;1- </t>
    </r>
    <r>
      <rPr>
        <u/>
        <sz val="11"/>
        <rFont val="Calibri"/>
        <family val="2"/>
        <scheme val="minor"/>
      </rPr>
      <t xml:space="preserve">&lt; </t>
    </r>
    <r>
      <rPr>
        <sz val="11"/>
        <rFont val="Calibri"/>
        <family val="2"/>
        <scheme val="minor"/>
      </rPr>
      <t>5 years</t>
    </r>
  </si>
  <si>
    <t>Table G2.1f - Other Derivatives  (subordinated)</t>
  </si>
  <si>
    <t>Table G2.2 – Interest and currency risk</t>
  </si>
  <si>
    <r>
      <t xml:space="preserve">Total  value of loans </t>
    </r>
    <r>
      <rPr>
        <b/>
        <sz val="11"/>
        <color theme="1"/>
        <rFont val="Calibri"/>
        <family val="2"/>
        <scheme val="minor"/>
      </rPr>
      <t>funded</t>
    </r>
    <r>
      <rPr>
        <sz val="11"/>
        <color theme="1"/>
        <rFont val="Calibri"/>
        <family val="2"/>
        <scheme val="minor"/>
      </rPr>
      <t xml:space="preserve"> in cover pool</t>
    </r>
  </si>
  <si>
    <t>xx bn.DKK.</t>
  </si>
  <si>
    <t>Match funded (without interest and/or currency risk)</t>
  </si>
  <si>
    <t>xx %</t>
  </si>
  <si>
    <t>Completely hedged with derivatives</t>
  </si>
  <si>
    <t>xx%</t>
  </si>
  <si>
    <t>Un-hedged interest rate risk</t>
  </si>
  <si>
    <t>Un-hedged currency risk</t>
  </si>
  <si>
    <r>
      <t>-</t>
    </r>
    <r>
      <rPr>
        <sz val="7"/>
        <color theme="1"/>
        <rFont val="Times New Roman"/>
        <family val="1"/>
      </rPr>
      <t xml:space="preserve">          </t>
    </r>
    <r>
      <rPr>
        <sz val="11"/>
        <color theme="1"/>
        <rFont val="Calibri"/>
        <family val="2"/>
        <scheme val="minor"/>
      </rPr>
      <t>Of which  EUR</t>
    </r>
  </si>
  <si>
    <t>x,x%</t>
  </si>
  <si>
    <r>
      <t>-</t>
    </r>
    <r>
      <rPr>
        <sz val="7"/>
        <color theme="1"/>
        <rFont val="Times New Roman"/>
        <family val="1"/>
      </rPr>
      <t xml:space="preserve">          </t>
    </r>
    <r>
      <rPr>
        <sz val="11"/>
        <color theme="1"/>
        <rFont val="Calibri"/>
        <family val="2"/>
        <scheme val="minor"/>
      </rPr>
      <t>Of which DKK</t>
    </r>
  </si>
  <si>
    <r>
      <t>-</t>
    </r>
    <r>
      <rPr>
        <sz val="7"/>
        <color theme="1"/>
        <rFont val="Times New Roman"/>
        <family val="1"/>
      </rPr>
      <t xml:space="preserve">          </t>
    </r>
    <r>
      <rPr>
        <sz val="11"/>
        <color theme="1"/>
        <rFont val="Calibri"/>
        <family val="2"/>
        <scheme val="minor"/>
      </rPr>
      <t xml:space="preserve">Of which… </t>
    </r>
  </si>
  <si>
    <r>
      <t>Table G3 – Legal ALM (balance principle) adherence</t>
    </r>
    <r>
      <rPr>
        <b/>
        <vertAlign val="superscript"/>
        <sz val="12"/>
        <color theme="1"/>
        <rFont val="Calibri"/>
        <family val="2"/>
        <scheme val="minor"/>
      </rPr>
      <t>1</t>
    </r>
  </si>
  <si>
    <t>Issue adherence</t>
  </si>
  <si>
    <t>General balance principle</t>
  </si>
  <si>
    <t>No</t>
  </si>
  <si>
    <t>Specific balance principle</t>
  </si>
  <si>
    <t>Yes</t>
  </si>
  <si>
    <t>1) Cf. the Danish Executive Order on bond issuance, balance principle and risk management</t>
  </si>
  <si>
    <t>Table G4 – Additional characteristics of ALM business model for issued CBs</t>
  </si>
  <si>
    <t>One-to-one balance between terms of granted loans and bonds issued, i.e. daily tap issuance?</t>
  </si>
  <si>
    <t>X</t>
  </si>
  <si>
    <t>Pass-through cash flow from borrowers to investors?</t>
  </si>
  <si>
    <t>Asset substitution in cover pool allowed?</t>
  </si>
  <si>
    <t>Note: * A few older traditional danish mortgage bonds are not CRD compliant</t>
  </si>
  <si>
    <t>Property categories are defined according to Danish FSA's AS-reporting form</t>
  </si>
  <si>
    <t>Table M1/B1</t>
  </si>
  <si>
    <t>Owner-occupied homes</t>
  </si>
  <si>
    <t>Holiday houses</t>
  </si>
  <si>
    <t>Subsidised Housing</t>
  </si>
  <si>
    <t>Cooperative Housing</t>
  </si>
  <si>
    <t>Private rental</t>
  </si>
  <si>
    <t>Manufacturing and Manual Industries</t>
  </si>
  <si>
    <t>Office and Business</t>
  </si>
  <si>
    <t>Social and cultural purposes</t>
  </si>
  <si>
    <t>In %</t>
  </si>
  <si>
    <t>Table M2/B2</t>
  </si>
  <si>
    <t>Table M3/B3</t>
  </si>
  <si>
    <t>DKK 0 - 2m</t>
  </si>
  <si>
    <t>DKK 2 - 5m</t>
  </si>
  <si>
    <t>DKK 5 - 20m</t>
  </si>
  <si>
    <t>DKK 20 - 50m</t>
  </si>
  <si>
    <t>DKK 50 - 100m</t>
  </si>
  <si>
    <t>&gt; DKK 100m</t>
  </si>
  <si>
    <t>Table M4a/B4a</t>
  </si>
  <si>
    <t>Per cent</t>
  </si>
  <si>
    <t>0 - 19,9</t>
  </si>
  <si>
    <t>20 - 39,9</t>
  </si>
  <si>
    <t>40 - 59,9</t>
  </si>
  <si>
    <t>60 - 69,9</t>
  </si>
  <si>
    <t>70 - 79,9</t>
  </si>
  <si>
    <t>80 - 84,9</t>
  </si>
  <si>
    <t>85 - 89,9</t>
  </si>
  <si>
    <t>90 - 94,9</t>
  </si>
  <si>
    <t>95 - 100</t>
  </si>
  <si>
    <t>&gt; 100</t>
  </si>
  <si>
    <t>Agricultutal properties</t>
  </si>
  <si>
    <t>Properties for social and cultural purposes</t>
  </si>
  <si>
    <t>Table M4b/B4b</t>
  </si>
  <si>
    <t>Lending, by-loan to-value (LTV), current property value, per cent</t>
  </si>
  <si>
    <t>Table M4c/B4c</t>
  </si>
  <si>
    <t>Avg. LTV</t>
  </si>
  <si>
    <t>Table M4d/B4d</t>
  </si>
  <si>
    <t>Lending, by-loan to-value (LTV), current property value, PER CENT ("Sidste krone")</t>
  </si>
  <si>
    <t>Table M5/B5 - Total</t>
  </si>
  <si>
    <t>Outside Denmark</t>
  </si>
  <si>
    <t>Table M6/B6</t>
  </si>
  <si>
    <t>Index Loans</t>
  </si>
  <si>
    <t>Fixed-rate to maturity</t>
  </si>
  <si>
    <t>Fixed-rate shorter period than maturity (ARM's etc.)</t>
  </si>
  <si>
    <r>
      <t xml:space="preserve">- rate fixed </t>
    </r>
    <r>
      <rPr>
        <b/>
        <sz val="11"/>
        <rFont val="Calibri"/>
        <family val="2"/>
        <scheme val="minor"/>
      </rPr>
      <t>≤</t>
    </r>
    <r>
      <rPr>
        <sz val="11"/>
        <rFont val="Calibri"/>
        <family val="2"/>
        <scheme val="minor"/>
      </rPr>
      <t xml:space="preserve"> 1 year</t>
    </r>
  </si>
  <si>
    <r>
      <t xml:space="preserve">- rate fixed &gt; 1 and </t>
    </r>
    <r>
      <rPr>
        <sz val="11"/>
        <rFont val="Calibri"/>
        <family val="2"/>
      </rPr>
      <t>≤ 3 years</t>
    </r>
  </si>
  <si>
    <t>- rate fixed &gt; 3 and ≤ 5 years</t>
  </si>
  <si>
    <t>- rate fixed &gt; 5 years</t>
  </si>
  <si>
    <t>Money market based loans</t>
  </si>
  <si>
    <t>Non Capped floaters</t>
  </si>
  <si>
    <t>Capped floaters</t>
  </si>
  <si>
    <t>*Interest-only loans at time of compilation. Interest-only is typically limited to a maximum of 10 years</t>
  </si>
  <si>
    <t>Table M7/B7</t>
  </si>
  <si>
    <t>Table M8/B8</t>
  </si>
  <si>
    <t>Table M9/B9</t>
  </si>
  <si>
    <r>
      <t>Lending by Seasoning, DKKbn</t>
    </r>
    <r>
      <rPr>
        <i/>
        <sz val="8"/>
        <color theme="1"/>
        <rFont val="Calibri"/>
        <family val="2"/>
        <scheme val="minor"/>
      </rPr>
      <t xml:space="preserve"> (Seasoning defined by duration of customer relationship)</t>
    </r>
  </si>
  <si>
    <t>&lt; 12 months</t>
  </si>
  <si>
    <t>Table M10/B10</t>
  </si>
  <si>
    <t>&lt; 1 Years</t>
  </si>
  <si>
    <t>≥  1 - ≤ 3 Years</t>
  </si>
  <si>
    <t>≥ 3 - ≤ 5 Years</t>
  </si>
  <si>
    <t>≥ 5 - ≤ 10 Years</t>
  </si>
  <si>
    <t>≥ 10 - ≤ 20 Years</t>
  </si>
  <si>
    <t>≥ 20 Years</t>
  </si>
  <si>
    <t>Table M11/B11</t>
  </si>
  <si>
    <t>90 day Non-performing loans by property type, as percentage of total payments, %</t>
  </si>
  <si>
    <t>90 day NPL</t>
  </si>
  <si>
    <t>Table M11a/B11a</t>
  </si>
  <si>
    <t>Table M11b/B11b</t>
  </si>
  <si>
    <t>&lt; 60per cent LTV</t>
  </si>
  <si>
    <t>60-69.9 per cent LTV</t>
  </si>
  <si>
    <t>70-79.9 per cent LTV</t>
  </si>
  <si>
    <t>80-89.9 per cent LTV</t>
  </si>
  <si>
    <t>90-100 per cent LTV</t>
  </si>
  <si>
    <t>&gt;100 per cent LTV</t>
  </si>
  <si>
    <t>Table M12/B12</t>
  </si>
  <si>
    <t>Total realised losses</t>
  </si>
  <si>
    <t>Table M12a/B12a</t>
  </si>
  <si>
    <t>Total realised losses, %</t>
  </si>
  <si>
    <t>Table X1</t>
  </si>
  <si>
    <t xml:space="preserve">General practice in Danish market </t>
  </si>
  <si>
    <t>If issuers Key Concepts Explanation differs from general practice: State and explain in this column.</t>
  </si>
  <si>
    <t xml:space="preserve">Residential versus commercial mortgages </t>
  </si>
  <si>
    <t>Description of the difference made between residential/owner occupied and commercial properties</t>
  </si>
  <si>
    <t xml:space="preserve">The Danish FSA sets guidelines for the grouping of property in categories. Property type is determined by its primary use. </t>
  </si>
  <si>
    <t xml:space="preserve">Property which primary purpose is owner occupation is characterised as residential. Whereas properties primarily used for commercial purposes are classified as commercial (cf. below). </t>
  </si>
  <si>
    <t>Describe when you classify a property as commercial?</t>
  </si>
  <si>
    <t>The Danish FSA sets guidelines for the grouping of property in categories. Examples of application of which classifies property as commercial are:</t>
  </si>
  <si>
    <t>·          Office</t>
  </si>
  <si>
    <t>E.g.: Private rental, Manufacturing and Manual Industries, Offices and Business, Agriculture.</t>
  </si>
  <si>
    <t>·          Retail/shop</t>
  </si>
  <si>
    <r>
      <t>·</t>
    </r>
    <r>
      <rPr>
        <sz val="7"/>
        <color theme="1"/>
        <rFont val="Times New Roman"/>
        <family val="1"/>
      </rPr>
      <t xml:space="preserve">          </t>
    </r>
    <r>
      <rPr>
        <sz val="11"/>
        <color theme="1"/>
        <rFont val="Arial"/>
        <family val="2"/>
      </rPr>
      <t>Warehouse</t>
    </r>
  </si>
  <si>
    <r>
      <t>·</t>
    </r>
    <r>
      <rPr>
        <sz val="7"/>
        <color theme="1"/>
        <rFont val="Times New Roman"/>
        <family val="1"/>
      </rPr>
      <t xml:space="preserve">          </t>
    </r>
    <r>
      <rPr>
        <sz val="11"/>
        <color theme="1"/>
        <rFont val="Arial"/>
        <family val="2"/>
      </rPr>
      <t>Restaurants, inns etc.</t>
    </r>
  </si>
  <si>
    <r>
      <t>·</t>
    </r>
    <r>
      <rPr>
        <sz val="7"/>
        <color theme="1"/>
        <rFont val="Times New Roman"/>
        <family val="1"/>
      </rPr>
      <t xml:space="preserve">          </t>
    </r>
    <r>
      <rPr>
        <sz val="11"/>
        <color theme="1"/>
        <rFont val="Arial"/>
        <family val="2"/>
      </rPr>
      <t>Hotels and resorts </t>
    </r>
  </si>
  <si>
    <r>
      <t>·</t>
    </r>
    <r>
      <rPr>
        <sz val="7"/>
        <color theme="1"/>
        <rFont val="Times New Roman"/>
        <family val="1"/>
      </rPr>
      <t xml:space="preserve">          </t>
    </r>
    <r>
      <rPr>
        <sz val="11"/>
        <color theme="1"/>
        <rFont val="Arial"/>
        <family val="2"/>
      </rPr>
      <t>Congress and conference centres.</t>
    </r>
  </si>
  <si>
    <r>
      <t>·</t>
    </r>
    <r>
      <rPr>
        <sz val="7"/>
        <color theme="1"/>
        <rFont val="Times New Roman"/>
        <family val="1"/>
      </rPr>
      <t xml:space="preserve">          </t>
    </r>
    <r>
      <rPr>
        <sz val="11"/>
        <color theme="1"/>
        <rFont val="Arial"/>
        <family val="2"/>
      </rPr>
      <t>Campsites.</t>
    </r>
  </si>
  <si>
    <r>
      <t>·</t>
    </r>
    <r>
      <rPr>
        <sz val="7"/>
        <color theme="1"/>
        <rFont val="Times New Roman"/>
        <family val="1"/>
      </rPr>
      <t xml:space="preserve">          </t>
    </r>
    <r>
      <rPr>
        <sz val="11"/>
        <color theme="1"/>
        <rFont val="Arial"/>
        <family val="2"/>
      </rPr>
      <t>Traffic terminals, service stations, fire stations, auction and export houses.</t>
    </r>
  </si>
  <si>
    <r>
      <t>·</t>
    </r>
    <r>
      <rPr>
        <sz val="7"/>
        <color theme="1"/>
        <rFont val="Times New Roman"/>
        <family val="1"/>
      </rPr>
      <t xml:space="preserve">          </t>
    </r>
    <r>
      <rPr>
        <sz val="11"/>
        <color theme="1"/>
        <rFont val="Arial"/>
        <family val="2"/>
      </rPr>
      <t>Agriculture</t>
    </r>
  </si>
  <si>
    <r>
      <t>·</t>
    </r>
    <r>
      <rPr>
        <sz val="7"/>
        <color theme="1"/>
        <rFont val="Times New Roman"/>
        <family val="1"/>
      </rPr>
      <t xml:space="preserve">          </t>
    </r>
    <r>
      <rPr>
        <sz val="11"/>
        <color theme="1"/>
        <rFont val="Arial"/>
        <family val="2"/>
      </rPr>
      <t>Forestry</t>
    </r>
  </si>
  <si>
    <r>
      <t>·</t>
    </r>
    <r>
      <rPr>
        <sz val="7"/>
        <color theme="1"/>
        <rFont val="Times New Roman"/>
        <family val="1"/>
      </rPr>
      <t xml:space="preserve">          </t>
    </r>
    <r>
      <rPr>
        <sz val="11"/>
        <color theme="1"/>
        <rFont val="Arial"/>
        <family val="2"/>
      </rPr>
      <t>Nurseries</t>
    </r>
  </si>
  <si>
    <r>
      <t>·</t>
    </r>
    <r>
      <rPr>
        <sz val="7"/>
        <color theme="1"/>
        <rFont val="Times New Roman"/>
        <family val="1"/>
      </rPr>
      <t xml:space="preserve">          </t>
    </r>
    <r>
      <rPr>
        <sz val="11"/>
        <color theme="1"/>
        <rFont val="Arial"/>
        <family val="2"/>
      </rPr>
      <t>Ships</t>
    </r>
  </si>
  <si>
    <t>NPL (Non-performing loans)</t>
  </si>
  <si>
    <t>Describe how you define NPLs</t>
  </si>
  <si>
    <t>A loan is categorised as non-performing when a borrower neglects a payment failing to pay instalments and / or interests.</t>
  </si>
  <si>
    <t>The NPL rate is calculated at different time periods after the original payment date. Standard in Table A is 90 day arrear.</t>
  </si>
  <si>
    <t>Commercial bank CB issuers adhere to the Basel definition of NPL.</t>
  </si>
  <si>
    <t>Explain how you distinguish between performing and nonperforming loans in the cover pool?</t>
  </si>
  <si>
    <t>No distinction made. Asset substitution i not allowed for specialised mortgage banks.</t>
  </si>
  <si>
    <t>The Basel definition of NPL’s is applied for commercial bank CB issuers</t>
  </si>
  <si>
    <t>Are NPLs parts of eligible assets in cover pool? Are NPL parts of non eligible assets in cover pool?</t>
  </si>
  <si>
    <t>Asset substitution i not allowed for specialised mortgage banks, hence NPLs are part of the cover pool.</t>
  </si>
  <si>
    <t>For commercial bank CB issuers NPL’s are eligible assets in the cover pool.</t>
  </si>
  <si>
    <t xml:space="preserve">Are loans in foreclosure procedure part of eligible assets in cover pool?  </t>
  </si>
  <si>
    <t>Asset substitution i not allowed for specialised mortgage banks, hence loans in foreclosure are part of the cover pool.</t>
  </si>
  <si>
    <t>For commercial bank CB issuers loans in foreclosure procedure are eligible assets in the cover pool.</t>
  </si>
  <si>
    <t>If NPL and/or loans in foreclosure procedure are part of the covered pool which provisions are made in respect of the value of these loans in the cover pool?</t>
  </si>
  <si>
    <r>
      <t xml:space="preserve">The Danish FSA set rules for loss provisioning. In case of </t>
    </r>
    <r>
      <rPr>
        <sz val="11"/>
        <color theme="1"/>
        <rFont val="Calibri"/>
        <family val="2"/>
        <scheme val="minor"/>
      </rPr>
      <t>objective evidence of impairment provisioning for loss must be made.</t>
    </r>
  </si>
  <si>
    <t>Table X2</t>
  </si>
  <si>
    <t xml:space="preserve">Key Concepts Explanation </t>
  </si>
  <si>
    <t xml:space="preserve">Issuer specific </t>
  </si>
  <si>
    <t>(N/A for some issuers)</t>
  </si>
  <si>
    <t>Guaranteed loans (if part of the cover pool)</t>
  </si>
  <si>
    <t>How are the loans guaranteed?</t>
  </si>
  <si>
    <t>Please provide details of guarantors</t>
  </si>
  <si>
    <t xml:space="preserve">Loan-to-Value (LTV) </t>
  </si>
  <si>
    <t>Legal framework for valuation and LTV-calculation follow the rules of the Danish FSA - Bekendtgørelse nr. 687 af 20. juni 2007</t>
  </si>
  <si>
    <t>Describe the method on which your LTV calculation is based</t>
  </si>
  <si>
    <t xml:space="preserve">The publication contains two different ways to monitor LTV. One where loans are distributed continuously and one where they are distributed discretely.
In both tables the fair value of the loans are distributed into predefined LTV bracket intervals. Table M4a/b4a and M4b/B4b displays the loans continuously. Table M4c/B4c and M4d/B4d displays the loans discretely. 
The continuous table(M4a/b4a and M4b/B4b) distributes the loans from the start ltv of the loan to the marginal ltv. This means that, if the loan is first rank, it is distributed proportionaly by bracket size from 0 to the marginal ltv into the predefined brackets. If the loans has prior liens, it is distributed from the marginal ltv of the prior liens to the marginal ltv of the loan under consideration. 
The discrete table  (M4c/b4c and M4d/B4d) distributes the total fair value of each loan into a single ltv bracket, according to the marginal ltv of the loan under consideration. Average LTV is weighted by loan balance categorised by property type.
Example 1a below shows a case where the loan is first rank and distributed continuously. Example 1b shows the case where the loans has prior liens and distributed continuously. Example 2 below shows the discrete distribution of a loan. 
</t>
  </si>
  <si>
    <t>Frequency of collateral valuation for the purpose of calculating the LTV</t>
  </si>
  <si>
    <t>Example 1a</t>
  </si>
  <si>
    <t>Explanation</t>
  </si>
  <si>
    <t>Example of a proportionaly distribution into LTV brackets for a loan with LTV of 75 pct and a loan size of 1 million and no prior liens.</t>
  </si>
  <si>
    <t>Loan-to-value (distribution continuously)</t>
  </si>
  <si>
    <t>0-19.9</t>
  </si>
  <si>
    <t>20-39.9</t>
  </si>
  <si>
    <t>40-59.9</t>
  </si>
  <si>
    <t>60-69.9</t>
  </si>
  <si>
    <t>70-79.9</t>
  </si>
  <si>
    <t>80-84.9</t>
  </si>
  <si>
    <t>85-89.9</t>
  </si>
  <si>
    <t>90-94.9</t>
  </si>
  <si>
    <t>95-100</t>
  </si>
  <si>
    <t>&gt;100</t>
  </si>
  <si>
    <t>-</t>
  </si>
  <si>
    <t>Example 1b</t>
  </si>
  <si>
    <t>Example of a continuous distribution into LTV brackets for a loan with LTV of 75 and a loan size of 1 million</t>
  </si>
  <si>
    <t>with prior liens consisting of a loan with a LTV of  40 pct.</t>
  </si>
  <si>
    <t>Example 2</t>
  </si>
  <si>
    <t>Example of discrete ("Sidste krone") distribution into LTV brackets for a loan with LTV of 75 and a loan size of 1 million</t>
  </si>
  <si>
    <t>In this example the 1.000.000 is distributed into the 70-79.9 interval because the LTV of the total loan is 75</t>
  </si>
  <si>
    <t>Loan-to-value  (discrete/"Sidste krone" distribution)</t>
  </si>
  <si>
    <t>Table X3</t>
  </si>
  <si>
    <t>Table A</t>
  </si>
  <si>
    <t>Total balance sheet assets as reported in the interim or annual reports of the issuer, fair value</t>
  </si>
  <si>
    <t>All mortgage credit loans funded by the issue of covered mortgage bonds or mortgage bonds  measured at fair value</t>
  </si>
  <si>
    <t>The tier 1 capital ratio as stipulated in DFSA regulations</t>
  </si>
  <si>
    <t>The solvency ratio as stipulated in DFSA regulations</t>
  </si>
  <si>
    <t>The circulating amount of covered bonds (including covered mortgage bonds and mortgage bonds)</t>
  </si>
  <si>
    <t xml:space="preserve">All outstanding senior unsecured liabilities including any intra-group senior unsecured liabilities to finance OC- and LTV-ratio requirements    </t>
  </si>
  <si>
    <t>Senior secured bonds - formerly known as JCB (§ 15)</t>
  </si>
  <si>
    <t xml:space="preserve">All guarantees backing the granted loans provided by e.g. states, municipalities or banks  </t>
  </si>
  <si>
    <t>The item taken from the issuer´s profit &amp; loss account</t>
  </si>
  <si>
    <t>Value as entered in interim and annual reports and as reported to the DFSA; The lower of the carrying amount at the time of classification and the fair value less selling costs.</t>
  </si>
  <si>
    <t>All mortgage credit loans funded by the issue of covered mortgage bonds or mortgage bonds measured at market value</t>
  </si>
  <si>
    <t>Maturity distribution of all mortgage credit loans</t>
  </si>
  <si>
    <t>Please see definition of Non-performing loans in table X1</t>
  </si>
  <si>
    <t>All individual and group wise loan loss provisions as stated in the issuer´s interim and annual accounts</t>
  </si>
  <si>
    <t>Table G1.1</t>
  </si>
  <si>
    <t>Sum of nominal value of covered bonds + Senior secured debt + capital. Capital is:  Additional tier 1 capital (e.g. hybrid core capital) and Core tier 1 capital</t>
  </si>
  <si>
    <t>Liquidity due to be paid out next day in connection with refinancing</t>
  </si>
  <si>
    <t>Total value of cover pool - nominal value of covered bonds</t>
  </si>
  <si>
    <t>Senior secured debt</t>
  </si>
  <si>
    <t>Total nominal value of senior secured debt</t>
  </si>
  <si>
    <t>Senior unsecured debt</t>
  </si>
  <si>
    <t>Issuers senior unsecured liabilities targeted to finance OC- and LTV-ratio requirements in cover pool</t>
  </si>
  <si>
    <t>Subordinated debt</t>
  </si>
  <si>
    <t>Hybrid Tier 1 capital (perpetual debt instruments).</t>
  </si>
  <si>
    <t>Core tier 1 capital</t>
  </si>
  <si>
    <t>Equity capital and retained earnings.</t>
  </si>
  <si>
    <t>The issuer can elaborate on the applied balance priciple.</t>
  </si>
  <si>
    <t>Table G3</t>
  </si>
  <si>
    <t>E.g. describe if stricter pratice is applied than required by law</t>
  </si>
  <si>
    <t>The general balance principle does not require a one-to-one balance between the loan and the bonds issued. This gives the credit institution a wider scope for taking liquidity risk than the more strict specific balance principle.</t>
  </si>
  <si>
    <t>The specific balance principle ensures a one-to-one balance between loans and bonds issued, and is used for the issuance of SDRO, SDO and RO bonds.
The specific balance principle de facto implies full cash flow pass through from borrowers to investors. Under this principle daily loan origination is continuously tapped into the market, and the individual borrower loan rate is determined directly by the bond sales price for the corresponding financing amount of bonds. All borrower payments of interest and principal match the interest and principal payments to investors exactly (borrower payments fall due one day prior to the payments to investors). Redemptions take place by borrowers' buy back of the financing bond in the market at market price, or (for callable bonds) by calling the bond at par. In the latter case the borrower prepayment match the bond draw down. 
Market risks are thus eliminated under this issuance model (i.e. interest rate risk, prepayment risks, liquidity risks and funding risks). Further, asset substitution is not possible under this issuance model.</t>
  </si>
  <si>
    <t>Table G4</t>
  </si>
  <si>
    <t>Mortgage banks issue and sell bonds to investors, who then fund the loans. During the loan terms, borrowers make principal and interest payments to mortgage banks which transfer the amounts to investors. Mortgage banks charge a margin from the borrower to cover daily operating costs, potential losses, and to make a profit. The margin is a percentage of the outstanding debt which the borrower pays throughout the loan term. The margin rate corresponds
to the interest margin of a bank but is generally lower. The issuance is made on a daily basis.</t>
  </si>
  <si>
    <t>Yes, the mortgage bank is an intermediary between persons requiring loans for the purchase of real properties and investors funding the loans by purchasing bonds.</t>
  </si>
  <si>
    <t>No, (due to Danish legislation) asset substitution is not allowed/possible.</t>
  </si>
  <si>
    <t>Table M1-M5</t>
  </si>
  <si>
    <t>Private owned residentials used by the owner,  Max LTV are 80 % (legislation).</t>
  </si>
  <si>
    <t>Holiday houses for owners own use or for renting. Max LTV are 60 % (legislation).</t>
  </si>
  <si>
    <t>Residential renting subsidesed by the goverment. Max LTV 80 %. LTVs above 80 % can be granted against full govermental guarantee,</t>
  </si>
  <si>
    <t>Residential property owned and administreted by the coopereative and used by the members of the cooperative.  Max LTV 80 % (legislation).</t>
  </si>
  <si>
    <t>Residential property rentes out to private tenants. Max LTV 80 % (legislation).</t>
  </si>
  <si>
    <t>Industrial and manufacture buildings and warehouse for own use or for rent. Max LTV are 60 %(legislation).</t>
  </si>
  <si>
    <t>Office property and retail buildings for own use or for rent. Max LTV are 60 %(legislation).</t>
  </si>
  <si>
    <t>Property and land for agricultural use. Max LTV 70 % (legislation).</t>
  </si>
  <si>
    <t>Property used for education, kindergardens, museum and other buildings for public use. Max LTV are 70 %(legislation).</t>
  </si>
  <si>
    <t>Property, that can not be placed in the categories above.  Max LTV are 70 %(legislation).</t>
  </si>
  <si>
    <t>Table M6-M8</t>
  </si>
  <si>
    <t xml:space="preserve">These are loans where instalments and outstanding debt are adjusted with the development of an index which typically reflects trends in consumer prices. The loan 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t>
  </si>
  <si>
    <t>Fixed-rate loans</t>
  </si>
  <si>
    <t>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t>
  </si>
  <si>
    <t>Adjustable Rate Mortgages</t>
  </si>
  <si>
    <t>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t>
  </si>
  <si>
    <t>The loan rate changes at generally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OMX NASDAQ.  This loan type is also offered with interest-only periods.</t>
  </si>
  <si>
    <t>These are loans where the rate changes at generally three or six months. The reference rate of DKK-denominated loans is CIBOR (Copenhagen Interbank Offered Rate) or CITA (Copenhagen Interbank Tomorrow/Next Average ), an interest rate which is quoted daily by OMX NASDAQ</t>
  </si>
  <si>
    <t>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t>
  </si>
  <si>
    <t>Any other loan types, which not comply with the above mentioned.</t>
  </si>
  <si>
    <t>Table M9-10</t>
  </si>
  <si>
    <t>Seasoning</t>
  </si>
  <si>
    <t>Seasoning defined by duration of customer relationship, calculated from the first disbursement of a mortgage loan.</t>
  </si>
  <si>
    <t>Further information</t>
  </si>
  <si>
    <t>Link or information</t>
  </si>
  <si>
    <t>In 2014  the Danish covered bond legislation was changes in order to address refinancing risk. Please find information på following link</t>
  </si>
  <si>
    <t>http://www.realkreditraadet.dk/Default.aspx?ID=2926</t>
  </si>
  <si>
    <t>To Frontpage</t>
  </si>
  <si>
    <t>Nordea Bank Abp</t>
  </si>
  <si>
    <t>Note: 90-days arrears. Payments for Q3, 2018 in arrears as per Q4, 2018 as a share of scheduled payments for the Q3, 2018 payment term  (See definition in table X1)</t>
  </si>
  <si>
    <t>Note: Outstanding debt for loans in arrears (pls cf. Table M11) as a share of outstanding loans for the property category in question</t>
  </si>
  <si>
    <t xml:space="preserve">Note: The data cover both Nordea Kredit´s two capital centres </t>
  </si>
  <si>
    <t xml:space="preserve">Note: Realised losses as a share of outstanding debt for the property category in question. The data cover both Nordea Kredit´s two capital centres. </t>
  </si>
  <si>
    <t>Reporting Date: 06/02/2019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</si>
</sst>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 #,##0.00_ ;_ * \-#,##0.00_ ;_ * &quot;-&quot;??_ ;_ @_ "/>
    <numFmt numFmtId="165" formatCode="0.0%"/>
    <numFmt numFmtId="166" formatCode="#,##0.0"/>
    <numFmt numFmtId="167" formatCode="0.0"/>
    <numFmt numFmtId="168" formatCode="dd/mmm/yyyy"/>
    <numFmt numFmtId="169" formatCode="_ * #,##0.0_ ;_ * \-#,##0.0_ ;_ * &quot;-&quot;??_ ;_ @_ "/>
    <numFmt numFmtId="170" formatCode="_ * #,##0_ ;_ * \-#,##0_ ;_ * &quot;-&quot;??_ ;_ @_ "/>
  </numFmts>
  <fonts count="8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FF0000"/>
      <name val="Calibri"/>
      <family val="2"/>
      <scheme val="minor"/>
    </font>
    <font>
      <b/>
      <sz val="14"/>
      <color theme="0" tint="-0.499984740745262"/>
      <name val="Arial"/>
      <family val="2"/>
    </font>
    <font>
      <b/>
      <sz val="8"/>
      <name val="Arial"/>
      <family val="2"/>
    </font>
    <font>
      <b/>
      <sz val="28"/>
      <color theme="1"/>
      <name val="Arial"/>
      <family val="2"/>
    </font>
    <font>
      <b/>
      <sz val="10"/>
      <color theme="1"/>
      <name val="Arial"/>
      <family val="2"/>
    </font>
    <font>
      <b/>
      <sz val="16"/>
      <color theme="0" tint="-0.499984740745262"/>
      <name val="Arial"/>
      <family val="2"/>
    </font>
    <font>
      <b/>
      <sz val="20"/>
      <color theme="1" tint="0.499984740745262"/>
      <name val="Arial"/>
      <family val="2"/>
    </font>
    <font>
      <sz val="11"/>
      <color theme="1"/>
      <name val="Arial"/>
      <family val="2"/>
    </font>
    <font>
      <b/>
      <sz val="11"/>
      <color theme="1"/>
      <name val="Arial"/>
      <family val="2"/>
    </font>
    <font>
      <sz val="12"/>
      <color theme="1"/>
      <name val="Arial"/>
      <family val="2"/>
    </font>
    <font>
      <b/>
      <sz val="12"/>
      <color theme="1"/>
      <name val="Arial"/>
      <family val="2"/>
    </font>
    <font>
      <b/>
      <u/>
      <sz val="12"/>
      <color theme="1"/>
      <name val="Arial"/>
      <family val="2"/>
    </font>
    <font>
      <u/>
      <sz val="9.35"/>
      <color theme="10"/>
      <name val="Calibri"/>
      <family val="2"/>
    </font>
    <font>
      <u/>
      <sz val="12"/>
      <color theme="10"/>
      <name val="Arial"/>
      <family val="2"/>
    </font>
    <font>
      <b/>
      <i/>
      <sz val="11"/>
      <name val="Arial"/>
      <family val="2"/>
    </font>
    <font>
      <b/>
      <sz val="12"/>
      <color rgb="FF000000"/>
      <name val="Calibri"/>
      <family val="2"/>
      <scheme val="minor"/>
    </font>
    <font>
      <i/>
      <sz val="11"/>
      <color rgb="FF000000"/>
      <name val="Calibri"/>
      <family val="2"/>
      <scheme val="minor"/>
    </font>
    <font>
      <b/>
      <sz val="11"/>
      <color rgb="FF000000"/>
      <name val="Calibri"/>
      <family val="2"/>
      <scheme val="minor"/>
    </font>
    <font>
      <b/>
      <sz val="11"/>
      <color rgb="FF000000"/>
      <name val="Arial"/>
      <family val="2"/>
    </font>
    <font>
      <sz val="11"/>
      <color rgb="FF000000"/>
      <name val="Calibri"/>
      <family val="2"/>
      <scheme val="minor"/>
    </font>
    <font>
      <b/>
      <sz val="12"/>
      <color theme="0" tint="-0.499984740745262"/>
      <name val="Arial"/>
      <family val="2"/>
    </font>
    <font>
      <b/>
      <i/>
      <sz val="11"/>
      <color rgb="FF000000"/>
      <name val="Arial"/>
      <family val="2"/>
    </font>
    <font>
      <b/>
      <sz val="12"/>
      <color theme="1"/>
      <name val="Calibri"/>
      <family val="2"/>
      <scheme val="minor"/>
    </font>
    <font>
      <sz val="11"/>
      <name val="Calibri"/>
      <family val="2"/>
    </font>
    <font>
      <u/>
      <sz val="11"/>
      <color theme="1"/>
      <name val="Calibri"/>
      <family val="2"/>
      <scheme val="minor"/>
    </font>
    <font>
      <i/>
      <sz val="10"/>
      <color theme="1"/>
      <name val="Calibri"/>
      <family val="2"/>
      <scheme val="minor"/>
    </font>
    <font>
      <sz val="7"/>
      <color theme="1"/>
      <name val="Times New Roman"/>
      <family val="1"/>
    </font>
    <font>
      <b/>
      <vertAlign val="superscript"/>
      <sz val="12"/>
      <color theme="1"/>
      <name val="Calibri"/>
      <family val="2"/>
      <scheme val="minor"/>
    </font>
    <font>
      <sz val="12"/>
      <color theme="1"/>
      <name val="Calibri"/>
      <family val="2"/>
      <scheme val="minor"/>
    </font>
    <font>
      <sz val="8"/>
      <color theme="1"/>
      <name val="Calibri"/>
      <family val="2"/>
      <scheme val="minor"/>
    </font>
    <font>
      <b/>
      <i/>
      <sz val="11"/>
      <color theme="1"/>
      <name val="Calibri"/>
      <family val="2"/>
      <scheme val="minor"/>
    </font>
    <font>
      <b/>
      <sz val="12"/>
      <name val="Calibri"/>
      <family val="2"/>
      <scheme val="minor"/>
    </font>
    <font>
      <i/>
      <sz val="11"/>
      <color rgb="FFFF0000"/>
      <name val="Calibri"/>
      <family val="2"/>
      <scheme val="minor"/>
    </font>
    <font>
      <b/>
      <i/>
      <sz val="11"/>
      <color rgb="FFFF0000"/>
      <name val="Calibri"/>
      <family val="2"/>
      <scheme val="minor"/>
    </font>
    <font>
      <i/>
      <sz val="8"/>
      <color theme="1"/>
      <name val="Calibri"/>
      <family val="2"/>
      <scheme val="minor"/>
    </font>
    <font>
      <b/>
      <sz val="9"/>
      <color rgb="FF000000"/>
      <name val="Arial"/>
      <family val="2"/>
    </font>
    <font>
      <sz val="8"/>
      <color rgb="FF000000"/>
      <name val="Arial"/>
      <family val="2"/>
    </font>
    <font>
      <sz val="12"/>
      <color theme="1"/>
      <name val="Times New Roman"/>
      <family val="1"/>
    </font>
    <font>
      <b/>
      <sz val="10"/>
      <color rgb="FF000000"/>
      <name val="Arial"/>
      <family val="2"/>
    </font>
    <font>
      <b/>
      <i/>
      <sz val="10"/>
      <color rgb="FF000000"/>
      <name val="Arial"/>
      <family val="2"/>
    </font>
    <font>
      <sz val="11"/>
      <color theme="1"/>
      <name val="Calibri"/>
      <family val="2"/>
    </font>
    <font>
      <b/>
      <sz val="12"/>
      <color rgb="FF000000"/>
      <name val="Calibri"/>
      <family val="2"/>
    </font>
    <font>
      <b/>
      <sz val="11"/>
      <color rgb="FF000000"/>
      <name val="Calibri"/>
      <family val="2"/>
    </font>
    <font>
      <sz val="11"/>
      <color rgb="FF000000"/>
      <name val="Calibri"/>
      <family val="2"/>
    </font>
    <font>
      <u/>
      <sz val="11"/>
      <color theme="10"/>
      <name val="Calibri"/>
      <family val="2"/>
    </font>
    <font>
      <b/>
      <u/>
      <sz val="9.35"/>
      <color rgb="FF0000FF"/>
      <name val="Calibri"/>
      <family val="2"/>
    </font>
  </fonts>
  <fills count="13">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indexed="9"/>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D8D8D8"/>
        <bgColor rgb="FF000000"/>
      </patternFill>
    </fill>
    <fill>
      <patternFill patternType="solid">
        <fgColor theme="0"/>
        <bgColor rgb="FF000000"/>
      </patternFill>
    </fill>
  </fills>
  <borders count="4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right/>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15">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0" fontId="38" fillId="0" borderId="0"/>
    <xf numFmtId="0" fontId="54" fillId="0" borderId="0" applyNumberFormat="0" applyFill="0" applyBorder="0" applyAlignment="0" applyProtection="0">
      <alignment vertical="top"/>
      <protection locked="0"/>
    </xf>
  </cellStyleXfs>
  <cellXfs count="551">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0" fillId="0" borderId="0" xfId="0" applyFont="1" applyFill="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3"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6" xfId="2" applyFill="1" applyBorder="1" applyAlignment="1">
      <alignment horizontal="center" vertical="center" wrapText="1"/>
    </xf>
    <xf numFmtId="0" fontId="14" fillId="0" borderId="16" xfId="2" quotePrefix="1"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28" fillId="0" borderId="0" xfId="0" applyFont="1" applyFill="1" applyBorder="1" applyAlignment="1">
      <alignment horizontal="center" vertical="center" wrapText="1"/>
    </xf>
    <xf numFmtId="0" fontId="17" fillId="0" borderId="0" xfId="0" quotePrefix="1" applyFont="1" applyFill="1" applyBorder="1" applyAlignment="1">
      <alignment horizontal="center" vertical="center" wrapText="1"/>
    </xf>
    <xf numFmtId="0" fontId="22"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4" fillId="0" borderId="18"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6" borderId="0" xfId="0" quotePrefix="1" applyFont="1" applyFill="1" applyBorder="1" applyAlignment="1">
      <alignment horizontal="center" vertical="center" wrapText="1"/>
    </xf>
    <xf numFmtId="0" fontId="39" fillId="0" borderId="0" xfId="0" applyFont="1" applyFill="1" applyBorder="1" applyAlignment="1">
      <alignment horizontal="center" vertical="center" wrapText="1"/>
    </xf>
    <xf numFmtId="14" fontId="39" fillId="0" borderId="0" xfId="0" applyNumberFormat="1" applyFont="1" applyFill="1" applyBorder="1" applyAlignment="1">
      <alignment horizontal="center" vertical="center" wrapText="1"/>
    </xf>
    <xf numFmtId="10" fontId="39"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2" fillId="0" borderId="14"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5"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6" xfId="2" applyFill="1" applyBorder="1" applyAlignment="1" applyProtection="1">
      <alignment horizontal="center" vertical="center" wrapText="1"/>
    </xf>
    <xf numFmtId="0" fontId="14" fillId="0" borderId="16" xfId="2" quotePrefix="1" applyFill="1" applyBorder="1" applyAlignment="1" applyProtection="1">
      <alignment horizontal="right" vertical="center" wrapText="1"/>
    </xf>
    <xf numFmtId="0" fontId="14" fillId="0" borderId="17"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17"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6"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9" fontId="2" fillId="0" borderId="0" xfId="1"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19" fillId="6" borderId="0" xfId="1" applyNumberFormat="1" applyFont="1" applyFill="1" applyBorder="1" applyAlignment="1">
      <alignment horizontal="center" vertical="center" wrapText="1"/>
    </xf>
    <xf numFmtId="165" fontId="28"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2"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167" fontId="2" fillId="0" borderId="0" xfId="0" quotePrefix="1" applyNumberFormat="1" applyFont="1" applyFill="1" applyBorder="1" applyAlignment="1">
      <alignment horizontal="center" vertical="center" wrapText="1"/>
    </xf>
    <xf numFmtId="0" fontId="41" fillId="0" borderId="0" xfId="0" applyFont="1" applyFill="1" applyBorder="1" applyAlignment="1">
      <alignment horizontal="center" vertical="center"/>
    </xf>
    <xf numFmtId="0" fontId="41" fillId="0" borderId="0" xfId="0" applyFont="1" applyFill="1" applyBorder="1" applyAlignment="1" applyProtection="1">
      <alignment horizontal="center" vertical="center"/>
    </xf>
    <xf numFmtId="0" fontId="17" fillId="6" borderId="0" xfId="0" applyFont="1" applyFill="1" applyBorder="1" applyAlignment="1" applyProtection="1">
      <alignment horizontal="center" vertical="center" wrapText="1"/>
    </xf>
    <xf numFmtId="165" fontId="17" fillId="6" borderId="0" xfId="1" applyNumberFormat="1" applyFont="1" applyFill="1" applyBorder="1" applyAlignment="1">
      <alignment horizontal="center" vertical="center" wrapText="1"/>
    </xf>
    <xf numFmtId="0" fontId="11" fillId="0" borderId="0" xfId="0" applyFont="1" applyBorder="1" applyAlignment="1">
      <alignment horizontal="center" vertical="center"/>
    </xf>
    <xf numFmtId="0" fontId="11" fillId="0" borderId="0" xfId="0" applyFont="1" applyBorder="1" applyAlignment="1">
      <alignment horizontal="center" vertical="center"/>
    </xf>
    <xf numFmtId="0" fontId="2" fillId="0" borderId="0" xfId="0" applyFont="1" applyFill="1" applyBorder="1" applyAlignment="1" applyProtection="1">
      <alignment horizontal="center" vertical="center" wrapText="1"/>
    </xf>
    <xf numFmtId="0" fontId="14" fillId="0" borderId="0" xfId="2" applyFill="1" applyBorder="1" applyAlignment="1" applyProtection="1">
      <alignment horizontal="center" vertical="center" wrapText="1"/>
    </xf>
    <xf numFmtId="0" fontId="2" fillId="0" borderId="0" xfId="0" applyFont="1" applyFill="1" applyBorder="1" applyAlignment="1">
      <alignment horizontal="center" vertical="center" wrapText="1"/>
    </xf>
    <xf numFmtId="0" fontId="14" fillId="0" borderId="0" xfId="2"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4" fillId="0" borderId="0" xfId="2" applyFill="1" applyBorder="1" applyAlignment="1" applyProtection="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pplyProtection="1">
      <alignment horizontal="center" vertical="center" wrapText="1"/>
    </xf>
    <xf numFmtId="9" fontId="2" fillId="0" borderId="0" xfId="1" applyFont="1" applyFill="1" applyBorder="1" applyAlignment="1" applyProtection="1">
      <alignment horizontal="center" vertical="center" wrapText="1"/>
    </xf>
    <xf numFmtId="9" fontId="2" fillId="0" borderId="0" xfId="1" applyFont="1" applyFill="1" applyBorder="1" applyAlignment="1" applyProtection="1">
      <alignment horizontal="center" vertical="center" wrapText="1"/>
    </xf>
    <xf numFmtId="9" fontId="2" fillId="0" borderId="0" xfId="1" applyFont="1" applyFill="1" applyBorder="1" applyAlignment="1" applyProtection="1">
      <alignment horizontal="center" vertical="center" wrapText="1"/>
    </xf>
    <xf numFmtId="167" fontId="2" fillId="0" borderId="0" xfId="0" applyNumberFormat="1" applyFont="1" applyFill="1" applyBorder="1" applyAlignment="1">
      <alignment horizontal="center" vertical="center" wrapText="1"/>
    </xf>
    <xf numFmtId="167" fontId="2" fillId="0" borderId="0" xfId="0" applyNumberFormat="1" applyFont="1" applyFill="1" applyBorder="1" applyAlignment="1" applyProtection="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pplyProtection="1">
      <alignment horizontal="center" vertical="center" wrapText="1"/>
    </xf>
    <xf numFmtId="0" fontId="14" fillId="0" borderId="0" xfId="2"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167" fontId="2" fillId="0" borderId="0" xfId="0" applyNumberFormat="1"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167" fontId="2" fillId="0" borderId="0" xfId="0" applyNumberFormat="1" applyFont="1" applyFill="1" applyBorder="1" applyAlignment="1" applyProtection="1">
      <alignment horizontal="center" vertical="center" wrapText="1"/>
    </xf>
    <xf numFmtId="0" fontId="43" fillId="4" borderId="0" xfId="0" applyFont="1" applyFill="1" applyBorder="1" applyAlignment="1">
      <alignment horizontal="left" vertical="center"/>
    </xf>
    <xf numFmtId="0" fontId="43" fillId="4" borderId="0" xfId="0" applyFont="1" applyFill="1" applyBorder="1" applyAlignment="1">
      <alignment horizontal="justify" vertical="center"/>
    </xf>
    <xf numFmtId="0" fontId="44" fillId="8" borderId="0" xfId="13" applyFont="1" applyFill="1" applyBorder="1"/>
    <xf numFmtId="168" fontId="38" fillId="8" borderId="0" xfId="13" applyNumberFormat="1" applyFont="1" applyFill="1" applyBorder="1" applyAlignment="1">
      <alignment horizontal="center"/>
    </xf>
    <xf numFmtId="0" fontId="45" fillId="4" borderId="0" xfId="0" applyFont="1" applyFill="1" applyBorder="1" applyAlignment="1">
      <alignment horizontal="center" vertical="center" wrapText="1"/>
    </xf>
    <xf numFmtId="0" fontId="46" fillId="4" borderId="0" xfId="0" applyFont="1" applyFill="1" applyBorder="1" applyAlignment="1">
      <alignment horizontal="left" vertical="top"/>
    </xf>
    <xf numFmtId="0" fontId="47" fillId="4" borderId="0" xfId="0" applyFont="1" applyFill="1" applyBorder="1" applyAlignment="1">
      <alignment horizontal="center" vertical="center"/>
    </xf>
    <xf numFmtId="0" fontId="3" fillId="4" borderId="0" xfId="0" applyFont="1" applyFill="1"/>
    <xf numFmtId="0" fontId="49" fillId="4" borderId="0" xfId="0" applyFont="1" applyFill="1" applyAlignment="1">
      <alignment horizontal="right"/>
    </xf>
    <xf numFmtId="0" fontId="49" fillId="4" borderId="0" xfId="0" applyFont="1" applyFill="1"/>
    <xf numFmtId="15" fontId="50" fillId="4" borderId="0" xfId="0" quotePrefix="1" applyNumberFormat="1" applyFont="1" applyFill="1"/>
    <xf numFmtId="0" fontId="51" fillId="4" borderId="0" xfId="0" applyFont="1" applyFill="1"/>
    <xf numFmtId="0" fontId="52" fillId="4" borderId="0" xfId="0" applyFont="1" applyFill="1"/>
    <xf numFmtId="0" fontId="53" fillId="4" borderId="0" xfId="0" applyFont="1" applyFill="1" applyBorder="1" applyAlignment="1">
      <alignment horizontal="left"/>
    </xf>
    <xf numFmtId="0" fontId="52" fillId="4" borderId="0" xfId="0" applyFont="1" applyFill="1" applyBorder="1"/>
    <xf numFmtId="0" fontId="51" fillId="4" borderId="0" xfId="0" applyFont="1" applyFill="1" applyBorder="1"/>
    <xf numFmtId="0" fontId="52" fillId="4" borderId="0" xfId="0" applyFont="1" applyFill="1" applyBorder="1" applyAlignment="1"/>
    <xf numFmtId="0" fontId="52" fillId="4" borderId="0" xfId="0" applyFont="1" applyFill="1" applyBorder="1" applyAlignment="1">
      <alignment horizontal="left"/>
    </xf>
    <xf numFmtId="0" fontId="55" fillId="4" borderId="0" xfId="14" applyFont="1" applyFill="1" applyBorder="1" applyAlignment="1" applyProtection="1"/>
    <xf numFmtId="0" fontId="54" fillId="4" borderId="0" xfId="14" quotePrefix="1" applyFill="1" applyBorder="1" applyAlignment="1" applyProtection="1"/>
    <xf numFmtId="0" fontId="43" fillId="4" borderId="0" xfId="0" applyFont="1" applyFill="1" applyBorder="1" applyAlignment="1">
      <alignment horizontal="justify" vertical="center" wrapText="1"/>
    </xf>
    <xf numFmtId="0" fontId="56" fillId="4" borderId="0" xfId="0" applyFont="1" applyFill="1" applyBorder="1" applyAlignment="1">
      <alignment vertical="center"/>
    </xf>
    <xf numFmtId="0" fontId="57" fillId="4" borderId="0" xfId="0" applyFont="1" applyFill="1" applyBorder="1" applyAlignment="1"/>
    <xf numFmtId="0" fontId="58" fillId="4" borderId="0" xfId="0" applyFont="1" applyFill="1" applyBorder="1" applyAlignment="1">
      <alignment horizontal="justify" vertical="center" wrapText="1"/>
    </xf>
    <xf numFmtId="0" fontId="59" fillId="4" borderId="0" xfId="0" applyFont="1" applyFill="1" applyBorder="1" applyAlignment="1">
      <alignment vertical="center"/>
    </xf>
    <xf numFmtId="0" fontId="0" fillId="4" borderId="0" xfId="0" applyFont="1" applyFill="1" applyBorder="1"/>
    <xf numFmtId="0" fontId="58" fillId="9" borderId="0" xfId="0" applyFont="1" applyFill="1" applyBorder="1" applyAlignment="1">
      <alignment vertical="center"/>
    </xf>
    <xf numFmtId="0" fontId="60" fillId="9" borderId="0" xfId="0" applyFont="1" applyFill="1" applyBorder="1" applyAlignment="1">
      <alignment horizontal="right" vertical="center" wrapText="1"/>
    </xf>
    <xf numFmtId="0" fontId="61" fillId="4" borderId="0" xfId="0" applyFont="1" applyFill="1" applyBorder="1" applyAlignment="1">
      <alignment vertical="center" wrapText="1"/>
    </xf>
    <xf numFmtId="167" fontId="61" fillId="4" borderId="0" xfId="0" applyNumberFormat="1" applyFont="1" applyFill="1" applyBorder="1" applyAlignment="1">
      <alignment vertical="center" wrapText="1"/>
    </xf>
    <xf numFmtId="0" fontId="61" fillId="4" borderId="19" xfId="0" applyFont="1" applyFill="1" applyBorder="1" applyAlignment="1">
      <alignment horizontal="left" vertical="center" wrapText="1" indent="3"/>
    </xf>
    <xf numFmtId="167" fontId="61" fillId="4" borderId="19" xfId="0" applyNumberFormat="1" applyFont="1" applyFill="1" applyBorder="1" applyAlignment="1">
      <alignment vertical="center" wrapText="1"/>
    </xf>
    <xf numFmtId="0" fontId="61" fillId="4" borderId="20" xfId="0" applyFont="1" applyFill="1" applyBorder="1" applyAlignment="1">
      <alignment vertical="center" wrapText="1"/>
    </xf>
    <xf numFmtId="165" fontId="61" fillId="4" borderId="20" xfId="1" applyNumberFormat="1" applyFont="1" applyFill="1" applyBorder="1" applyAlignment="1">
      <alignment vertical="center" wrapText="1"/>
    </xf>
    <xf numFmtId="165" fontId="0" fillId="4" borderId="0" xfId="1" applyNumberFormat="1" applyFont="1" applyFill="1" applyBorder="1" applyAlignment="1">
      <alignment vertical="top" wrapText="1"/>
    </xf>
    <xf numFmtId="0" fontId="61" fillId="4" borderId="19" xfId="0" applyFont="1" applyFill="1" applyBorder="1" applyAlignment="1">
      <alignment vertical="center" wrapText="1"/>
    </xf>
    <xf numFmtId="0" fontId="61" fillId="4" borderId="11" xfId="0" applyFont="1" applyFill="1" applyBorder="1" applyAlignment="1">
      <alignment vertical="center" wrapText="1"/>
    </xf>
    <xf numFmtId="167" fontId="61" fillId="4" borderId="11" xfId="0" applyNumberFormat="1" applyFont="1" applyFill="1" applyBorder="1" applyAlignment="1">
      <alignment vertical="center" wrapText="1"/>
    </xf>
    <xf numFmtId="0" fontId="0" fillId="4" borderId="11" xfId="0" applyFont="1" applyFill="1" applyBorder="1" applyAlignment="1">
      <alignment vertical="center" wrapText="1"/>
    </xf>
    <xf numFmtId="0" fontId="62" fillId="4" borderId="0" xfId="0" applyFont="1" applyFill="1" applyBorder="1" applyAlignment="1">
      <alignment horizontal="justify" vertical="center" wrapText="1"/>
    </xf>
    <xf numFmtId="0" fontId="63" fillId="9" borderId="0" xfId="0" applyFont="1" applyFill="1" applyBorder="1" applyAlignment="1">
      <alignment horizontal="justify" vertical="center" wrapText="1"/>
    </xf>
    <xf numFmtId="0" fontId="61" fillId="9" borderId="0" xfId="0" applyFont="1" applyFill="1" applyBorder="1" applyAlignment="1">
      <alignment vertical="center" wrapText="1"/>
    </xf>
    <xf numFmtId="0" fontId="61" fillId="4" borderId="0" xfId="0" applyFont="1" applyFill="1" applyBorder="1" applyAlignment="1">
      <alignment horizontal="justify" vertical="center" wrapText="1"/>
    </xf>
    <xf numFmtId="167" fontId="0" fillId="4" borderId="0" xfId="0" applyNumberFormat="1" applyFont="1" applyFill="1" applyBorder="1" applyAlignment="1">
      <alignment vertical="top" wrapText="1"/>
    </xf>
    <xf numFmtId="0" fontId="59" fillId="9" borderId="0" xfId="0" applyFont="1" applyFill="1" applyBorder="1" applyAlignment="1">
      <alignment horizontal="justify" vertical="center" wrapText="1"/>
    </xf>
    <xf numFmtId="0" fontId="61" fillId="4" borderId="0" xfId="0" applyFont="1" applyFill="1" applyBorder="1" applyAlignment="1">
      <alignment horizontal="left" vertical="center" wrapText="1" indent="6"/>
    </xf>
    <xf numFmtId="169" fontId="0" fillId="4" borderId="0" xfId="12" applyNumberFormat="1" applyFont="1" applyFill="1" applyBorder="1" applyAlignment="1">
      <alignment vertical="top" wrapText="1"/>
    </xf>
    <xf numFmtId="169" fontId="0" fillId="4" borderId="0" xfId="12" applyNumberFormat="1" applyFont="1" applyFill="1" applyBorder="1" applyAlignment="1">
      <alignment horizontal="center" vertical="top" wrapText="1"/>
    </xf>
    <xf numFmtId="170" fontId="61" fillId="4" borderId="19" xfId="0" applyNumberFormat="1" applyFont="1" applyFill="1" applyBorder="1" applyAlignment="1">
      <alignment vertical="center" wrapText="1"/>
    </xf>
    <xf numFmtId="170" fontId="0" fillId="4" borderId="0" xfId="12" applyNumberFormat="1" applyFont="1" applyFill="1" applyBorder="1" applyAlignment="1">
      <alignment horizontal="right" vertical="top" wrapText="1"/>
    </xf>
    <xf numFmtId="169" fontId="0" fillId="4" borderId="19" xfId="12" applyNumberFormat="1" applyFont="1" applyFill="1" applyBorder="1" applyAlignment="1">
      <alignment vertical="top" wrapText="1"/>
    </xf>
    <xf numFmtId="164" fontId="61" fillId="4" borderId="0" xfId="0" applyNumberFormat="1" applyFont="1" applyFill="1" applyBorder="1" applyAlignment="1">
      <alignment vertical="center" wrapText="1"/>
    </xf>
    <xf numFmtId="164" fontId="0" fillId="4" borderId="0" xfId="0" applyNumberFormat="1" applyFont="1" applyFill="1" applyAlignment="1">
      <alignment horizontal="right"/>
    </xf>
    <xf numFmtId="164" fontId="61" fillId="4" borderId="19" xfId="0" applyNumberFormat="1" applyFont="1" applyFill="1" applyBorder="1" applyAlignment="1">
      <alignment vertical="center" wrapText="1"/>
    </xf>
    <xf numFmtId="0" fontId="54" fillId="4" borderId="0" xfId="14" applyFill="1" applyAlignment="1" applyProtection="1">
      <alignment horizontal="right"/>
    </xf>
    <xf numFmtId="0" fontId="3" fillId="4" borderId="0" xfId="0" applyFont="1" applyFill="1" applyBorder="1" applyAlignment="1">
      <alignment vertical="center"/>
    </xf>
    <xf numFmtId="0" fontId="63" fillId="9" borderId="0" xfId="0" applyFont="1" applyFill="1" applyBorder="1" applyAlignment="1">
      <alignment horizontal="left" vertical="center" wrapText="1"/>
    </xf>
    <xf numFmtId="0" fontId="60" fillId="9" borderId="0" xfId="0" applyFont="1" applyFill="1" applyBorder="1" applyAlignment="1">
      <alignment horizontal="center" vertical="center" wrapText="1"/>
    </xf>
    <xf numFmtId="0" fontId="61" fillId="4" borderId="0" xfId="0" applyFont="1" applyFill="1" applyBorder="1" applyAlignment="1">
      <alignment vertical="center"/>
    </xf>
    <xf numFmtId="167" fontId="61" fillId="4" borderId="0" xfId="0" applyNumberFormat="1" applyFont="1" applyFill="1" applyBorder="1" applyAlignment="1">
      <alignment vertical="center"/>
    </xf>
    <xf numFmtId="167" fontId="0" fillId="4" borderId="0" xfId="0" applyNumberFormat="1" applyFont="1" applyFill="1" applyBorder="1" applyAlignment="1">
      <alignment vertical="center" wrapText="1"/>
    </xf>
    <xf numFmtId="167" fontId="0" fillId="4" borderId="0" xfId="0" applyNumberFormat="1" applyFont="1" applyFill="1" applyBorder="1" applyAlignment="1">
      <alignment vertical="center"/>
    </xf>
    <xf numFmtId="0" fontId="0" fillId="4" borderId="19" xfId="0" applyFont="1" applyFill="1" applyBorder="1"/>
    <xf numFmtId="0" fontId="61" fillId="4" borderId="19" xfId="0" applyFont="1" applyFill="1" applyBorder="1" applyAlignment="1">
      <alignment vertical="center"/>
    </xf>
    <xf numFmtId="165" fontId="0" fillId="4" borderId="19" xfId="1" applyNumberFormat="1" applyFont="1" applyFill="1" applyBorder="1" applyAlignment="1">
      <alignment vertical="center"/>
    </xf>
    <xf numFmtId="165" fontId="0" fillId="4" borderId="19" xfId="1" applyNumberFormat="1" applyFont="1" applyFill="1" applyBorder="1" applyAlignment="1">
      <alignment vertical="center" wrapText="1"/>
    </xf>
    <xf numFmtId="167" fontId="0" fillId="4" borderId="0" xfId="0" applyNumberFormat="1" applyFont="1" applyFill="1"/>
    <xf numFmtId="0" fontId="2" fillId="4" borderId="0" xfId="0" applyFont="1" applyFill="1"/>
    <xf numFmtId="0" fontId="2" fillId="4" borderId="0" xfId="0" applyFont="1" applyFill="1" applyBorder="1" applyAlignment="1">
      <alignment vertical="center"/>
    </xf>
    <xf numFmtId="0" fontId="2" fillId="4" borderId="0" xfId="0" applyFont="1" applyFill="1" applyBorder="1"/>
    <xf numFmtId="0" fontId="42" fillId="4" borderId="0" xfId="0" applyFont="1" applyFill="1" applyBorder="1"/>
    <xf numFmtId="1" fontId="42" fillId="4" borderId="0" xfId="0" applyNumberFormat="1" applyFont="1" applyFill="1" applyBorder="1" applyAlignment="1">
      <alignment horizontal="right" vertical="center"/>
    </xf>
    <xf numFmtId="0" fontId="2" fillId="4" borderId="0" xfId="0" applyFont="1" applyFill="1" applyBorder="1" applyAlignment="1">
      <alignment horizontal="left" vertical="center" indent="1"/>
    </xf>
    <xf numFmtId="0" fontId="2" fillId="4" borderId="19" xfId="0" applyFont="1" applyFill="1" applyBorder="1" applyAlignment="1">
      <alignment horizontal="left" vertical="center"/>
    </xf>
    <xf numFmtId="0" fontId="2" fillId="4" borderId="19" xfId="0" applyFont="1" applyFill="1" applyBorder="1"/>
    <xf numFmtId="0" fontId="42" fillId="4" borderId="19" xfId="0" applyFont="1" applyFill="1" applyBorder="1"/>
    <xf numFmtId="1" fontId="42" fillId="4" borderId="19" xfId="0" applyNumberFormat="1" applyFont="1" applyFill="1" applyBorder="1" applyAlignment="1">
      <alignment horizontal="right" vertical="center"/>
    </xf>
    <xf numFmtId="0" fontId="2" fillId="4" borderId="0" xfId="0" applyFont="1" applyFill="1" applyBorder="1" applyAlignment="1">
      <alignment vertical="center" wrapText="1"/>
    </xf>
    <xf numFmtId="169" fontId="2" fillId="4" borderId="0" xfId="12" applyNumberFormat="1" applyFont="1" applyFill="1" applyBorder="1" applyAlignment="1">
      <alignment vertical="center"/>
    </xf>
    <xf numFmtId="169" fontId="2" fillId="0" borderId="0" xfId="12" applyNumberFormat="1" applyFont="1" applyFill="1" applyBorder="1" applyAlignment="1">
      <alignment vertical="center"/>
    </xf>
    <xf numFmtId="169" fontId="2" fillId="4" borderId="0" xfId="12" applyNumberFormat="1" applyFont="1" applyFill="1" applyBorder="1"/>
    <xf numFmtId="169" fontId="2" fillId="4" borderId="0" xfId="12" applyNumberFormat="1" applyFont="1" applyFill="1" applyBorder="1" applyAlignment="1">
      <alignment horizontal="right"/>
    </xf>
    <xf numFmtId="165" fontId="2" fillId="4" borderId="0" xfId="1" applyNumberFormat="1" applyFont="1" applyFill="1" applyBorder="1" applyAlignment="1">
      <alignment vertical="center"/>
    </xf>
    <xf numFmtId="165" fontId="2" fillId="4" borderId="0" xfId="12" applyNumberFormat="1" applyFont="1" applyFill="1" applyBorder="1" applyAlignment="1">
      <alignment vertical="center"/>
    </xf>
    <xf numFmtId="165" fontId="0" fillId="4" borderId="0" xfId="1" applyNumberFormat="1" applyFont="1" applyFill="1" applyBorder="1" applyAlignment="1">
      <alignment vertical="center"/>
    </xf>
    <xf numFmtId="169" fontId="0" fillId="4" borderId="0" xfId="12" applyNumberFormat="1" applyFont="1" applyFill="1" applyBorder="1" applyAlignment="1">
      <alignment vertical="center"/>
    </xf>
    <xf numFmtId="170" fontId="0" fillId="4" borderId="0" xfId="12" applyNumberFormat="1" applyFont="1" applyFill="1" applyBorder="1" applyAlignment="1">
      <alignment vertical="center"/>
    </xf>
    <xf numFmtId="9" fontId="61" fillId="4" borderId="0" xfId="0" applyNumberFormat="1" applyFont="1" applyFill="1" applyBorder="1" applyAlignment="1">
      <alignment horizontal="right" vertical="center"/>
    </xf>
    <xf numFmtId="0" fontId="61" fillId="4" borderId="0" xfId="0" applyFont="1" applyFill="1" applyBorder="1" applyAlignment="1">
      <alignment horizontal="right" vertical="center"/>
    </xf>
    <xf numFmtId="0" fontId="61" fillId="4" borderId="0" xfId="0" applyFont="1" applyFill="1" applyBorder="1" applyAlignment="1">
      <alignment horizontal="right" vertical="center" wrapText="1"/>
    </xf>
    <xf numFmtId="0" fontId="43" fillId="9" borderId="0" xfId="0" applyFont="1" applyFill="1" applyBorder="1" applyAlignment="1">
      <alignment horizontal="justify" vertical="center" wrapText="1"/>
    </xf>
    <xf numFmtId="0" fontId="0" fillId="4" borderId="0" xfId="0" applyFill="1"/>
    <xf numFmtId="0" fontId="3" fillId="4" borderId="12" xfId="0" applyFont="1" applyFill="1" applyBorder="1"/>
    <xf numFmtId="0" fontId="0" fillId="4" borderId="12" xfId="0" applyFill="1" applyBorder="1"/>
    <xf numFmtId="164" fontId="0" fillId="4" borderId="12" xfId="12" applyFont="1" applyFill="1" applyBorder="1"/>
    <xf numFmtId="164" fontId="0" fillId="4" borderId="0" xfId="12" applyFont="1" applyFill="1"/>
    <xf numFmtId="0" fontId="2" fillId="4" borderId="12" xfId="0" applyFont="1" applyFill="1" applyBorder="1"/>
    <xf numFmtId="0" fontId="0" fillId="4" borderId="0" xfId="0" applyFill="1" applyBorder="1"/>
    <xf numFmtId="164" fontId="0" fillId="4" borderId="0" xfId="12" applyFont="1" applyFill="1" applyBorder="1"/>
    <xf numFmtId="0" fontId="67" fillId="4" borderId="0" xfId="0" applyFont="1" applyFill="1" applyBorder="1"/>
    <xf numFmtId="0" fontId="0" fillId="4" borderId="0" xfId="0" applyFill="1" applyBorder="1" applyAlignment="1">
      <alignment horizontal="left"/>
    </xf>
    <xf numFmtId="0" fontId="19" fillId="4" borderId="0" xfId="0" applyFont="1" applyFill="1"/>
    <xf numFmtId="164" fontId="2" fillId="4" borderId="0" xfId="12" applyFont="1" applyFill="1"/>
    <xf numFmtId="164" fontId="2" fillId="4" borderId="12" xfId="12" applyFont="1" applyFill="1" applyBorder="1"/>
    <xf numFmtId="164" fontId="2" fillId="4" borderId="0" xfId="12" applyFont="1" applyFill="1" applyBorder="1"/>
    <xf numFmtId="0" fontId="63" fillId="9" borderId="0" xfId="0" applyFont="1" applyFill="1" applyBorder="1" applyAlignment="1">
      <alignment vertical="center" wrapText="1"/>
    </xf>
    <xf numFmtId="0" fontId="63" fillId="4" borderId="0" xfId="0" applyFont="1" applyFill="1" applyBorder="1" applyAlignment="1">
      <alignment vertical="center" wrapText="1"/>
    </xf>
    <xf numFmtId="0" fontId="0" fillId="0" borderId="12" xfId="0" applyFont="1" applyBorder="1"/>
    <xf numFmtId="0" fontId="0" fillId="0" borderId="12" xfId="0" applyFont="1" applyBorder="1" applyAlignment="1">
      <alignment horizontal="center"/>
    </xf>
    <xf numFmtId="0" fontId="2" fillId="0" borderId="12" xfId="0" applyFont="1" applyBorder="1"/>
    <xf numFmtId="0" fontId="2" fillId="0" borderId="0" xfId="0" applyFont="1" applyBorder="1"/>
    <xf numFmtId="0" fontId="0" fillId="0" borderId="0" xfId="0" applyFont="1" applyBorder="1" applyAlignment="1">
      <alignment horizontal="center"/>
    </xf>
    <xf numFmtId="0" fontId="0" fillId="4" borderId="0" xfId="0" applyFont="1" applyFill="1" applyBorder="1" applyAlignment="1">
      <alignment vertical="center"/>
    </xf>
    <xf numFmtId="0" fontId="0" fillId="4" borderId="0" xfId="0" applyFont="1" applyFill="1" applyBorder="1" applyAlignment="1">
      <alignment horizontal="center" vertical="center"/>
    </xf>
    <xf numFmtId="0" fontId="0" fillId="4" borderId="19" xfId="0" applyFont="1" applyFill="1" applyBorder="1" applyAlignment="1">
      <alignment vertical="center"/>
    </xf>
    <xf numFmtId="0" fontId="67" fillId="4" borderId="0" xfId="0" applyFont="1" applyFill="1" applyBorder="1" applyAlignment="1">
      <alignment vertical="center"/>
    </xf>
    <xf numFmtId="0" fontId="70" fillId="4" borderId="0" xfId="0" applyFont="1" applyFill="1" applyBorder="1" applyAlignment="1">
      <alignment vertical="center"/>
    </xf>
    <xf numFmtId="0" fontId="63" fillId="4" borderId="0" xfId="0" applyFont="1" applyFill="1" applyBorder="1" applyAlignment="1">
      <alignment horizontal="justify" vertical="center" wrapText="1"/>
    </xf>
    <xf numFmtId="0" fontId="0" fillId="4" borderId="0" xfId="0" applyFont="1" applyFill="1" applyBorder="1" applyAlignment="1">
      <alignment vertical="center" wrapText="1"/>
    </xf>
    <xf numFmtId="0" fontId="71" fillId="4" borderId="0" xfId="0" applyFont="1" applyFill="1" applyBorder="1"/>
    <xf numFmtId="0" fontId="1" fillId="4" borderId="0" xfId="0" applyFont="1" applyFill="1" applyAlignment="1">
      <alignment horizontal="right"/>
    </xf>
    <xf numFmtId="14" fontId="1" fillId="4" borderId="0" xfId="0" applyNumberFormat="1" applyFont="1" applyFill="1" applyAlignment="1">
      <alignment horizontal="left"/>
    </xf>
    <xf numFmtId="0" fontId="1" fillId="4" borderId="0" xfId="0" applyFont="1" applyFill="1"/>
    <xf numFmtId="0" fontId="64" fillId="4" borderId="0" xfId="0" applyFont="1" applyFill="1" applyBorder="1"/>
    <xf numFmtId="0" fontId="72" fillId="9" borderId="19" xfId="0" applyFont="1" applyFill="1" applyBorder="1"/>
    <xf numFmtId="0" fontId="0" fillId="9" borderId="19" xfId="0" applyFill="1" applyBorder="1"/>
    <xf numFmtId="0" fontId="2" fillId="4" borderId="19" xfId="0" applyFont="1" applyFill="1" applyBorder="1" applyAlignment="1">
      <alignment wrapText="1"/>
    </xf>
    <xf numFmtId="0" fontId="0" fillId="4" borderId="19" xfId="0" applyFill="1" applyBorder="1" applyAlignment="1">
      <alignment wrapText="1"/>
    </xf>
    <xf numFmtId="0" fontId="3" fillId="4" borderId="19" xfId="0" applyFont="1" applyFill="1" applyBorder="1" applyAlignment="1">
      <alignment wrapText="1"/>
    </xf>
    <xf numFmtId="0" fontId="2" fillId="4" borderId="11" xfId="0" applyFont="1" applyFill="1" applyBorder="1"/>
    <xf numFmtId="170" fontId="2" fillId="4" borderId="11" xfId="12" applyNumberFormat="1" applyFont="1" applyFill="1" applyBorder="1"/>
    <xf numFmtId="170" fontId="0" fillId="4" borderId="11" xfId="12" applyNumberFormat="1" applyFont="1" applyFill="1" applyBorder="1"/>
    <xf numFmtId="170" fontId="3" fillId="4" borderId="11" xfId="12" applyNumberFormat="1" applyFont="1" applyFill="1" applyBorder="1"/>
    <xf numFmtId="0" fontId="20" fillId="4" borderId="11" xfId="0" applyFont="1" applyFill="1" applyBorder="1"/>
    <xf numFmtId="9" fontId="20" fillId="4" borderId="11" xfId="1" applyFont="1" applyFill="1" applyBorder="1"/>
    <xf numFmtId="0" fontId="73" fillId="4" borderId="0" xfId="0" applyFont="1" applyFill="1" applyBorder="1"/>
    <xf numFmtId="0" fontId="17" fillId="9" borderId="19" xfId="0" applyFont="1" applyFill="1" applyBorder="1"/>
    <xf numFmtId="0" fontId="2" fillId="9" borderId="19" xfId="0" applyFont="1" applyFill="1" applyBorder="1"/>
    <xf numFmtId="169" fontId="2" fillId="4" borderId="11" xfId="12" applyNumberFormat="1" applyFont="1" applyFill="1" applyBorder="1"/>
    <xf numFmtId="169" fontId="0" fillId="4" borderId="11" xfId="12" applyNumberFormat="1" applyFont="1" applyFill="1" applyBorder="1"/>
    <xf numFmtId="169" fontId="3" fillId="4" borderId="11" xfId="12" applyNumberFormat="1" applyFont="1" applyFill="1" applyBorder="1"/>
    <xf numFmtId="0" fontId="17" fillId="4" borderId="0" xfId="0" applyFont="1" applyFill="1" applyBorder="1"/>
    <xf numFmtId="0" fontId="20" fillId="4" borderId="0" xfId="0" applyFont="1" applyFill="1" applyBorder="1"/>
    <xf numFmtId="9" fontId="20" fillId="4" borderId="0" xfId="1" applyFont="1" applyFill="1" applyBorder="1"/>
    <xf numFmtId="9" fontId="74" fillId="4" borderId="0" xfId="1" applyFont="1" applyFill="1" applyBorder="1"/>
    <xf numFmtId="9" fontId="75" fillId="4" borderId="0" xfId="1" applyFont="1" applyFill="1" applyBorder="1"/>
    <xf numFmtId="0" fontId="72" fillId="9" borderId="0" xfId="0" applyFont="1" applyFill="1" applyBorder="1" applyAlignment="1">
      <alignment horizontal="left"/>
    </xf>
    <xf numFmtId="0" fontId="72" fillId="9" borderId="0" xfId="0" applyFont="1" applyFill="1" applyBorder="1" applyAlignment="1">
      <alignment horizontal="right"/>
    </xf>
    <xf numFmtId="0" fontId="0" fillId="9" borderId="0" xfId="0" applyFill="1" applyBorder="1" applyAlignment="1">
      <alignment horizontal="left"/>
    </xf>
    <xf numFmtId="0" fontId="0" fillId="9" borderId="0" xfId="0" applyFill="1" applyBorder="1"/>
    <xf numFmtId="0" fontId="19" fillId="4" borderId="0" xfId="0" applyFont="1" applyFill="1" applyBorder="1"/>
    <xf numFmtId="0" fontId="0" fillId="4" borderId="19" xfId="0" applyFill="1" applyBorder="1"/>
    <xf numFmtId="0" fontId="0" fillId="4" borderId="19" xfId="0" applyFill="1" applyBorder="1" applyAlignment="1">
      <alignment horizontal="right" wrapText="1"/>
    </xf>
    <xf numFmtId="0" fontId="2" fillId="4" borderId="0" xfId="0" applyFont="1" applyFill="1" applyBorder="1" applyAlignment="1">
      <alignment horizontal="right" wrapText="1"/>
    </xf>
    <xf numFmtId="0" fontId="0" fillId="4" borderId="0" xfId="0" applyFill="1" applyAlignment="1">
      <alignment horizontal="center"/>
    </xf>
    <xf numFmtId="0" fontId="0" fillId="4" borderId="0" xfId="0" applyFill="1" applyAlignment="1">
      <alignment wrapText="1"/>
    </xf>
    <xf numFmtId="169" fontId="2" fillId="4" borderId="0" xfId="12" applyNumberFormat="1" applyFont="1" applyFill="1" applyAlignment="1">
      <alignment horizontal="center"/>
    </xf>
    <xf numFmtId="0" fontId="2" fillId="4" borderId="0" xfId="0" applyFont="1" applyFill="1" applyBorder="1" applyAlignment="1">
      <alignment horizontal="center"/>
    </xf>
    <xf numFmtId="0" fontId="0" fillId="4" borderId="11" xfId="0" applyFill="1" applyBorder="1"/>
    <xf numFmtId="169" fontId="19" fillId="4" borderId="11" xfId="12" applyNumberFormat="1" applyFont="1" applyFill="1" applyBorder="1" applyAlignment="1">
      <alignment horizontal="center"/>
    </xf>
    <xf numFmtId="169" fontId="19" fillId="4" borderId="0" xfId="12" applyNumberFormat="1" applyFont="1" applyFill="1" applyBorder="1" applyAlignment="1">
      <alignment horizontal="center"/>
    </xf>
    <xf numFmtId="0" fontId="17" fillId="9" borderId="0" xfId="0" applyFont="1" applyFill="1" applyBorder="1" applyAlignment="1">
      <alignment horizontal="left"/>
    </xf>
    <xf numFmtId="165" fontId="2" fillId="4" borderId="0" xfId="1" applyNumberFormat="1" applyFont="1" applyFill="1" applyAlignment="1">
      <alignment horizontal="right"/>
    </xf>
    <xf numFmtId="169" fontId="2" fillId="4" borderId="0" xfId="12" applyNumberFormat="1" applyFont="1" applyFill="1" applyAlignment="1">
      <alignment horizontal="right"/>
    </xf>
    <xf numFmtId="165" fontId="19" fillId="4" borderId="11" xfId="1" applyNumberFormat="1" applyFont="1" applyFill="1" applyBorder="1" applyAlignment="1">
      <alignment horizontal="right"/>
    </xf>
    <xf numFmtId="0" fontId="2" fillId="4" borderId="0" xfId="0" applyFont="1" applyFill="1" applyAlignment="1">
      <alignment horizontal="center"/>
    </xf>
    <xf numFmtId="165" fontId="2" fillId="4" borderId="0" xfId="0" applyNumberFormat="1" applyFont="1" applyFill="1" applyAlignment="1">
      <alignment horizontal="center"/>
    </xf>
    <xf numFmtId="165" fontId="19" fillId="4" borderId="11" xfId="12" applyNumberFormat="1" applyFont="1" applyFill="1" applyBorder="1" applyAlignment="1">
      <alignment horizontal="center"/>
    </xf>
    <xf numFmtId="0" fontId="17" fillId="9" borderId="0" xfId="0" applyFont="1" applyFill="1" applyBorder="1" applyAlignment="1">
      <alignment horizontal="right"/>
    </xf>
    <xf numFmtId="0" fontId="2" fillId="9" borderId="0" xfId="0" applyFont="1" applyFill="1" applyBorder="1"/>
    <xf numFmtId="0" fontId="2" fillId="4" borderId="19" xfId="0" applyFont="1" applyFill="1" applyBorder="1" applyAlignment="1">
      <alignment horizontal="right" wrapText="1"/>
    </xf>
    <xf numFmtId="0" fontId="2" fillId="4" borderId="0" xfId="0" applyFont="1" applyFill="1" applyAlignment="1">
      <alignment wrapText="1"/>
    </xf>
    <xf numFmtId="0" fontId="64" fillId="0" borderId="0" xfId="0" applyFont="1" applyFill="1" applyBorder="1"/>
    <xf numFmtId="0" fontId="72" fillId="9" borderId="0" xfId="0" applyFont="1" applyFill="1" applyAlignment="1">
      <alignment horizontal="left"/>
    </xf>
    <xf numFmtId="0" fontId="3" fillId="9" borderId="0" xfId="0" applyFont="1" applyFill="1"/>
    <xf numFmtId="169" fontId="0" fillId="4" borderId="0" xfId="12" applyNumberFormat="1" applyFont="1" applyFill="1"/>
    <xf numFmtId="0" fontId="3" fillId="4" borderId="11" xfId="0" applyFont="1" applyFill="1" applyBorder="1"/>
    <xf numFmtId="0" fontId="2" fillId="4" borderId="0" xfId="0" quotePrefix="1" applyFont="1" applyFill="1" applyBorder="1" applyAlignment="1">
      <alignment vertical="center"/>
    </xf>
    <xf numFmtId="0" fontId="2" fillId="4" borderId="0" xfId="0" quotePrefix="1" applyFont="1" applyFill="1"/>
    <xf numFmtId="0" fontId="71" fillId="4" borderId="0" xfId="0" applyFont="1" applyFill="1"/>
    <xf numFmtId="169" fontId="0" fillId="4" borderId="0" xfId="0" applyNumberFormat="1" applyFill="1"/>
    <xf numFmtId="0" fontId="17" fillId="9" borderId="0" xfId="0" applyFont="1" applyFill="1" applyAlignment="1">
      <alignment horizontal="left"/>
    </xf>
    <xf numFmtId="0" fontId="0" fillId="4" borderId="11" xfId="0" applyFont="1" applyFill="1" applyBorder="1"/>
    <xf numFmtId="164" fontId="4" fillId="4" borderId="11" xfId="12" applyFont="1" applyFill="1" applyBorder="1"/>
    <xf numFmtId="164" fontId="3" fillId="4" borderId="11" xfId="12" applyFont="1" applyFill="1" applyBorder="1"/>
    <xf numFmtId="0" fontId="77" fillId="4" borderId="0" xfId="0" applyFont="1" applyFill="1"/>
    <xf numFmtId="164" fontId="2" fillId="4" borderId="11" xfId="12" applyFont="1" applyFill="1" applyBorder="1" applyAlignment="1">
      <alignment horizontal="right"/>
    </xf>
    <xf numFmtId="164" fontId="19" fillId="4" borderId="11" xfId="12" applyFont="1" applyFill="1" applyBorder="1" applyAlignment="1">
      <alignment horizontal="right"/>
    </xf>
    <xf numFmtId="164" fontId="2" fillId="4" borderId="0" xfId="0" applyNumberFormat="1" applyFont="1" applyFill="1" applyAlignment="1">
      <alignment horizontal="right"/>
    </xf>
    <xf numFmtId="164" fontId="19" fillId="4" borderId="0" xfId="0" applyNumberFormat="1" applyFont="1" applyFill="1" applyAlignment="1">
      <alignment horizontal="right"/>
    </xf>
    <xf numFmtId="164" fontId="2" fillId="4" borderId="19" xfId="0" applyNumberFormat="1" applyFont="1" applyFill="1" applyBorder="1" applyAlignment="1">
      <alignment horizontal="right"/>
    </xf>
    <xf numFmtId="164" fontId="19" fillId="4" borderId="19" xfId="0" applyNumberFormat="1" applyFont="1" applyFill="1" applyBorder="1" applyAlignment="1">
      <alignment horizontal="right"/>
    </xf>
    <xf numFmtId="0" fontId="64" fillId="9" borderId="0" xfId="0" applyFont="1" applyFill="1" applyBorder="1"/>
    <xf numFmtId="0" fontId="60" fillId="9" borderId="0" xfId="0" applyFont="1" applyFill="1" applyBorder="1" applyAlignment="1">
      <alignment horizontal="left" vertical="center" wrapText="1" indent="1"/>
    </xf>
    <xf numFmtId="0" fontId="60" fillId="9" borderId="0" xfId="0" applyFont="1" applyFill="1" applyBorder="1" applyAlignment="1">
      <alignment vertical="center" wrapText="1"/>
    </xf>
    <xf numFmtId="0" fontId="78" fillId="9" borderId="0" xfId="0" applyFont="1" applyFill="1" applyBorder="1" applyAlignment="1">
      <alignment horizontal="justify" vertical="center" wrapText="1"/>
    </xf>
    <xf numFmtId="0" fontId="60" fillId="4" borderId="0" xfId="0" applyFont="1" applyFill="1" applyBorder="1" applyAlignment="1">
      <alignment horizontal="left" vertical="center" wrapText="1" indent="1"/>
    </xf>
    <xf numFmtId="0" fontId="60" fillId="4" borderId="0" xfId="0" applyFont="1" applyFill="1" applyBorder="1" applyAlignment="1">
      <alignment vertical="center" wrapText="1"/>
    </xf>
    <xf numFmtId="0" fontId="78" fillId="4" borderId="0" xfId="0" applyFont="1" applyFill="1" applyBorder="1" applyAlignment="1">
      <alignment horizontal="justify" vertical="center" wrapText="1"/>
    </xf>
    <xf numFmtId="0" fontId="0" fillId="4" borderId="11" xfId="0" applyFill="1" applyBorder="1" applyAlignment="1">
      <alignment horizontal="right" wrapText="1"/>
    </xf>
    <xf numFmtId="0" fontId="61" fillId="4" borderId="0" xfId="0" applyFont="1" applyFill="1" applyBorder="1" applyAlignment="1">
      <alignment horizontal="left" vertical="center" wrapText="1" indent="5"/>
    </xf>
    <xf numFmtId="0" fontId="0" fillId="4" borderId="0" xfId="0" applyFont="1" applyFill="1" applyBorder="1" applyAlignment="1">
      <alignment vertical="top" wrapText="1"/>
    </xf>
    <xf numFmtId="0" fontId="61" fillId="4" borderId="19" xfId="0" applyFont="1" applyFill="1" applyBorder="1" applyAlignment="1">
      <alignment horizontal="justify" vertical="center" wrapText="1"/>
    </xf>
    <xf numFmtId="0" fontId="0" fillId="4" borderId="0" xfId="0" applyFont="1" applyFill="1" applyBorder="1" applyAlignment="1">
      <alignment horizontal="left" vertical="top"/>
    </xf>
    <xf numFmtId="0" fontId="79" fillId="4" borderId="0" xfId="0" applyFont="1" applyFill="1" applyBorder="1" applyAlignment="1">
      <alignment vertical="center"/>
    </xf>
    <xf numFmtId="0" fontId="49" fillId="4" borderId="0" xfId="0" applyFont="1" applyFill="1" applyBorder="1" applyAlignment="1">
      <alignment horizontal="left" vertical="top" wrapText="1"/>
    </xf>
    <xf numFmtId="0" fontId="64" fillId="9" borderId="0" xfId="0" applyFont="1" applyFill="1" applyBorder="1" applyAlignment="1"/>
    <xf numFmtId="0" fontId="0" fillId="9" borderId="0" xfId="0" applyFill="1" applyBorder="1" applyAlignment="1"/>
    <xf numFmtId="0" fontId="0" fillId="9" borderId="0" xfId="0" applyFill="1"/>
    <xf numFmtId="0" fontId="80" fillId="9" borderId="0" xfId="0" applyFont="1" applyFill="1" applyBorder="1" applyAlignment="1">
      <alignment vertical="center"/>
    </xf>
    <xf numFmtId="0" fontId="80" fillId="9" borderId="0" xfId="0" applyFont="1" applyFill="1" applyBorder="1" applyAlignment="1">
      <alignment horizontal="left" vertical="center"/>
    </xf>
    <xf numFmtId="0" fontId="81" fillId="9" borderId="0" xfId="0" applyFont="1" applyFill="1" applyBorder="1" applyAlignment="1">
      <alignment horizontal="center" vertical="center"/>
    </xf>
    <xf numFmtId="0" fontId="59" fillId="4" borderId="11" xfId="0" applyFont="1" applyFill="1" applyBorder="1" applyAlignment="1">
      <alignment vertical="center" wrapText="1"/>
    </xf>
    <xf numFmtId="0" fontId="0" fillId="4" borderId="4" xfId="0" applyFill="1" applyBorder="1"/>
    <xf numFmtId="0" fontId="0" fillId="4" borderId="5" xfId="0" applyFill="1" applyBorder="1"/>
    <xf numFmtId="0" fontId="0" fillId="4" borderId="4" xfId="0" applyFont="1" applyFill="1" applyBorder="1"/>
    <xf numFmtId="0" fontId="0" fillId="4" borderId="0" xfId="0" applyFont="1" applyFill="1" applyBorder="1" applyAlignment="1">
      <alignment horizontal="center"/>
    </xf>
    <xf numFmtId="3" fontId="0" fillId="4" borderId="0" xfId="0" applyNumberFormat="1" applyFont="1" applyFill="1" applyBorder="1" applyAlignment="1">
      <alignment horizontal="center"/>
    </xf>
    <xf numFmtId="0" fontId="66" fillId="4" borderId="4" xfId="0" applyFont="1" applyFill="1" applyBorder="1"/>
    <xf numFmtId="0" fontId="66" fillId="4" borderId="0" xfId="0" applyFont="1" applyFill="1" applyBorder="1" applyAlignment="1">
      <alignment wrapText="1"/>
    </xf>
    <xf numFmtId="0" fontId="0" fillId="4" borderId="6" xfId="0" applyFill="1" applyBorder="1" applyAlignment="1">
      <alignment horizontal="center"/>
    </xf>
    <xf numFmtId="0" fontId="0" fillId="4" borderId="7" xfId="0" applyFill="1" applyBorder="1" applyAlignment="1">
      <alignment horizontal="center"/>
    </xf>
    <xf numFmtId="3" fontId="0" fillId="4" borderId="4" xfId="0" applyNumberFormat="1" applyFill="1" applyBorder="1" applyAlignment="1">
      <alignment horizontal="center"/>
    </xf>
    <xf numFmtId="3" fontId="0" fillId="4" borderId="0" xfId="0" applyNumberFormat="1" applyFill="1" applyBorder="1" applyAlignment="1">
      <alignment horizontal="center"/>
    </xf>
    <xf numFmtId="0" fontId="0" fillId="4" borderId="0" xfId="0" applyFill="1" applyBorder="1" applyAlignment="1">
      <alignment horizontal="center"/>
    </xf>
    <xf numFmtId="0" fontId="66" fillId="4" borderId="0" xfId="0" applyFont="1" applyFill="1" applyBorder="1"/>
    <xf numFmtId="0" fontId="0" fillId="4" borderId="4" xfId="0" applyFill="1" applyBorder="1" applyAlignment="1">
      <alignment horizontal="center"/>
    </xf>
    <xf numFmtId="170" fontId="0" fillId="4" borderId="0" xfId="12" applyNumberFormat="1" applyFont="1" applyFill="1" applyBorder="1" applyAlignment="1">
      <alignment horizontal="center"/>
    </xf>
    <xf numFmtId="0" fontId="0" fillId="4" borderId="7" xfId="0" applyFill="1" applyBorder="1"/>
    <xf numFmtId="0" fontId="0" fillId="4" borderId="6" xfId="0" applyFill="1" applyBorder="1"/>
    <xf numFmtId="0" fontId="0" fillId="4" borderId="8" xfId="0" applyFill="1" applyBorder="1"/>
    <xf numFmtId="0" fontId="82" fillId="10" borderId="0" xfId="0" applyFont="1" applyFill="1" applyBorder="1"/>
    <xf numFmtId="0" fontId="83" fillId="10" borderId="0" xfId="0" applyFont="1" applyFill="1" applyBorder="1"/>
    <xf numFmtId="0" fontId="84" fillId="11" borderId="23" xfId="0" applyFont="1" applyFill="1" applyBorder="1" applyAlignment="1">
      <alignment horizontal="left" vertical="center" wrapText="1" indent="1"/>
    </xf>
    <xf numFmtId="0" fontId="84" fillId="11" borderId="24" xfId="0" applyFont="1" applyFill="1" applyBorder="1" applyAlignment="1">
      <alignment horizontal="left" vertical="center" wrapText="1" indent="1"/>
    </xf>
    <xf numFmtId="0" fontId="85" fillId="10" borderId="25" xfId="0" applyFont="1" applyFill="1" applyBorder="1" applyAlignment="1">
      <alignment vertical="center" wrapText="1"/>
    </xf>
    <xf numFmtId="0" fontId="85" fillId="10" borderId="28" xfId="0" applyFont="1" applyFill="1" applyBorder="1" applyAlignment="1">
      <alignment vertical="center" wrapText="1"/>
    </xf>
    <xf numFmtId="0" fontId="82" fillId="10" borderId="28" xfId="0" applyFont="1" applyFill="1" applyBorder="1" applyAlignment="1">
      <alignment vertical="center" wrapText="1"/>
    </xf>
    <xf numFmtId="0" fontId="85" fillId="10" borderId="28" xfId="0" applyFont="1" applyFill="1" applyBorder="1" applyAlignment="1">
      <alignment horizontal="justify" vertical="center" wrapText="1"/>
    </xf>
    <xf numFmtId="0" fontId="85" fillId="10" borderId="31" xfId="0" applyFont="1" applyFill="1" applyBorder="1" applyAlignment="1">
      <alignment vertical="center" wrapText="1"/>
    </xf>
    <xf numFmtId="0" fontId="82" fillId="10" borderId="0" xfId="0" applyFont="1" applyFill="1" applyBorder="1" applyAlignment="1">
      <alignment vertical="top" wrapText="1"/>
    </xf>
    <xf numFmtId="0" fontId="85" fillId="10" borderId="0" xfId="0" applyFont="1" applyFill="1" applyBorder="1" applyAlignment="1">
      <alignment horizontal="left" vertical="top" wrapText="1" indent="5"/>
    </xf>
    <xf numFmtId="0" fontId="85" fillId="10" borderId="0" xfId="0" applyFont="1" applyFill="1" applyBorder="1" applyAlignment="1">
      <alignment horizontal="left" vertical="top" wrapText="1"/>
    </xf>
    <xf numFmtId="0" fontId="85" fillId="10" borderId="25" xfId="0" applyFont="1" applyFill="1" applyBorder="1" applyAlignment="1">
      <alignment vertical="center"/>
    </xf>
    <xf numFmtId="0" fontId="85" fillId="10" borderId="28" xfId="0" applyFont="1" applyFill="1" applyBorder="1" applyAlignment="1">
      <alignment vertical="center"/>
    </xf>
    <xf numFmtId="0" fontId="85" fillId="10" borderId="31" xfId="0" applyFont="1" applyFill="1" applyBorder="1" applyAlignment="1">
      <alignment vertical="center"/>
    </xf>
    <xf numFmtId="0" fontId="85" fillId="10" borderId="0" xfId="0" applyFont="1" applyFill="1" applyBorder="1" applyAlignment="1">
      <alignment horizontal="justify" vertical="center" wrapText="1"/>
    </xf>
    <xf numFmtId="0" fontId="82" fillId="10" borderId="0" xfId="0" applyFont="1" applyFill="1" applyBorder="1" applyAlignment="1">
      <alignment vertical="center" wrapText="1"/>
    </xf>
    <xf numFmtId="0" fontId="85" fillId="10" borderId="0" xfId="0" applyFont="1" applyFill="1" applyBorder="1" applyAlignment="1">
      <alignment vertical="center" wrapText="1"/>
    </xf>
    <xf numFmtId="0" fontId="82" fillId="12" borderId="0" xfId="0" applyFont="1" applyFill="1" applyBorder="1"/>
    <xf numFmtId="0" fontId="84" fillId="11" borderId="1" xfId="0" applyFont="1" applyFill="1" applyBorder="1" applyAlignment="1">
      <alignment vertical="center" wrapText="1"/>
    </xf>
    <xf numFmtId="0" fontId="84" fillId="11" borderId="34" xfId="0" applyFont="1" applyFill="1" applyBorder="1" applyAlignment="1">
      <alignment vertical="center" wrapText="1"/>
    </xf>
    <xf numFmtId="0" fontId="84" fillId="11" borderId="6" xfId="0" applyFont="1" applyFill="1" applyBorder="1" applyAlignment="1">
      <alignment vertical="center" wrapText="1"/>
    </xf>
    <xf numFmtId="0" fontId="85" fillId="11" borderId="35" xfId="0" applyFont="1" applyFill="1" applyBorder="1" applyAlignment="1">
      <alignment vertical="center" wrapText="1"/>
    </xf>
    <xf numFmtId="0" fontId="82" fillId="10" borderId="25" xfId="0" applyFont="1" applyFill="1" applyBorder="1" applyAlignment="1">
      <alignment vertical="center"/>
    </xf>
    <xf numFmtId="0" fontId="85" fillId="10" borderId="26" xfId="0" applyFont="1" applyFill="1" applyBorder="1" applyAlignment="1">
      <alignment vertical="center" wrapText="1"/>
    </xf>
    <xf numFmtId="0" fontId="85" fillId="10" borderId="36" xfId="0" applyFont="1" applyFill="1" applyBorder="1" applyAlignment="1">
      <alignment vertical="center" wrapText="1"/>
    </xf>
    <xf numFmtId="0" fontId="82" fillId="10" borderId="31" xfId="0" applyFont="1" applyFill="1" applyBorder="1" applyAlignment="1">
      <alignment vertical="center"/>
    </xf>
    <xf numFmtId="0" fontId="85" fillId="10" borderId="37" xfId="0" applyFont="1" applyFill="1" applyBorder="1" applyAlignment="1">
      <alignment vertical="center" wrapText="1"/>
    </xf>
    <xf numFmtId="0" fontId="85" fillId="10" borderId="33" xfId="0" applyFont="1" applyFill="1" applyBorder="1" applyAlignment="1">
      <alignment vertical="center" wrapText="1"/>
    </xf>
    <xf numFmtId="0" fontId="85" fillId="10" borderId="0" xfId="0" applyFont="1" applyFill="1" applyBorder="1" applyAlignment="1">
      <alignment vertical="center"/>
    </xf>
    <xf numFmtId="0" fontId="82" fillId="10" borderId="25" xfId="0" applyFont="1" applyFill="1" applyBorder="1" applyAlignment="1">
      <alignment vertical="center" wrapText="1"/>
    </xf>
    <xf numFmtId="0" fontId="82" fillId="10" borderId="28" xfId="0" applyFont="1" applyFill="1" applyBorder="1" applyAlignment="1">
      <alignment vertical="center"/>
    </xf>
    <xf numFmtId="0" fontId="82" fillId="10" borderId="0" xfId="0" applyFont="1" applyFill="1" applyBorder="1" applyAlignment="1">
      <alignment vertical="center"/>
    </xf>
    <xf numFmtId="0" fontId="85" fillId="10" borderId="0" xfId="0" applyFont="1" applyFill="1" applyBorder="1" applyAlignment="1">
      <alignment horizontal="left" vertical="center" wrapText="1" indent="5"/>
    </xf>
    <xf numFmtId="0" fontId="82" fillId="10" borderId="39" xfId="0" applyFont="1" applyFill="1" applyBorder="1" applyAlignment="1">
      <alignment vertical="center" wrapText="1"/>
    </xf>
    <xf numFmtId="0" fontId="82" fillId="10" borderId="42" xfId="0" applyFont="1" applyFill="1" applyBorder="1" applyAlignment="1">
      <alignment vertical="center"/>
    </xf>
    <xf numFmtId="0" fontId="82" fillId="10" borderId="31" xfId="0" applyFont="1" applyFill="1" applyBorder="1"/>
    <xf numFmtId="0" fontId="84" fillId="11" borderId="43" xfId="0" applyFont="1" applyFill="1" applyBorder="1" applyAlignment="1">
      <alignment horizontal="left" vertical="center" wrapText="1" indent="1"/>
    </xf>
    <xf numFmtId="0" fontId="84" fillId="11" borderId="43" xfId="0" applyFont="1" applyFill="1" applyBorder="1" applyAlignment="1">
      <alignment vertical="center" wrapText="1"/>
    </xf>
    <xf numFmtId="0" fontId="85" fillId="11" borderId="44" xfId="0" applyFont="1" applyFill="1" applyBorder="1" applyAlignment="1">
      <alignment horizontal="justify" vertical="center" wrapText="1"/>
    </xf>
    <xf numFmtId="0" fontId="84" fillId="11" borderId="0" xfId="0" applyFont="1" applyFill="1" applyBorder="1" applyAlignment="1">
      <alignment vertical="center" wrapText="1"/>
    </xf>
    <xf numFmtId="0" fontId="85" fillId="11" borderId="5" xfId="0" applyFont="1" applyFill="1" applyBorder="1" applyAlignment="1">
      <alignment horizontal="justify" vertical="center" wrapText="1"/>
    </xf>
    <xf numFmtId="0" fontId="82" fillId="10" borderId="25" xfId="0" applyFont="1" applyFill="1" applyBorder="1"/>
    <xf numFmtId="0" fontId="82" fillId="10" borderId="28" xfId="0" applyFont="1" applyFill="1" applyBorder="1"/>
    <xf numFmtId="0" fontId="82" fillId="10" borderId="45" xfId="0" applyFont="1" applyFill="1" applyBorder="1" applyAlignment="1">
      <alignment vertical="center"/>
    </xf>
    <xf numFmtId="0" fontId="85" fillId="10" borderId="43" xfId="0" applyFont="1" applyFill="1" applyBorder="1" applyAlignment="1">
      <alignment vertical="top" wrapText="1"/>
    </xf>
    <xf numFmtId="0" fontId="86" fillId="4" borderId="46" xfId="14" applyFont="1" applyFill="1" applyBorder="1" applyAlignment="1" applyProtection="1"/>
    <xf numFmtId="0" fontId="82" fillId="10" borderId="44" xfId="0" applyFont="1" applyFill="1" applyBorder="1"/>
    <xf numFmtId="0" fontId="87" fillId="10" borderId="0" xfId="14" applyFont="1" applyFill="1" applyBorder="1" applyAlignment="1" applyProtection="1">
      <alignment horizontal="right"/>
    </xf>
    <xf numFmtId="0" fontId="41"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168" fontId="38" fillId="8" borderId="0" xfId="13" applyNumberFormat="1" applyFont="1" applyFill="1" applyBorder="1" applyAlignment="1">
      <alignment horizontal="center"/>
    </xf>
    <xf numFmtId="0" fontId="48" fillId="4" borderId="0" xfId="0" applyFont="1" applyFill="1" applyBorder="1" applyAlignment="1">
      <alignment horizontal="left" wrapText="1"/>
    </xf>
    <xf numFmtId="0" fontId="43" fillId="4" borderId="0" xfId="0" applyFont="1" applyFill="1" applyBorder="1" applyAlignment="1">
      <alignment horizontal="center" vertical="center" wrapText="1"/>
    </xf>
    <xf numFmtId="0" fontId="0" fillId="4" borderId="0" xfId="0" applyFont="1" applyFill="1" applyBorder="1" applyAlignment="1">
      <alignment horizontal="center" vertical="center"/>
    </xf>
    <xf numFmtId="0" fontId="0" fillId="4" borderId="19" xfId="0" applyFont="1" applyFill="1" applyBorder="1" applyAlignment="1">
      <alignment horizontal="center" vertical="center"/>
    </xf>
    <xf numFmtId="0" fontId="43" fillId="4" borderId="0" xfId="0" applyFont="1" applyFill="1" applyBorder="1" applyAlignment="1">
      <alignment horizontal="left" vertical="center"/>
    </xf>
    <xf numFmtId="0" fontId="63" fillId="9" borderId="0" xfId="0" applyFont="1" applyFill="1" applyBorder="1" applyAlignment="1">
      <alignment horizontal="center" vertical="center" wrapText="1"/>
    </xf>
    <xf numFmtId="0" fontId="60" fillId="4" borderId="0" xfId="0" applyFont="1" applyFill="1" applyBorder="1" applyAlignment="1">
      <alignment horizontal="center" vertical="center" wrapText="1"/>
    </xf>
    <xf numFmtId="0" fontId="3" fillId="4" borderId="0" xfId="0" applyFont="1" applyFill="1" applyBorder="1" applyAlignment="1">
      <alignment vertical="center"/>
    </xf>
    <xf numFmtId="0" fontId="43" fillId="4" borderId="0" xfId="0" applyFont="1" applyFill="1" applyBorder="1" applyAlignment="1">
      <alignment horizontal="left" vertical="center" wrapText="1"/>
    </xf>
    <xf numFmtId="0" fontId="0" fillId="4" borderId="9" xfId="0" applyFill="1" applyBorder="1" applyAlignment="1">
      <alignment horizontal="left"/>
    </xf>
    <xf numFmtId="0" fontId="0" fillId="4" borderId="11" xfId="0" applyFill="1" applyBorder="1" applyAlignment="1">
      <alignment horizontal="left"/>
    </xf>
    <xf numFmtId="0" fontId="0" fillId="4" borderId="10" xfId="0" applyFill="1" applyBorder="1" applyAlignment="1">
      <alignment horizontal="left"/>
    </xf>
    <xf numFmtId="0" fontId="1" fillId="4" borderId="19" xfId="0" applyFont="1" applyFill="1" applyBorder="1" applyAlignment="1">
      <alignment horizontal="center"/>
    </xf>
    <xf numFmtId="0" fontId="20" fillId="4" borderId="19" xfId="0" applyFont="1" applyFill="1" applyBorder="1" applyAlignment="1">
      <alignment horizontal="center"/>
    </xf>
    <xf numFmtId="0" fontId="61" fillId="4" borderId="0" xfId="0" applyFont="1" applyFill="1" applyBorder="1" applyAlignment="1">
      <alignment horizontal="justify" vertical="center" wrapText="1"/>
    </xf>
    <xf numFmtId="0" fontId="61" fillId="4" borderId="0" xfId="0" applyFont="1" applyFill="1" applyBorder="1" applyAlignment="1">
      <alignment vertical="center" wrapText="1"/>
    </xf>
    <xf numFmtId="0" fontId="66" fillId="4" borderId="0" xfId="0" applyFont="1" applyFill="1" applyBorder="1" applyAlignment="1">
      <alignment horizontal="center" wrapText="1"/>
    </xf>
    <xf numFmtId="0" fontId="80" fillId="9" borderId="0" xfId="0" applyFont="1" applyFill="1" applyBorder="1" applyAlignment="1">
      <alignment horizontal="center" vertical="center" wrapText="1"/>
    </xf>
    <xf numFmtId="0" fontId="81" fillId="9" borderId="0" xfId="0" applyFont="1" applyFill="1" applyBorder="1" applyAlignment="1">
      <alignment horizontal="center" vertical="center"/>
    </xf>
    <xf numFmtId="0" fontId="0" fillId="0" borderId="20" xfId="0" applyBorder="1" applyAlignment="1">
      <alignment horizontal="center"/>
    </xf>
    <xf numFmtId="0" fontId="0" fillId="0" borderId="0" xfId="0" applyAlignment="1">
      <alignment horizontal="center"/>
    </xf>
    <xf numFmtId="0" fontId="0" fillId="0" borderId="19" xfId="0" applyBorder="1" applyAlignment="1">
      <alignment horizontal="center"/>
    </xf>
    <xf numFmtId="0" fontId="54" fillId="4" borderId="11" xfId="14" applyFill="1" applyBorder="1" applyAlignment="1" applyProtection="1">
      <alignment horizontal="left" vertical="center" wrapText="1"/>
    </xf>
    <xf numFmtId="0" fontId="0" fillId="4" borderId="21" xfId="0" applyFill="1" applyBorder="1" applyAlignment="1">
      <alignment horizontal="left" vertical="top" wrapText="1"/>
    </xf>
    <xf numFmtId="0" fontId="0" fillId="4" borderId="20" xfId="0" applyFill="1" applyBorder="1" applyAlignment="1">
      <alignment horizontal="left" vertical="top" wrapText="1"/>
    </xf>
    <xf numFmtId="0" fontId="0" fillId="4" borderId="22" xfId="0" applyFill="1" applyBorder="1" applyAlignment="1">
      <alignment horizontal="left" vertical="top" wrapText="1"/>
    </xf>
    <xf numFmtId="0" fontId="84" fillId="11" borderId="43" xfId="0" applyFont="1" applyFill="1" applyBorder="1" applyAlignment="1">
      <alignment horizontal="left" vertical="center" wrapText="1"/>
    </xf>
    <xf numFmtId="0" fontId="84" fillId="11" borderId="44" xfId="0" applyFont="1" applyFill="1" applyBorder="1" applyAlignment="1">
      <alignment horizontal="left" vertical="center" wrapText="1"/>
    </xf>
    <xf numFmtId="0" fontId="85" fillId="10" borderId="12" xfId="0" applyFont="1" applyFill="1" applyBorder="1" applyAlignment="1">
      <alignment horizontal="left" vertical="center" wrapText="1"/>
    </xf>
    <xf numFmtId="0" fontId="85" fillId="10" borderId="29" xfId="0" applyFont="1" applyFill="1" applyBorder="1" applyAlignment="1">
      <alignment horizontal="left" vertical="center" wrapText="1"/>
    </xf>
    <xf numFmtId="0" fontId="85" fillId="10" borderId="32" xfId="0" applyFont="1" applyFill="1" applyBorder="1" applyAlignment="1">
      <alignment horizontal="left" vertical="center" wrapText="1"/>
    </xf>
    <xf numFmtId="0" fontId="85" fillId="10" borderId="33" xfId="0" applyFont="1" applyFill="1" applyBorder="1" applyAlignment="1">
      <alignment horizontal="left" vertical="center" wrapText="1"/>
    </xf>
    <xf numFmtId="0" fontId="84" fillId="11" borderId="1" xfId="0" applyFont="1" applyFill="1" applyBorder="1" applyAlignment="1">
      <alignment horizontal="left" vertical="center" wrapText="1"/>
    </xf>
    <xf numFmtId="0" fontId="84" fillId="11" borderId="3" xfId="0" applyFont="1" applyFill="1" applyBorder="1" applyAlignment="1">
      <alignment horizontal="left" vertical="center" wrapText="1"/>
    </xf>
    <xf numFmtId="0" fontId="84" fillId="11" borderId="4" xfId="0" applyFont="1" applyFill="1" applyBorder="1" applyAlignment="1">
      <alignment horizontal="left" vertical="center" wrapText="1"/>
    </xf>
    <xf numFmtId="0" fontId="84" fillId="11" borderId="5" xfId="0" applyFont="1" applyFill="1" applyBorder="1" applyAlignment="1">
      <alignment horizontal="left" vertical="center" wrapText="1"/>
    </xf>
    <xf numFmtId="0" fontId="85" fillId="10" borderId="46" xfId="0" applyFont="1" applyFill="1" applyBorder="1" applyAlignment="1">
      <alignment horizontal="left" vertical="center" wrapText="1"/>
    </xf>
    <xf numFmtId="0" fontId="85" fillId="10" borderId="44" xfId="0" applyFont="1" applyFill="1" applyBorder="1" applyAlignment="1">
      <alignment horizontal="left" vertical="center" wrapText="1"/>
    </xf>
    <xf numFmtId="0" fontId="85" fillId="10" borderId="40" xfId="0" applyFont="1" applyFill="1" applyBorder="1" applyAlignment="1">
      <alignment horizontal="left" vertical="center" wrapText="1"/>
    </xf>
    <xf numFmtId="0" fontId="85" fillId="10" borderId="41" xfId="0" applyFont="1" applyFill="1" applyBorder="1" applyAlignment="1">
      <alignment horizontal="left" vertical="center" wrapText="1"/>
    </xf>
    <xf numFmtId="0" fontId="85" fillId="10" borderId="38" xfId="0" applyFont="1" applyFill="1" applyBorder="1" applyAlignment="1">
      <alignment horizontal="left" vertical="center" wrapText="1"/>
    </xf>
    <xf numFmtId="0" fontId="85" fillId="10" borderId="36" xfId="0" applyFont="1" applyFill="1" applyBorder="1" applyAlignment="1">
      <alignment horizontal="left" vertical="center" wrapText="1"/>
    </xf>
    <xf numFmtId="0" fontId="85" fillId="10" borderId="9" xfId="0" applyFont="1" applyFill="1" applyBorder="1" applyAlignment="1">
      <alignment horizontal="left" vertical="center" wrapText="1"/>
    </xf>
    <xf numFmtId="0" fontId="85" fillId="10" borderId="30" xfId="0" applyFont="1" applyFill="1" applyBorder="1" applyAlignment="1">
      <alignment horizontal="left" vertical="center" wrapText="1"/>
    </xf>
    <xf numFmtId="0" fontId="85" fillId="12" borderId="12" xfId="0" applyFont="1" applyFill="1" applyBorder="1" applyAlignment="1">
      <alignment horizontal="left" vertical="top" wrapText="1"/>
    </xf>
    <xf numFmtId="0" fontId="85" fillId="12" borderId="29" xfId="0" applyFont="1" applyFill="1" applyBorder="1" applyAlignment="1">
      <alignment horizontal="left" vertical="top" wrapText="1"/>
    </xf>
    <xf numFmtId="0" fontId="85" fillId="12" borderId="9" xfId="0" applyFont="1" applyFill="1" applyBorder="1" applyAlignment="1">
      <alignment horizontal="left" vertical="top" wrapText="1"/>
    </xf>
    <xf numFmtId="0" fontId="85" fillId="12" borderId="30" xfId="0" applyFont="1" applyFill="1" applyBorder="1" applyAlignment="1">
      <alignment horizontal="left" vertical="top" wrapText="1"/>
    </xf>
    <xf numFmtId="0" fontId="85" fillId="12" borderId="12" xfId="0" applyFont="1" applyFill="1" applyBorder="1" applyAlignment="1">
      <alignment horizontal="left" vertical="top"/>
    </xf>
    <xf numFmtId="0" fontId="85" fillId="12" borderId="29" xfId="0" applyFont="1" applyFill="1" applyBorder="1" applyAlignment="1">
      <alignment horizontal="left" vertical="top"/>
    </xf>
    <xf numFmtId="0" fontId="85" fillId="12" borderId="32" xfId="0" applyFont="1" applyFill="1" applyBorder="1" applyAlignment="1">
      <alignment horizontal="left" vertical="top" wrapText="1"/>
    </xf>
    <xf numFmtId="0" fontId="85" fillId="12" borderId="33" xfId="0" applyFont="1" applyFill="1" applyBorder="1" applyAlignment="1">
      <alignment horizontal="left" vertical="top" wrapText="1"/>
    </xf>
    <xf numFmtId="0" fontId="84" fillId="11" borderId="6" xfId="0" applyFont="1" applyFill="1" applyBorder="1" applyAlignment="1">
      <alignment horizontal="left" vertical="center" wrapText="1"/>
    </xf>
    <xf numFmtId="0" fontId="84" fillId="11" borderId="8" xfId="0" applyFont="1" applyFill="1" applyBorder="1" applyAlignment="1">
      <alignment horizontal="left" vertical="center" wrapText="1"/>
    </xf>
    <xf numFmtId="0" fontId="85" fillId="12" borderId="9" xfId="0" applyFont="1" applyFill="1" applyBorder="1" applyAlignment="1">
      <alignment horizontal="left" vertical="top"/>
    </xf>
    <xf numFmtId="0" fontId="85" fillId="12" borderId="30" xfId="0" applyFont="1" applyFill="1" applyBorder="1" applyAlignment="1">
      <alignment horizontal="left" vertical="top"/>
    </xf>
    <xf numFmtId="0" fontId="85" fillId="12" borderId="32" xfId="0" applyFont="1" applyFill="1" applyBorder="1" applyAlignment="1">
      <alignment horizontal="left" vertical="top"/>
    </xf>
    <xf numFmtId="0" fontId="85" fillId="12" borderId="33" xfId="0" applyFont="1" applyFill="1" applyBorder="1" applyAlignment="1">
      <alignment horizontal="left" vertical="top"/>
    </xf>
    <xf numFmtId="0" fontId="84" fillId="11" borderId="1" xfId="0" applyFont="1" applyFill="1" applyBorder="1" applyAlignment="1">
      <alignment horizontal="left" vertical="top" wrapText="1"/>
    </xf>
    <xf numFmtId="0" fontId="84" fillId="11" borderId="3" xfId="0" applyFont="1" applyFill="1" applyBorder="1" applyAlignment="1">
      <alignment horizontal="left" vertical="top" wrapText="1"/>
    </xf>
    <xf numFmtId="0" fontId="84" fillId="11" borderId="4" xfId="0" applyFont="1" applyFill="1" applyBorder="1" applyAlignment="1">
      <alignment horizontal="left" vertical="top" wrapText="1"/>
    </xf>
    <xf numFmtId="0" fontId="84" fillId="11" borderId="5" xfId="0" applyFont="1" applyFill="1" applyBorder="1" applyAlignment="1">
      <alignment horizontal="left" vertical="top" wrapText="1"/>
    </xf>
    <xf numFmtId="0" fontId="85" fillId="12" borderId="26" xfId="0" applyFont="1" applyFill="1" applyBorder="1" applyAlignment="1">
      <alignment horizontal="left" vertical="top" wrapText="1"/>
    </xf>
    <xf numFmtId="0" fontId="85" fillId="12" borderId="27" xfId="0" applyFont="1" applyFill="1" applyBorder="1" applyAlignment="1">
      <alignment horizontal="left" vertical="top" wrapText="1"/>
    </xf>
    <xf numFmtId="0" fontId="85" fillId="12" borderId="26" xfId="0" applyFont="1" applyFill="1" applyBorder="1" applyAlignment="1">
      <alignment horizontal="left" vertical="top"/>
    </xf>
    <xf numFmtId="0" fontId="85" fillId="12" borderId="27" xfId="0" applyFont="1" applyFill="1" applyBorder="1" applyAlignment="1">
      <alignment horizontal="left" vertical="top"/>
    </xf>
    <xf numFmtId="0" fontId="40" fillId="0" borderId="0" xfId="0" applyFont="1" applyFill="1" applyBorder="1" applyAlignment="1">
      <alignment horizontal="left" vertical="center" wrapText="1"/>
    </xf>
  </cellXfs>
  <cellStyles count="15">
    <cellStyle name="Comma" xfId="12" builtinId="3"/>
    <cellStyle name="Comma 2" xfId="3" xr:uid="{00000000-0005-0000-0000-000000000000}"/>
    <cellStyle name="Comma 2 2" xfId="10" xr:uid="{00000000-0005-0000-0000-000000000000}"/>
    <cellStyle name="Comma 2 3" xfId="11" xr:uid="{00000000-0005-0000-0000-000000000000}"/>
    <cellStyle name="Comma 2 4" xfId="9" xr:uid="{00000000-0005-0000-0000-000000000000}"/>
    <cellStyle name="Hyperlink" xfId="2" builtinId="8"/>
    <cellStyle name="Hyperlink 2" xfId="14" xr:uid="{7EC5E10F-9BEA-4FEE-B17F-5AC26EEDF7BF}"/>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_porteføljerapport skabelon v4.3 - q1-2010 26apr2010" xfId="13" xr:uid="{7D95F69C-D862-4D8E-8966-EFA4585ADCF3}"/>
    <cellStyle name="Percent" xfId="1" builtinId="5"/>
    <cellStyle name="Standard 3" xfId="8" xr:uid="{00000000-0005-0000-0000-000008000000}"/>
  </cellStyles>
  <dxfs count="6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1" Type="http://schemas.openxmlformats.org/officeDocument/2006/relationships/image" Target="../media/image3.png"/></Relationships>
</file>

<file path=xl/drawings/_rels/drawing10.xml.rels><?xml version="1.0" encoding="UTF-8" standalone="yes"?>
<Relationships xmlns="http://schemas.openxmlformats.org/package/2006/relationships"><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1" Type="http://schemas.openxmlformats.org/officeDocument/2006/relationships/image" Target="../media/image3.png"/></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971551</xdr:rowOff>
    </xdr:to>
    <xdr:sp macro="" textlink="">
      <xdr:nvSpPr>
        <xdr:cNvPr id="2" name="TextBox 33">
          <a:extLst>
            <a:ext uri="{FF2B5EF4-FFF2-40B4-BE49-F238E27FC236}">
              <a16:creationId xmlns:a16="http://schemas.microsoft.com/office/drawing/2014/main" id="{64BB1D14-BA02-4AD5-921A-ADCE094AD3B9}"/>
            </a:ext>
          </a:extLst>
        </xdr:cNvPr>
        <xdr:cNvSpPr txBox="1"/>
      </xdr:nvSpPr>
      <xdr:spPr>
        <a:xfrm>
          <a:off x="1638300" y="2438401"/>
          <a:ext cx="5362575"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Label Template for Danish Issuers</a:t>
          </a:r>
        </a:p>
        <a:p>
          <a:pPr algn="ctr"/>
          <a:r>
            <a:rPr lang="da-DK" sz="2400" b="1">
              <a:latin typeface="Arial" pitchFamily="34" charset="0"/>
              <a:cs typeface="Arial" pitchFamily="34" charset="0"/>
            </a:rPr>
            <a:t>2018</a:t>
          </a:r>
        </a:p>
      </xdr:txBody>
    </xdr:sp>
    <xdr:clientData/>
  </xdr:twoCellAnchor>
  <xdr:twoCellAnchor>
    <xdr:from>
      <xdr:col>1</xdr:col>
      <xdr:colOff>22411</xdr:colOff>
      <xdr:row>20</xdr:row>
      <xdr:rowOff>76200</xdr:rowOff>
    </xdr:from>
    <xdr:to>
      <xdr:col>2</xdr:col>
      <xdr:colOff>3657600</xdr:colOff>
      <xdr:row>32</xdr:row>
      <xdr:rowOff>83127</xdr:rowOff>
    </xdr:to>
    <xdr:sp macro="" textlink="">
      <xdr:nvSpPr>
        <xdr:cNvPr id="3" name="Tekstboks 4">
          <a:extLst>
            <a:ext uri="{FF2B5EF4-FFF2-40B4-BE49-F238E27FC236}">
              <a16:creationId xmlns:a16="http://schemas.microsoft.com/office/drawing/2014/main" id="{7817F7EF-54E6-40B5-B031-AE2BD05EED28}"/>
            </a:ext>
          </a:extLst>
        </xdr:cNvPr>
        <xdr:cNvSpPr txBox="1"/>
      </xdr:nvSpPr>
      <xdr:spPr>
        <a:xfrm>
          <a:off x="257938" y="9829800"/>
          <a:ext cx="4909807" cy="2168236"/>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Nordea Kredit Realkreditaktieselskab</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Specialized mortgage bank</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Capital Centre 2</a:t>
          </a: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  </a:t>
          </a:r>
          <a:r>
            <a:rPr lang="en-GB" sz="1100">
              <a:solidFill>
                <a:schemeClr val="dk1"/>
              </a:solidFill>
              <a:effectLst/>
              <a:latin typeface="+mn-lt"/>
              <a:ea typeface="+mn-ea"/>
              <a:cs typeface="+mn-cs"/>
            </a:rPr>
            <a:t>http://www.nordea.dk/Privat/Lån/Bolig/Investor+information/956482.html</a:t>
          </a:r>
          <a:endParaRPr lang="da-DK" sz="1100" b="0">
            <a:solidFill>
              <a:schemeClr val="dk1"/>
            </a:solidFill>
            <a:latin typeface="+mn-lt"/>
            <a:ea typeface="+mn-ea"/>
            <a:cs typeface="+mn-cs"/>
          </a:endParaRPr>
        </a:p>
        <a:p>
          <a:r>
            <a:rPr lang="en-GB" sz="1100" b="1">
              <a:solidFill>
                <a:schemeClr val="dk1"/>
              </a:solidFill>
              <a:latin typeface="+mn-lt"/>
              <a:ea typeface="+mn-ea"/>
              <a:cs typeface="+mn-cs"/>
            </a:rPr>
            <a:t>Homepage: </a:t>
          </a:r>
          <a:r>
            <a:rPr lang="en-GB" sz="1100" b="0">
              <a:solidFill>
                <a:schemeClr val="dk1"/>
              </a:solidFill>
              <a:latin typeface="+mn-lt"/>
              <a:ea typeface="+mn-ea"/>
              <a:cs typeface="+mn-cs"/>
            </a:rPr>
            <a:t>nordeakredit.dk</a:t>
          </a:r>
          <a:endParaRPr lang="da-DK" sz="1100" b="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Quarterly</a:t>
          </a:r>
        </a:p>
        <a:p>
          <a:r>
            <a:rPr lang="en-GB" sz="1100" b="1">
              <a:solidFill>
                <a:schemeClr val="dk1"/>
              </a:solidFill>
              <a:latin typeface="+mn-lt"/>
              <a:ea typeface="+mn-ea"/>
              <a:cs typeface="+mn-cs"/>
            </a:rPr>
            <a:t>Published  </a:t>
          </a:r>
          <a:r>
            <a:rPr lang="en-GB" sz="1100" b="0">
              <a:solidFill>
                <a:schemeClr val="dk1"/>
              </a:solidFill>
              <a:latin typeface="+mn-lt"/>
              <a:ea typeface="+mn-ea"/>
              <a:cs typeface="+mn-cs"/>
            </a:rPr>
            <a:t>2019-02-06</a:t>
          </a: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a:t>
          </a:r>
          <a:r>
            <a:rPr lang="en-GB" sz="1100" b="0" baseline="0">
              <a:solidFill>
                <a:schemeClr val="dk1"/>
              </a:solidFill>
              <a:latin typeface="+mn-lt"/>
              <a:ea typeface="+mn-ea"/>
              <a:cs typeface="+mn-cs"/>
            </a:rPr>
            <a:t>2018-12-28</a:t>
          </a:r>
          <a:endParaRPr lang="en-GB" sz="1100" b="0">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134472</xdr:colOff>
      <xdr:row>48</xdr:row>
      <xdr:rowOff>112057</xdr:rowOff>
    </xdr:from>
    <xdr:to>
      <xdr:col>5</xdr:col>
      <xdr:colOff>1255059</xdr:colOff>
      <xdr:row>66</xdr:row>
      <xdr:rowOff>89646</xdr:rowOff>
    </xdr:to>
    <xdr:sp macro="" textlink="">
      <xdr:nvSpPr>
        <xdr:cNvPr id="2" name="Tekstboks 3">
          <a:extLst>
            <a:ext uri="{FF2B5EF4-FFF2-40B4-BE49-F238E27FC236}">
              <a16:creationId xmlns:a16="http://schemas.microsoft.com/office/drawing/2014/main" id="{55D9D447-CEE6-455F-8A77-39031DA8D960}"/>
            </a:ext>
          </a:extLst>
        </xdr:cNvPr>
        <xdr:cNvSpPr txBox="1"/>
      </xdr:nvSpPr>
      <xdr:spPr>
        <a:xfrm>
          <a:off x="134472" y="9494182"/>
          <a:ext cx="10007412" cy="3578039"/>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compliant</a:t>
          </a:r>
          <a:r>
            <a:rPr lang="en-GB" sz="1100" baseline="0">
              <a:solidFill>
                <a:schemeClr val="dk1"/>
              </a:solidFill>
              <a:latin typeface="Arial" pitchFamily="34" charset="0"/>
              <a:ea typeface="+mn-ea"/>
              <a:cs typeface="Arial" pitchFamily="34" charset="0"/>
            </a:rPr>
            <a:t> with the requirements in CRR 129(7) and</a:t>
          </a:r>
          <a:r>
            <a:rPr lang="en-GB" sz="1100">
              <a:solidFill>
                <a:schemeClr val="dk1"/>
              </a:solidFill>
              <a:latin typeface="Arial" pitchFamily="34" charset="0"/>
              <a:ea typeface="+mn-ea"/>
              <a:cs typeface="Arial" pitchFamily="34" charset="0"/>
            </a:rPr>
            <a:t> is used with ECBC labelled covered bonds issues by the three issuer categories below. </a:t>
          </a:r>
        </a:p>
        <a:p>
          <a:endParaRPr lang="en-GB" sz="1100">
            <a:solidFill>
              <a:schemeClr val="dk1"/>
            </a:solidFill>
            <a:latin typeface="Arial" pitchFamily="34" charset="0"/>
            <a:ea typeface="+mn-ea"/>
            <a:cs typeface="Arial" pitchFamily="34" charset="0"/>
          </a:endParaRPr>
        </a:p>
        <a:p>
          <a:r>
            <a:rPr lang="en-GB" sz="1100" b="1" u="sng">
              <a:solidFill>
                <a:schemeClr val="dk1"/>
              </a:solidFill>
              <a:latin typeface="Arial" pitchFamily="34" charset="0"/>
              <a:ea typeface="+mn-ea"/>
              <a:cs typeface="Arial" pitchFamily="34" charset="0"/>
            </a:rPr>
            <a:t>Mandatory tables</a:t>
          </a:r>
        </a:p>
        <a:p>
          <a:r>
            <a:rPr lang="en-GB" sz="1100">
              <a:solidFill>
                <a:schemeClr val="dk1"/>
              </a:solidFill>
              <a:latin typeface="Arial" pitchFamily="34" charset="0"/>
              <a:ea typeface="+mn-ea"/>
              <a:cs typeface="Arial" pitchFamily="34" charset="0"/>
            </a:rPr>
            <a:t>Please note that not all tables are applicable to each issuer type</a:t>
          </a:r>
          <a:r>
            <a:rPr lang="en-GB" sz="1100" baseline="0">
              <a:solidFill>
                <a:schemeClr val="dk1"/>
              </a:solidFill>
              <a:latin typeface="Arial" pitchFamily="34" charset="0"/>
              <a:ea typeface="+mn-ea"/>
              <a:cs typeface="Arial" pitchFamily="34" charset="0"/>
            </a:rPr>
            <a:t> and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p>
        <a:p>
          <a:pPr marL="0" lvl="0" indent="0"/>
          <a:r>
            <a:rPr lang="en-GB" sz="1100" b="1">
              <a:solidFill>
                <a:schemeClr val="dk1"/>
              </a:solidFill>
              <a:latin typeface="Arial" pitchFamily="34" charset="0"/>
              <a:ea typeface="+mn-ea"/>
              <a:cs typeface="Arial" pitchFamily="34" charset="0"/>
            </a:rPr>
            <a:t>Non-specialised bank CBs issuers</a:t>
          </a:r>
          <a:endParaRPr lang="da-DK" sz="1100" b="1">
            <a:solidFill>
              <a:schemeClr val="dk1"/>
            </a:solidFill>
            <a:latin typeface="Arial" pitchFamily="34" charset="0"/>
            <a:ea typeface="+mn-ea"/>
            <a:cs typeface="Arial" pitchFamily="34" charset="0"/>
          </a:endParaRPr>
        </a:p>
        <a:p>
          <a:pPr marL="457200" lvl="1" indent="0"/>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1100">
            <a:solidFill>
              <a:schemeClr val="dk1"/>
            </a:solidFill>
            <a:latin typeface="Arial" pitchFamily="34" charset="0"/>
            <a:ea typeface="+mn-ea"/>
            <a:cs typeface="Arial" pitchFamily="34" charset="0"/>
          </a:endParaRPr>
        </a:p>
        <a:p>
          <a:pPr lvl="1"/>
          <a:endParaRPr lang="da-DK" sz="2000">
            <a:solidFill>
              <a:schemeClr val="dk1"/>
            </a:solidFill>
            <a:latin typeface="Arial" pitchFamily="34" charset="0"/>
            <a:ea typeface="+mn-ea"/>
            <a:cs typeface="Arial" pitchFamily="34" charset="0"/>
          </a:endParaRPr>
        </a:p>
        <a:p>
          <a:pPr lvl="0"/>
          <a:r>
            <a:rPr lang="en-GB" sz="1100" b="1" u="sng">
              <a:solidFill>
                <a:schemeClr val="dk1"/>
              </a:solidFill>
              <a:latin typeface="Arial" pitchFamily="34" charset="0"/>
              <a:ea typeface="+mn-ea"/>
              <a:cs typeface="Arial" pitchFamily="34" charset="0"/>
            </a:rPr>
            <a:t>Voluntary tables</a:t>
          </a:r>
        </a:p>
        <a:p>
          <a:pPr lvl="0"/>
          <a:r>
            <a:rPr lang="en-GB" sz="1100">
              <a:solidFill>
                <a:schemeClr val="dk1"/>
              </a:solidFill>
              <a:latin typeface="Arial" pitchFamily="34" charset="0"/>
              <a:ea typeface="+mn-ea"/>
              <a:cs typeface="Arial" pitchFamily="34" charset="0"/>
            </a:rPr>
            <a:t>The issuer can insert voluntary tables that </a:t>
          </a:r>
          <a:r>
            <a:rPr lang="en-GB" sz="1100" baseline="0">
              <a:solidFill>
                <a:schemeClr val="dk1"/>
              </a:solidFill>
              <a:latin typeface="Arial" pitchFamily="34" charset="0"/>
              <a:ea typeface="+mn-ea"/>
              <a:cs typeface="Arial" pitchFamily="34" charset="0"/>
            </a:rPr>
            <a:t>contain information in addition to what is contained in the Danish ECBC label tamplate.  It shall be possible to distinquish mandatory an voluntory tables. </a:t>
          </a:r>
        </a:p>
        <a:p>
          <a:pPr marL="457200" lvl="1" indent="0"/>
          <a:r>
            <a:rPr lang="en-GB" sz="1100">
              <a:solidFill>
                <a:schemeClr val="dk1"/>
              </a:solidFill>
              <a:latin typeface="Arial" pitchFamily="34" charset="0"/>
              <a:ea typeface="+mn-ea"/>
              <a:cs typeface="Arial" pitchFamily="34" charset="0"/>
            </a:rPr>
            <a:t>The voluntary tables must be named V1....Vn, where n is the number af  voluntary tables.  </a:t>
          </a:r>
        </a:p>
        <a:p>
          <a:pPr marL="457200" lvl="1" indent="0"/>
          <a:r>
            <a:rPr lang="en-GB" sz="1100">
              <a:solidFill>
                <a:schemeClr val="dk1"/>
              </a:solidFill>
              <a:latin typeface="Arial" pitchFamily="34" charset="0"/>
              <a:ea typeface="+mn-ea"/>
              <a:cs typeface="Arial" pitchFamily="34" charset="0"/>
            </a:rPr>
            <a:t>Voluntary tables must be  maked with a colur different from the colour used forrthe mandatory talbles in the Danish ECBC label tamplate.</a:t>
          </a:r>
          <a:endParaRPr lang="da-DK" sz="1100">
            <a:latin typeface="Arial" pitchFamily="34" charset="0"/>
            <a:cs typeface="Arial" pitchFamily="34" charset="0"/>
          </a:endParaRPr>
        </a:p>
      </xdr:txBody>
    </xdr:sp>
    <xdr:clientData/>
  </xdr:twoCellAnchor>
  <xdr:twoCellAnchor editAs="oneCell">
    <xdr:from>
      <xdr:col>4</xdr:col>
      <xdr:colOff>33618</xdr:colOff>
      <xdr:row>2</xdr:row>
      <xdr:rowOff>78441</xdr:rowOff>
    </xdr:from>
    <xdr:to>
      <xdr:col>5</xdr:col>
      <xdr:colOff>1150936</xdr:colOff>
      <xdr:row>7</xdr:row>
      <xdr:rowOff>60749</xdr:rowOff>
    </xdr:to>
    <xdr:pic>
      <xdr:nvPicPr>
        <xdr:cNvPr id="3" name="Billede 5">
          <a:extLst>
            <a:ext uri="{FF2B5EF4-FFF2-40B4-BE49-F238E27FC236}">
              <a16:creationId xmlns:a16="http://schemas.microsoft.com/office/drawing/2014/main" id="{BF1D2AD4-F0E6-494C-BABE-E256DCDFD3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48818" y="383241"/>
          <a:ext cx="2688943" cy="91575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470647</xdr:colOff>
      <xdr:row>0</xdr:row>
      <xdr:rowOff>0</xdr:rowOff>
    </xdr:from>
    <xdr:to>
      <xdr:col>6</xdr:col>
      <xdr:colOff>2333</xdr:colOff>
      <xdr:row>3</xdr:row>
      <xdr:rowOff>452955</xdr:rowOff>
    </xdr:to>
    <xdr:pic>
      <xdr:nvPicPr>
        <xdr:cNvPr id="2" name="Billede 3">
          <a:extLst>
            <a:ext uri="{FF2B5EF4-FFF2-40B4-BE49-F238E27FC236}">
              <a16:creationId xmlns:a16="http://schemas.microsoft.com/office/drawing/2014/main" id="{DF861279-0529-4161-BDEA-ABFE03A9920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09472" y="0"/>
          <a:ext cx="2674936" cy="91015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156882</xdr:colOff>
      <xdr:row>0</xdr:row>
      <xdr:rowOff>44824</xdr:rowOff>
    </xdr:from>
    <xdr:to>
      <xdr:col>8</xdr:col>
      <xdr:colOff>232053</xdr:colOff>
      <xdr:row>3</xdr:row>
      <xdr:rowOff>430544</xdr:rowOff>
    </xdr:to>
    <xdr:pic>
      <xdr:nvPicPr>
        <xdr:cNvPr id="2" name="Billede 3">
          <a:extLst>
            <a:ext uri="{FF2B5EF4-FFF2-40B4-BE49-F238E27FC236}">
              <a16:creationId xmlns:a16="http://schemas.microsoft.com/office/drawing/2014/main" id="{650B1240-6AD3-4935-8E60-25641EE192A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348382" y="44824"/>
          <a:ext cx="2675496" cy="91912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10</xdr:col>
      <xdr:colOff>448235</xdr:colOff>
      <xdr:row>0</xdr:row>
      <xdr:rowOff>0</xdr:rowOff>
    </xdr:from>
    <xdr:to>
      <xdr:col>12</xdr:col>
      <xdr:colOff>1027671</xdr:colOff>
      <xdr:row>4</xdr:row>
      <xdr:rowOff>127984</xdr:rowOff>
    </xdr:to>
    <xdr:pic>
      <xdr:nvPicPr>
        <xdr:cNvPr id="2" name="Billede 3">
          <a:extLst>
            <a:ext uri="{FF2B5EF4-FFF2-40B4-BE49-F238E27FC236}">
              <a16:creationId xmlns:a16="http://schemas.microsoft.com/office/drawing/2014/main" id="{8981C7C7-8F2D-4024-BB36-451BF2C8DF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58910" y="0"/>
          <a:ext cx="2674936" cy="92808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10</xdr:col>
      <xdr:colOff>235323</xdr:colOff>
      <xdr:row>0</xdr:row>
      <xdr:rowOff>0</xdr:rowOff>
    </xdr:from>
    <xdr:to>
      <xdr:col>13</xdr:col>
      <xdr:colOff>590642</xdr:colOff>
      <xdr:row>4</xdr:row>
      <xdr:rowOff>161602</xdr:rowOff>
    </xdr:to>
    <xdr:pic>
      <xdr:nvPicPr>
        <xdr:cNvPr id="2" name="Billede 3">
          <a:extLst>
            <a:ext uri="{FF2B5EF4-FFF2-40B4-BE49-F238E27FC236}">
              <a16:creationId xmlns:a16="http://schemas.microsoft.com/office/drawing/2014/main" id="{EB0D9000-F960-4E65-B353-74FE62C69A6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998573" y="0"/>
          <a:ext cx="2679419" cy="92360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851647</xdr:colOff>
      <xdr:row>0</xdr:row>
      <xdr:rowOff>0</xdr:rowOff>
    </xdr:from>
    <xdr:to>
      <xdr:col>8</xdr:col>
      <xdr:colOff>1711231</xdr:colOff>
      <xdr:row>4</xdr:row>
      <xdr:rowOff>161602</xdr:rowOff>
    </xdr:to>
    <xdr:pic>
      <xdr:nvPicPr>
        <xdr:cNvPr id="2" name="Billede 3">
          <a:extLst>
            <a:ext uri="{FF2B5EF4-FFF2-40B4-BE49-F238E27FC236}">
              <a16:creationId xmlns:a16="http://schemas.microsoft.com/office/drawing/2014/main" id="{1830F618-6590-41CE-9240-87458EF0C31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29272" y="0"/>
          <a:ext cx="2688384" cy="92360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851647</xdr:colOff>
      <xdr:row>0</xdr:row>
      <xdr:rowOff>0</xdr:rowOff>
    </xdr:from>
    <xdr:to>
      <xdr:col>12</xdr:col>
      <xdr:colOff>1184554</xdr:colOff>
      <xdr:row>4</xdr:row>
      <xdr:rowOff>161602</xdr:rowOff>
    </xdr:to>
    <xdr:pic>
      <xdr:nvPicPr>
        <xdr:cNvPr id="2" name="Billede 3">
          <a:extLst>
            <a:ext uri="{FF2B5EF4-FFF2-40B4-BE49-F238E27FC236}">
              <a16:creationId xmlns:a16="http://schemas.microsoft.com/office/drawing/2014/main" id="{A60BB8F4-4CF9-4B66-8235-EC7152E8B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67372" y="0"/>
          <a:ext cx="2695107" cy="92360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10</xdr:col>
      <xdr:colOff>907678</xdr:colOff>
      <xdr:row>0</xdr:row>
      <xdr:rowOff>0</xdr:rowOff>
    </xdr:from>
    <xdr:to>
      <xdr:col>13</xdr:col>
      <xdr:colOff>2334</xdr:colOff>
      <xdr:row>4</xdr:row>
      <xdr:rowOff>161602</xdr:rowOff>
    </xdr:to>
    <xdr:pic>
      <xdr:nvPicPr>
        <xdr:cNvPr id="2" name="Billede 3">
          <a:extLst>
            <a:ext uri="{FF2B5EF4-FFF2-40B4-BE49-F238E27FC236}">
              <a16:creationId xmlns:a16="http://schemas.microsoft.com/office/drawing/2014/main" id="{1EF85EE4-ECB0-4862-A5FC-597AA9260DA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47203" y="0"/>
          <a:ext cx="2695106" cy="92360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2644588</xdr:colOff>
      <xdr:row>0</xdr:row>
      <xdr:rowOff>0</xdr:rowOff>
    </xdr:from>
    <xdr:to>
      <xdr:col>3</xdr:col>
      <xdr:colOff>5330730</xdr:colOff>
      <xdr:row>4</xdr:row>
      <xdr:rowOff>161602</xdr:rowOff>
    </xdr:to>
    <xdr:pic>
      <xdr:nvPicPr>
        <xdr:cNvPr id="2" name="Billede 3">
          <a:extLst>
            <a:ext uri="{FF2B5EF4-FFF2-40B4-BE49-F238E27FC236}">
              <a16:creationId xmlns:a16="http://schemas.microsoft.com/office/drawing/2014/main" id="{6297D526-5AD5-442F-876C-478AF4C1D73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45788" y="0"/>
          <a:ext cx="2686142" cy="923602"/>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2644590</xdr:colOff>
      <xdr:row>0</xdr:row>
      <xdr:rowOff>0</xdr:rowOff>
    </xdr:from>
    <xdr:to>
      <xdr:col>3</xdr:col>
      <xdr:colOff>5330732</xdr:colOff>
      <xdr:row>4</xdr:row>
      <xdr:rowOff>161602</xdr:rowOff>
    </xdr:to>
    <xdr:pic>
      <xdr:nvPicPr>
        <xdr:cNvPr id="2" name="Billede 33">
          <a:extLst>
            <a:ext uri="{FF2B5EF4-FFF2-40B4-BE49-F238E27FC236}">
              <a16:creationId xmlns:a16="http://schemas.microsoft.com/office/drawing/2014/main" id="{375A65EB-922B-4068-BE86-B11C65726DC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45790" y="0"/>
          <a:ext cx="2686142" cy="92360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5" Type="http://schemas.openxmlformats.org/officeDocument/2006/relationships/vmlDrawing" Target="../drawings/vmlDrawing2.vm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9.bin"/><Relationship Id="rId1" Type="http://schemas.openxmlformats.org/officeDocument/2006/relationships/hyperlink" Target="http://www.realkreditraadet.dk/Default.aspx?ID=2926" TargetMode="Externa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E36E00"/>
  </sheetPr>
  <dimension ref="A1:A174"/>
  <sheetViews>
    <sheetView zoomScale="60" zoomScaleNormal="60" workbookViewId="0">
      <selection activeCell="A16" sqref="A16"/>
    </sheetView>
  </sheetViews>
  <sheetFormatPr defaultColWidth="9.140625" defaultRowHeight="15" x14ac:dyDescent="0.25"/>
  <cols>
    <col min="1" max="1" width="242" style="2" customWidth="1"/>
    <col min="2" max="16384" width="9.140625" style="2"/>
  </cols>
  <sheetData>
    <row r="1" spans="1:1" ht="31.5" x14ac:dyDescent="0.25">
      <c r="A1" s="24" t="s">
        <v>1363</v>
      </c>
    </row>
    <row r="3" spans="1:1" x14ac:dyDescent="0.25">
      <c r="A3" s="87"/>
    </row>
    <row r="4" spans="1:1" ht="34.5" x14ac:dyDescent="0.25">
      <c r="A4" s="88" t="s">
        <v>1364</v>
      </c>
    </row>
    <row r="5" spans="1:1" ht="34.5" x14ac:dyDescent="0.25">
      <c r="A5" s="88" t="s">
        <v>1365</v>
      </c>
    </row>
    <row r="6" spans="1:1" ht="34.5" x14ac:dyDescent="0.25">
      <c r="A6" s="88" t="s">
        <v>1366</v>
      </c>
    </row>
    <row r="7" spans="1:1" ht="17.25" x14ac:dyDescent="0.25">
      <c r="A7" s="88"/>
    </row>
    <row r="8" spans="1:1" ht="18.75" x14ac:dyDescent="0.25">
      <c r="A8" s="89" t="s">
        <v>1367</v>
      </c>
    </row>
    <row r="9" spans="1:1" ht="34.5" x14ac:dyDescent="0.3">
      <c r="A9" s="98" t="s">
        <v>1530</v>
      </c>
    </row>
    <row r="10" spans="1:1" ht="69" x14ac:dyDescent="0.25">
      <c r="A10" s="91" t="s">
        <v>1368</v>
      </c>
    </row>
    <row r="11" spans="1:1" ht="34.5" x14ac:dyDescent="0.25">
      <c r="A11" s="91" t="s">
        <v>1369</v>
      </c>
    </row>
    <row r="12" spans="1:1" ht="17.25" x14ac:dyDescent="0.25">
      <c r="A12" s="91" t="s">
        <v>1370</v>
      </c>
    </row>
    <row r="13" spans="1:1" ht="17.25" x14ac:dyDescent="0.25">
      <c r="A13" s="91" t="s">
        <v>1371</v>
      </c>
    </row>
    <row r="14" spans="1:1" ht="34.5" x14ac:dyDescent="0.25">
      <c r="A14" s="91" t="s">
        <v>1372</v>
      </c>
    </row>
    <row r="15" spans="1:1" ht="17.25" x14ac:dyDescent="0.25">
      <c r="A15" s="91"/>
    </row>
    <row r="16" spans="1:1" ht="18.75" x14ac:dyDescent="0.25">
      <c r="A16" s="89" t="s">
        <v>1373</v>
      </c>
    </row>
    <row r="17" spans="1:1" ht="17.25" x14ac:dyDescent="0.25">
      <c r="A17" s="92" t="s">
        <v>1374</v>
      </c>
    </row>
    <row r="18" spans="1:1" ht="34.5" x14ac:dyDescent="0.25">
      <c r="A18" s="93" t="s">
        <v>1375</v>
      </c>
    </row>
    <row r="19" spans="1:1" ht="34.5" x14ac:dyDescent="0.25">
      <c r="A19" s="93" t="s">
        <v>1376</v>
      </c>
    </row>
    <row r="20" spans="1:1" ht="51.75" x14ac:dyDescent="0.25">
      <c r="A20" s="93" t="s">
        <v>1377</v>
      </c>
    </row>
    <row r="21" spans="1:1" ht="86.25" x14ac:dyDescent="0.25">
      <c r="A21" s="93" t="s">
        <v>1378</v>
      </c>
    </row>
    <row r="22" spans="1:1" ht="51.75" x14ac:dyDescent="0.25">
      <c r="A22" s="93" t="s">
        <v>1379</v>
      </c>
    </row>
    <row r="23" spans="1:1" ht="34.5" x14ac:dyDescent="0.25">
      <c r="A23" s="93" t="s">
        <v>1380</v>
      </c>
    </row>
    <row r="24" spans="1:1" ht="17.25" x14ac:dyDescent="0.25">
      <c r="A24" s="93" t="s">
        <v>1381</v>
      </c>
    </row>
    <row r="25" spans="1:1" ht="17.25" x14ac:dyDescent="0.25">
      <c r="A25" s="92" t="s">
        <v>1382</v>
      </c>
    </row>
    <row r="26" spans="1:1" ht="51.75" x14ac:dyDescent="0.3">
      <c r="A26" s="94" t="s">
        <v>1383</v>
      </c>
    </row>
    <row r="27" spans="1:1" ht="17.25" x14ac:dyDescent="0.3">
      <c r="A27" s="94" t="s">
        <v>1384</v>
      </c>
    </row>
    <row r="28" spans="1:1" ht="17.25" x14ac:dyDescent="0.25">
      <c r="A28" s="92" t="s">
        <v>1385</v>
      </c>
    </row>
    <row r="29" spans="1:1" ht="34.5" x14ac:dyDescent="0.25">
      <c r="A29" s="93" t="s">
        <v>1386</v>
      </c>
    </row>
    <row r="30" spans="1:1" ht="34.5" x14ac:dyDescent="0.25">
      <c r="A30" s="93" t="s">
        <v>1387</v>
      </c>
    </row>
    <row r="31" spans="1:1" ht="34.5" x14ac:dyDescent="0.25">
      <c r="A31" s="93" t="s">
        <v>1388</v>
      </c>
    </row>
    <row r="32" spans="1:1" ht="34.5" x14ac:dyDescent="0.25">
      <c r="A32" s="93" t="s">
        <v>1389</v>
      </c>
    </row>
    <row r="33" spans="1:1" ht="17.25" x14ac:dyDescent="0.25">
      <c r="A33" s="93"/>
    </row>
    <row r="34" spans="1:1" ht="18.75" x14ac:dyDescent="0.25">
      <c r="A34" s="89" t="s">
        <v>1390</v>
      </c>
    </row>
    <row r="35" spans="1:1" ht="17.25" x14ac:dyDescent="0.25">
      <c r="A35" s="92" t="s">
        <v>1391</v>
      </c>
    </row>
    <row r="36" spans="1:1" ht="34.5" x14ac:dyDescent="0.25">
      <c r="A36" s="93" t="s">
        <v>1392</v>
      </c>
    </row>
    <row r="37" spans="1:1" ht="34.5" x14ac:dyDescent="0.25">
      <c r="A37" s="93" t="s">
        <v>1393</v>
      </c>
    </row>
    <row r="38" spans="1:1" ht="34.5" x14ac:dyDescent="0.25">
      <c r="A38" s="93" t="s">
        <v>1394</v>
      </c>
    </row>
    <row r="39" spans="1:1" ht="17.25" x14ac:dyDescent="0.25">
      <c r="A39" s="93" t="s">
        <v>1395</v>
      </c>
    </row>
    <row r="40" spans="1:1" ht="34.5" x14ac:dyDescent="0.25">
      <c r="A40" s="93" t="s">
        <v>1396</v>
      </c>
    </row>
    <row r="41" spans="1:1" ht="17.25" x14ac:dyDescent="0.25">
      <c r="A41" s="92" t="s">
        <v>1397</v>
      </c>
    </row>
    <row r="42" spans="1:1" ht="17.25" x14ac:dyDescent="0.25">
      <c r="A42" s="93" t="s">
        <v>1398</v>
      </c>
    </row>
    <row r="43" spans="1:1" ht="17.25" x14ac:dyDescent="0.3">
      <c r="A43" s="94" t="s">
        <v>1399</v>
      </c>
    </row>
    <row r="44" spans="1:1" ht="17.25" x14ac:dyDescent="0.25">
      <c r="A44" s="92" t="s">
        <v>1400</v>
      </c>
    </row>
    <row r="45" spans="1:1" ht="34.5" x14ac:dyDescent="0.3">
      <c r="A45" s="94" t="s">
        <v>1401</v>
      </c>
    </row>
    <row r="46" spans="1:1" ht="34.5" x14ac:dyDescent="0.25">
      <c r="A46" s="93" t="s">
        <v>1402</v>
      </c>
    </row>
    <row r="47" spans="1:1" ht="34.5" x14ac:dyDescent="0.25">
      <c r="A47" s="93" t="s">
        <v>1403</v>
      </c>
    </row>
    <row r="48" spans="1:1" ht="17.25" x14ac:dyDescent="0.25">
      <c r="A48" s="93" t="s">
        <v>1404</v>
      </c>
    </row>
    <row r="49" spans="1:1" ht="17.25" x14ac:dyDescent="0.3">
      <c r="A49" s="94" t="s">
        <v>1405</v>
      </c>
    </row>
    <row r="50" spans="1:1" ht="17.25" x14ac:dyDescent="0.25">
      <c r="A50" s="92" t="s">
        <v>1406</v>
      </c>
    </row>
    <row r="51" spans="1:1" ht="34.5" x14ac:dyDescent="0.3">
      <c r="A51" s="94" t="s">
        <v>1407</v>
      </c>
    </row>
    <row r="52" spans="1:1" ht="17.25" x14ac:dyDescent="0.25">
      <c r="A52" s="93" t="s">
        <v>1408</v>
      </c>
    </row>
    <row r="53" spans="1:1" ht="34.5" x14ac:dyDescent="0.3">
      <c r="A53" s="94" t="s">
        <v>1409</v>
      </c>
    </row>
    <row r="54" spans="1:1" ht="17.25" x14ac:dyDescent="0.25">
      <c r="A54" s="92" t="s">
        <v>1410</v>
      </c>
    </row>
    <row r="55" spans="1:1" ht="17.25" x14ac:dyDescent="0.3">
      <c r="A55" s="94" t="s">
        <v>1411</v>
      </c>
    </row>
    <row r="56" spans="1:1" ht="34.5" x14ac:dyDescent="0.25">
      <c r="A56" s="93" t="s">
        <v>1412</v>
      </c>
    </row>
    <row r="57" spans="1:1" ht="17.25" x14ac:dyDescent="0.25">
      <c r="A57" s="93" t="s">
        <v>1413</v>
      </c>
    </row>
    <row r="58" spans="1:1" ht="17.25" x14ac:dyDescent="0.25">
      <c r="A58" s="93" t="s">
        <v>1414</v>
      </c>
    </row>
    <row r="59" spans="1:1" ht="17.25" x14ac:dyDescent="0.25">
      <c r="A59" s="92" t="s">
        <v>1415</v>
      </c>
    </row>
    <row r="60" spans="1:1" ht="34.5" x14ac:dyDescent="0.25">
      <c r="A60" s="93" t="s">
        <v>1416</v>
      </c>
    </row>
    <row r="61" spans="1:1" ht="17.25" x14ac:dyDescent="0.25">
      <c r="A61" s="95"/>
    </row>
    <row r="62" spans="1:1" ht="18.75" x14ac:dyDescent="0.25">
      <c r="A62" s="89" t="s">
        <v>1417</v>
      </c>
    </row>
    <row r="63" spans="1:1" ht="17.25" x14ac:dyDescent="0.25">
      <c r="A63" s="92" t="s">
        <v>1418</v>
      </c>
    </row>
    <row r="64" spans="1:1" ht="34.5" x14ac:dyDescent="0.25">
      <c r="A64" s="93" t="s">
        <v>1419</v>
      </c>
    </row>
    <row r="65" spans="1:1" ht="17.25" x14ac:dyDescent="0.25">
      <c r="A65" s="93" t="s">
        <v>1420</v>
      </c>
    </row>
    <row r="66" spans="1:1" ht="34.5" x14ac:dyDescent="0.25">
      <c r="A66" s="91" t="s">
        <v>1421</v>
      </c>
    </row>
    <row r="67" spans="1:1" ht="34.5" x14ac:dyDescent="0.25">
      <c r="A67" s="91" t="s">
        <v>1422</v>
      </c>
    </row>
    <row r="68" spans="1:1" ht="34.5" x14ac:dyDescent="0.25">
      <c r="A68" s="91" t="s">
        <v>1423</v>
      </c>
    </row>
    <row r="69" spans="1:1" ht="17.25" x14ac:dyDescent="0.25">
      <c r="A69" s="96" t="s">
        <v>1424</v>
      </c>
    </row>
    <row r="70" spans="1:1" ht="51.75" x14ac:dyDescent="0.25">
      <c r="A70" s="91" t="s">
        <v>1425</v>
      </c>
    </row>
    <row r="71" spans="1:1" ht="17.25" x14ac:dyDescent="0.25">
      <c r="A71" s="91" t="s">
        <v>1426</v>
      </c>
    </row>
    <row r="72" spans="1:1" ht="17.25" x14ac:dyDescent="0.25">
      <c r="A72" s="96" t="s">
        <v>1427</v>
      </c>
    </row>
    <row r="73" spans="1:1" ht="17.25" x14ac:dyDescent="0.25">
      <c r="A73" s="91" t="s">
        <v>1428</v>
      </c>
    </row>
    <row r="74" spans="1:1" ht="17.25" x14ac:dyDescent="0.25">
      <c r="A74" s="96" t="s">
        <v>1429</v>
      </c>
    </row>
    <row r="75" spans="1:1" ht="34.5" x14ac:dyDescent="0.25">
      <c r="A75" s="91" t="s">
        <v>1430</v>
      </c>
    </row>
    <row r="76" spans="1:1" ht="17.25" x14ac:dyDescent="0.25">
      <c r="A76" s="91" t="s">
        <v>1431</v>
      </c>
    </row>
    <row r="77" spans="1:1" ht="51.75" x14ac:dyDescent="0.25">
      <c r="A77" s="91" t="s">
        <v>1432</v>
      </c>
    </row>
    <row r="78" spans="1:1" ht="17.25" x14ac:dyDescent="0.25">
      <c r="A78" s="96" t="s">
        <v>1433</v>
      </c>
    </row>
    <row r="79" spans="1:1" ht="17.25" x14ac:dyDescent="0.3">
      <c r="A79" s="90" t="s">
        <v>1434</v>
      </c>
    </row>
    <row r="80" spans="1:1" ht="17.25" x14ac:dyDescent="0.25">
      <c r="A80" s="96" t="s">
        <v>1435</v>
      </c>
    </row>
    <row r="81" spans="1:1" ht="34.5" x14ac:dyDescent="0.25">
      <c r="A81" s="91" t="s">
        <v>1436</v>
      </c>
    </row>
    <row r="82" spans="1:1" ht="34.5" x14ac:dyDescent="0.25">
      <c r="A82" s="91" t="s">
        <v>1437</v>
      </c>
    </row>
    <row r="83" spans="1:1" ht="34.5" x14ac:dyDescent="0.25">
      <c r="A83" s="91" t="s">
        <v>1438</v>
      </c>
    </row>
    <row r="84" spans="1:1" ht="34.5" x14ac:dyDescent="0.25">
      <c r="A84" s="91" t="s">
        <v>1439</v>
      </c>
    </row>
    <row r="85" spans="1:1" ht="34.5" x14ac:dyDescent="0.25">
      <c r="A85" s="91" t="s">
        <v>1440</v>
      </c>
    </row>
    <row r="86" spans="1:1" ht="17.25" x14ac:dyDescent="0.25">
      <c r="A86" s="96" t="s">
        <v>1441</v>
      </c>
    </row>
    <row r="87" spans="1:1" ht="17.25" x14ac:dyDescent="0.25">
      <c r="A87" s="91" t="s">
        <v>1442</v>
      </c>
    </row>
    <row r="88" spans="1:1" ht="34.5" x14ac:dyDescent="0.25">
      <c r="A88" s="91" t="s">
        <v>1443</v>
      </c>
    </row>
    <row r="89" spans="1:1" ht="17.25" x14ac:dyDescent="0.25">
      <c r="A89" s="96" t="s">
        <v>1444</v>
      </c>
    </row>
    <row r="90" spans="1:1" ht="34.5" x14ac:dyDescent="0.25">
      <c r="A90" s="91" t="s">
        <v>1445</v>
      </c>
    </row>
    <row r="91" spans="1:1" ht="17.25" x14ac:dyDescent="0.25">
      <c r="A91" s="96" t="s">
        <v>1446</v>
      </c>
    </row>
    <row r="92" spans="1:1" ht="17.25" x14ac:dyDescent="0.3">
      <c r="A92" s="90" t="s">
        <v>1447</v>
      </c>
    </row>
    <row r="93" spans="1:1" ht="17.25" x14ac:dyDescent="0.25">
      <c r="A93" s="91" t="s">
        <v>1448</v>
      </c>
    </row>
    <row r="94" spans="1:1" ht="17.25" x14ac:dyDescent="0.25">
      <c r="A94" s="91"/>
    </row>
    <row r="95" spans="1:1" ht="18.75" x14ac:dyDescent="0.25">
      <c r="A95" s="89" t="s">
        <v>1449</v>
      </c>
    </row>
    <row r="96" spans="1:1" ht="34.5" x14ac:dyDescent="0.3">
      <c r="A96" s="90" t="s">
        <v>1450</v>
      </c>
    </row>
    <row r="97" spans="1:1" ht="17.25" x14ac:dyDescent="0.3">
      <c r="A97" s="90" t="s">
        <v>1451</v>
      </c>
    </row>
    <row r="98" spans="1:1" ht="17.25" x14ac:dyDescent="0.25">
      <c r="A98" s="96" t="s">
        <v>1452</v>
      </c>
    </row>
    <row r="99" spans="1:1" ht="17.25" x14ac:dyDescent="0.25">
      <c r="A99" s="88" t="s">
        <v>1453</v>
      </c>
    </row>
    <row r="100" spans="1:1" ht="17.25" x14ac:dyDescent="0.25">
      <c r="A100" s="91" t="s">
        <v>1454</v>
      </c>
    </row>
    <row r="101" spans="1:1" ht="17.25" x14ac:dyDescent="0.25">
      <c r="A101" s="91" t="s">
        <v>1455</v>
      </c>
    </row>
    <row r="102" spans="1:1" ht="17.25" x14ac:dyDescent="0.25">
      <c r="A102" s="91" t="s">
        <v>1456</v>
      </c>
    </row>
    <row r="103" spans="1:1" ht="17.25" x14ac:dyDescent="0.25">
      <c r="A103" s="91" t="s">
        <v>1457</v>
      </c>
    </row>
    <row r="104" spans="1:1" ht="34.5" x14ac:dyDescent="0.25">
      <c r="A104" s="91" t="s">
        <v>1458</v>
      </c>
    </row>
    <row r="105" spans="1:1" ht="17.25" x14ac:dyDescent="0.25">
      <c r="A105" s="88" t="s">
        <v>1459</v>
      </c>
    </row>
    <row r="106" spans="1:1" ht="17.25" x14ac:dyDescent="0.25">
      <c r="A106" s="91" t="s">
        <v>1460</v>
      </c>
    </row>
    <row r="107" spans="1:1" ht="17.25" x14ac:dyDescent="0.25">
      <c r="A107" s="91" t="s">
        <v>1461</v>
      </c>
    </row>
    <row r="108" spans="1:1" ht="17.25" x14ac:dyDescent="0.25">
      <c r="A108" s="91" t="s">
        <v>1462</v>
      </c>
    </row>
    <row r="109" spans="1:1" ht="17.25" x14ac:dyDescent="0.25">
      <c r="A109" s="91" t="s">
        <v>1463</v>
      </c>
    </row>
    <row r="110" spans="1:1" ht="17.25" x14ac:dyDescent="0.25">
      <c r="A110" s="91" t="s">
        <v>1464</v>
      </c>
    </row>
    <row r="111" spans="1:1" ht="17.25" x14ac:dyDescent="0.25">
      <c r="A111" s="91" t="s">
        <v>1465</v>
      </c>
    </row>
    <row r="112" spans="1:1" ht="17.25" x14ac:dyDescent="0.25">
      <c r="A112" s="96" t="s">
        <v>1466</v>
      </c>
    </row>
    <row r="113" spans="1:1" ht="17.25" x14ac:dyDescent="0.25">
      <c r="A113" s="91" t="s">
        <v>1467</v>
      </c>
    </row>
    <row r="114" spans="1:1" ht="17.25" x14ac:dyDescent="0.25">
      <c r="A114" s="88" t="s">
        <v>1468</v>
      </c>
    </row>
    <row r="115" spans="1:1" ht="17.25" x14ac:dyDescent="0.25">
      <c r="A115" s="91" t="s">
        <v>1469</v>
      </c>
    </row>
    <row r="116" spans="1:1" ht="17.25" x14ac:dyDescent="0.25">
      <c r="A116" s="91" t="s">
        <v>1470</v>
      </c>
    </row>
    <row r="117" spans="1:1" ht="17.25" x14ac:dyDescent="0.25">
      <c r="A117" s="88" t="s">
        <v>1471</v>
      </c>
    </row>
    <row r="118" spans="1:1" ht="17.25" x14ac:dyDescent="0.25">
      <c r="A118" s="91" t="s">
        <v>1472</v>
      </c>
    </row>
    <row r="119" spans="1:1" ht="17.25" x14ac:dyDescent="0.25">
      <c r="A119" s="91" t="s">
        <v>1473</v>
      </c>
    </row>
    <row r="120" spans="1:1" ht="17.25" x14ac:dyDescent="0.25">
      <c r="A120" s="91" t="s">
        <v>1474</v>
      </c>
    </row>
    <row r="121" spans="1:1" ht="17.25" x14ac:dyDescent="0.25">
      <c r="A121" s="96" t="s">
        <v>1475</v>
      </c>
    </row>
    <row r="122" spans="1:1" ht="17.25" x14ac:dyDescent="0.25">
      <c r="A122" s="88" t="s">
        <v>1476</v>
      </c>
    </row>
    <row r="123" spans="1:1" ht="17.25" x14ac:dyDescent="0.25">
      <c r="A123" s="88" t="s">
        <v>1477</v>
      </c>
    </row>
    <row r="124" spans="1:1" ht="17.25" x14ac:dyDescent="0.25">
      <c r="A124" s="91" t="s">
        <v>1478</v>
      </c>
    </row>
    <row r="125" spans="1:1" ht="17.25" x14ac:dyDescent="0.25">
      <c r="A125" s="91" t="s">
        <v>1479</v>
      </c>
    </row>
    <row r="126" spans="1:1" ht="17.25" x14ac:dyDescent="0.25">
      <c r="A126" s="91" t="s">
        <v>1480</v>
      </c>
    </row>
    <row r="127" spans="1:1" ht="17.25" x14ac:dyDescent="0.25">
      <c r="A127" s="91" t="s">
        <v>1481</v>
      </c>
    </row>
    <row r="128" spans="1:1" ht="17.25" x14ac:dyDescent="0.25">
      <c r="A128" s="91" t="s">
        <v>1482</v>
      </c>
    </row>
    <row r="129" spans="1:1" ht="17.25" x14ac:dyDescent="0.25">
      <c r="A129" s="96" t="s">
        <v>1483</v>
      </c>
    </row>
    <row r="130" spans="1:1" ht="34.5" x14ac:dyDescent="0.25">
      <c r="A130" s="91" t="s">
        <v>1484</v>
      </c>
    </row>
    <row r="131" spans="1:1" ht="69" x14ac:dyDescent="0.25">
      <c r="A131" s="91" t="s">
        <v>1485</v>
      </c>
    </row>
    <row r="132" spans="1:1" ht="34.5" x14ac:dyDescent="0.25">
      <c r="A132" s="91" t="s">
        <v>1486</v>
      </c>
    </row>
    <row r="133" spans="1:1" ht="17.25" x14ac:dyDescent="0.25">
      <c r="A133" s="96" t="s">
        <v>1487</v>
      </c>
    </row>
    <row r="134" spans="1:1" ht="34.5" x14ac:dyDescent="0.25">
      <c r="A134" s="88" t="s">
        <v>1488</v>
      </c>
    </row>
    <row r="135" spans="1:1" ht="17.25" x14ac:dyDescent="0.25">
      <c r="A135" s="88"/>
    </row>
    <row r="136" spans="1:1" ht="18.75" x14ac:dyDescent="0.25">
      <c r="A136" s="89" t="s">
        <v>1489</v>
      </c>
    </row>
    <row r="137" spans="1:1" ht="17.25" x14ac:dyDescent="0.25">
      <c r="A137" s="91" t="s">
        <v>1490</v>
      </c>
    </row>
    <row r="138" spans="1:1" ht="34.5" x14ac:dyDescent="0.25">
      <c r="A138" s="93" t="s">
        <v>1491</v>
      </c>
    </row>
    <row r="139" spans="1:1" ht="34.5" x14ac:dyDescent="0.25">
      <c r="A139" s="93" t="s">
        <v>1492</v>
      </c>
    </row>
    <row r="140" spans="1:1" ht="17.25" x14ac:dyDescent="0.25">
      <c r="A140" s="92" t="s">
        <v>1493</v>
      </c>
    </row>
    <row r="141" spans="1:1" ht="17.25" x14ac:dyDescent="0.25">
      <c r="A141" s="97" t="s">
        <v>1494</v>
      </c>
    </row>
    <row r="142" spans="1:1" ht="34.5" x14ac:dyDescent="0.3">
      <c r="A142" s="94" t="s">
        <v>1495</v>
      </c>
    </row>
    <row r="143" spans="1:1" ht="17.25" x14ac:dyDescent="0.25">
      <c r="A143" s="93" t="s">
        <v>1496</v>
      </c>
    </row>
    <row r="144" spans="1:1" ht="17.25" x14ac:dyDescent="0.25">
      <c r="A144" s="93" t="s">
        <v>1497</v>
      </c>
    </row>
    <row r="145" spans="1:1" ht="17.25" x14ac:dyDescent="0.25">
      <c r="A145" s="97" t="s">
        <v>1498</v>
      </c>
    </row>
    <row r="146" spans="1:1" ht="17.25" x14ac:dyDescent="0.25">
      <c r="A146" s="92" t="s">
        <v>1499</v>
      </c>
    </row>
    <row r="147" spans="1:1" ht="17.25" x14ac:dyDescent="0.25">
      <c r="A147" s="97" t="s">
        <v>1500</v>
      </c>
    </row>
    <row r="148" spans="1:1" ht="17.25" x14ac:dyDescent="0.25">
      <c r="A148" s="93" t="s">
        <v>1501</v>
      </c>
    </row>
    <row r="149" spans="1:1" ht="17.25" x14ac:dyDescent="0.25">
      <c r="A149" s="93" t="s">
        <v>1502</v>
      </c>
    </row>
    <row r="150" spans="1:1" ht="17.25" x14ac:dyDescent="0.25">
      <c r="A150" s="93" t="s">
        <v>1503</v>
      </c>
    </row>
    <row r="151" spans="1:1" ht="34.5" x14ac:dyDescent="0.25">
      <c r="A151" s="97" t="s">
        <v>1504</v>
      </c>
    </row>
    <row r="152" spans="1:1" ht="17.25" x14ac:dyDescent="0.25">
      <c r="A152" s="92" t="s">
        <v>1505</v>
      </c>
    </row>
    <row r="153" spans="1:1" ht="17.25" x14ac:dyDescent="0.25">
      <c r="A153" s="93" t="s">
        <v>1506</v>
      </c>
    </row>
    <row r="154" spans="1:1" ht="17.25" x14ac:dyDescent="0.25">
      <c r="A154" s="93" t="s">
        <v>1507</v>
      </c>
    </row>
    <row r="155" spans="1:1" ht="17.25" x14ac:dyDescent="0.25">
      <c r="A155" s="93" t="s">
        <v>1508</v>
      </c>
    </row>
    <row r="156" spans="1:1" ht="17.25" x14ac:dyDescent="0.25">
      <c r="A156" s="93" t="s">
        <v>1509</v>
      </c>
    </row>
    <row r="157" spans="1:1" ht="34.5" x14ac:dyDescent="0.25">
      <c r="A157" s="93" t="s">
        <v>1510</v>
      </c>
    </row>
    <row r="158" spans="1:1" ht="34.5" x14ac:dyDescent="0.25">
      <c r="A158" s="93" t="s">
        <v>1511</v>
      </c>
    </row>
    <row r="159" spans="1:1" ht="17.25" x14ac:dyDescent="0.25">
      <c r="A159" s="92" t="s">
        <v>1512</v>
      </c>
    </row>
    <row r="160" spans="1:1" ht="34.5" x14ac:dyDescent="0.25">
      <c r="A160" s="93" t="s">
        <v>1513</v>
      </c>
    </row>
    <row r="161" spans="1:1" ht="34.5" x14ac:dyDescent="0.25">
      <c r="A161" s="93" t="s">
        <v>1514</v>
      </c>
    </row>
    <row r="162" spans="1:1" ht="17.25" x14ac:dyDescent="0.25">
      <c r="A162" s="93" t="s">
        <v>1515</v>
      </c>
    </row>
    <row r="163" spans="1:1" ht="17.25" x14ac:dyDescent="0.25">
      <c r="A163" s="92" t="s">
        <v>1516</v>
      </c>
    </row>
    <row r="164" spans="1:1" ht="34.5" x14ac:dyDescent="0.3">
      <c r="A164" s="99" t="s">
        <v>1531</v>
      </c>
    </row>
    <row r="165" spans="1:1" ht="34.5" x14ac:dyDescent="0.25">
      <c r="A165" s="93" t="s">
        <v>1517</v>
      </c>
    </row>
    <row r="166" spans="1:1" ht="17.25" x14ac:dyDescent="0.25">
      <c r="A166" s="92" t="s">
        <v>1518</v>
      </c>
    </row>
    <row r="167" spans="1:1" ht="17.25" x14ac:dyDescent="0.25">
      <c r="A167" s="93" t="s">
        <v>1519</v>
      </c>
    </row>
    <row r="168" spans="1:1" ht="17.25" x14ac:dyDescent="0.25">
      <c r="A168" s="92" t="s">
        <v>1520</v>
      </c>
    </row>
    <row r="169" spans="1:1" ht="17.25" x14ac:dyDescent="0.3">
      <c r="A169" s="94" t="s">
        <v>1521</v>
      </c>
    </row>
    <row r="170" spans="1:1" ht="17.25" x14ac:dyDescent="0.3">
      <c r="A170" s="94"/>
    </row>
    <row r="171" spans="1:1" ht="17.25" x14ac:dyDescent="0.3">
      <c r="A171" s="94"/>
    </row>
    <row r="172" spans="1:1" ht="17.25" x14ac:dyDescent="0.3">
      <c r="A172" s="94"/>
    </row>
    <row r="173" spans="1:1" ht="17.25" x14ac:dyDescent="0.3">
      <c r="A173" s="94"/>
    </row>
    <row r="174" spans="1:1" ht="17.25" x14ac:dyDescent="0.3">
      <c r="A174" s="94"/>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847A75"/>
  </sheetPr>
  <dimension ref="A1:R40"/>
  <sheetViews>
    <sheetView showGridLines="0" showRowColHeaders="0" tabSelected="1" zoomScale="80" zoomScaleNormal="80" workbookViewId="0">
      <selection activeCell="M7" sqref="M7"/>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478" t="s">
        <v>1723</v>
      </c>
      <c r="F6" s="478"/>
      <c r="G6" s="478"/>
      <c r="H6" s="7"/>
      <c r="I6" s="7"/>
      <c r="J6" s="8"/>
    </row>
    <row r="7" spans="2:10" ht="26.25" x14ac:dyDescent="0.25">
      <c r="B7" s="6"/>
      <c r="C7" s="7"/>
      <c r="D7" s="7"/>
      <c r="E7" s="7"/>
      <c r="F7" s="165" t="s">
        <v>545</v>
      </c>
      <c r="G7" s="7"/>
      <c r="H7" s="7"/>
      <c r="I7" s="7"/>
      <c r="J7" s="8"/>
    </row>
    <row r="8" spans="2:10" ht="26.25" x14ac:dyDescent="0.25">
      <c r="B8" s="6"/>
      <c r="C8" s="7"/>
      <c r="D8" s="7"/>
      <c r="E8" s="7"/>
      <c r="F8" s="166" t="s">
        <v>1751</v>
      </c>
      <c r="G8" s="7"/>
      <c r="H8" s="7"/>
      <c r="I8" s="7"/>
      <c r="J8" s="8"/>
    </row>
    <row r="9" spans="2:10" ht="21" x14ac:dyDescent="0.25">
      <c r="B9" s="6"/>
      <c r="C9" s="7"/>
      <c r="D9" s="7"/>
      <c r="E9" s="7"/>
      <c r="F9" s="11" t="s">
        <v>2179</v>
      </c>
      <c r="G9" s="7"/>
      <c r="H9" s="7"/>
      <c r="I9" s="7"/>
      <c r="J9" s="8"/>
    </row>
    <row r="10" spans="2:10" ht="21" x14ac:dyDescent="0.25">
      <c r="B10" s="6"/>
      <c r="C10" s="7"/>
      <c r="D10" s="7"/>
      <c r="E10" s="7"/>
      <c r="F10" s="11" t="s">
        <v>1752</v>
      </c>
      <c r="G10" s="7"/>
      <c r="H10" s="7"/>
      <c r="I10" s="7"/>
      <c r="J10" s="8"/>
    </row>
    <row r="11" spans="2:10" ht="21" x14ac:dyDescent="0.25">
      <c r="B11" s="6"/>
      <c r="C11" s="7"/>
      <c r="D11" s="7"/>
      <c r="E11" s="7"/>
      <c r="F11" s="11"/>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2" t="s">
        <v>14</v>
      </c>
      <c r="G22" s="7"/>
      <c r="H22" s="7"/>
      <c r="I22" s="7"/>
      <c r="J22" s="8"/>
    </row>
    <row r="23" spans="2:10" x14ac:dyDescent="0.25">
      <c r="B23" s="6"/>
      <c r="C23" s="7"/>
      <c r="D23" s="7"/>
      <c r="E23" s="7"/>
      <c r="F23" s="13"/>
      <c r="G23" s="7"/>
      <c r="H23" s="7"/>
      <c r="I23" s="7"/>
      <c r="J23" s="8"/>
    </row>
    <row r="24" spans="2:10" x14ac:dyDescent="0.25">
      <c r="B24" s="6"/>
      <c r="C24" s="7"/>
      <c r="D24" s="481" t="s">
        <v>15</v>
      </c>
      <c r="E24" s="482" t="s">
        <v>16</v>
      </c>
      <c r="F24" s="482"/>
      <c r="G24" s="482"/>
      <c r="H24" s="482"/>
      <c r="I24" s="7"/>
      <c r="J24" s="8"/>
    </row>
    <row r="25" spans="2:10" x14ac:dyDescent="0.25">
      <c r="B25" s="6"/>
      <c r="C25" s="7"/>
      <c r="D25" s="7"/>
      <c r="E25" s="14"/>
      <c r="F25" s="14"/>
      <c r="G25" s="14"/>
      <c r="H25" s="7"/>
      <c r="I25" s="7"/>
      <c r="J25" s="8"/>
    </row>
    <row r="26" spans="2:10" x14ac:dyDescent="0.25">
      <c r="B26" s="6"/>
      <c r="C26" s="7"/>
      <c r="D26" s="481" t="s">
        <v>17</v>
      </c>
      <c r="E26" s="482"/>
      <c r="F26" s="482"/>
      <c r="G26" s="482"/>
      <c r="H26" s="482"/>
      <c r="I26" s="7"/>
      <c r="J26" s="8"/>
    </row>
    <row r="27" spans="2:10" x14ac:dyDescent="0.25">
      <c r="B27" s="6"/>
      <c r="C27" s="7"/>
      <c r="D27" s="15"/>
      <c r="E27" s="15"/>
      <c r="F27" s="15"/>
      <c r="G27" s="15"/>
      <c r="H27" s="15"/>
      <c r="I27" s="7"/>
      <c r="J27" s="8"/>
    </row>
    <row r="28" spans="2:10" x14ac:dyDescent="0.25">
      <c r="B28" s="6"/>
      <c r="C28" s="7"/>
      <c r="D28" s="481" t="s">
        <v>18</v>
      </c>
      <c r="E28" s="482" t="s">
        <v>16</v>
      </c>
      <c r="F28" s="482"/>
      <c r="G28" s="482"/>
      <c r="H28" s="482"/>
      <c r="I28" s="7"/>
      <c r="J28" s="8"/>
    </row>
    <row r="29" spans="2:10" x14ac:dyDescent="0.25">
      <c r="B29" s="6"/>
      <c r="C29" s="7"/>
      <c r="D29" s="15"/>
      <c r="E29" s="15"/>
      <c r="F29" s="15"/>
      <c r="G29" s="15"/>
      <c r="H29" s="15"/>
      <c r="I29" s="7"/>
      <c r="J29" s="8"/>
    </row>
    <row r="30" spans="2:10" x14ac:dyDescent="0.25">
      <c r="B30" s="6"/>
      <c r="C30" s="7"/>
      <c r="D30" s="481" t="s">
        <v>19</v>
      </c>
      <c r="E30" s="482" t="s">
        <v>16</v>
      </c>
      <c r="F30" s="482"/>
      <c r="G30" s="482"/>
      <c r="H30" s="482"/>
      <c r="I30" s="7"/>
      <c r="J30" s="8"/>
    </row>
    <row r="31" spans="2:10" x14ac:dyDescent="0.25">
      <c r="B31" s="6"/>
      <c r="C31" s="7"/>
      <c r="D31" s="15"/>
      <c r="E31" s="15"/>
      <c r="F31" s="15"/>
      <c r="G31" s="15"/>
      <c r="H31" s="15"/>
      <c r="I31" s="7"/>
      <c r="J31" s="8"/>
    </row>
    <row r="32" spans="2:10" x14ac:dyDescent="0.25">
      <c r="B32" s="6"/>
      <c r="C32" s="7"/>
      <c r="D32" s="481" t="s">
        <v>20</v>
      </c>
      <c r="E32" s="482" t="s">
        <v>16</v>
      </c>
      <c r="F32" s="482"/>
      <c r="G32" s="482"/>
      <c r="H32" s="482"/>
      <c r="I32" s="7"/>
      <c r="J32" s="8"/>
    </row>
    <row r="33" spans="2:10" x14ac:dyDescent="0.25">
      <c r="B33" s="6"/>
      <c r="C33" s="7"/>
      <c r="D33" s="14"/>
      <c r="E33" s="14"/>
      <c r="F33" s="14"/>
      <c r="G33" s="14"/>
      <c r="H33" s="14"/>
      <c r="I33" s="7"/>
      <c r="J33" s="8"/>
    </row>
    <row r="34" spans="2:10" x14ac:dyDescent="0.25">
      <c r="B34" s="6"/>
      <c r="C34" s="7"/>
      <c r="D34" s="481" t="s">
        <v>21</v>
      </c>
      <c r="E34" s="482" t="s">
        <v>16</v>
      </c>
      <c r="F34" s="482"/>
      <c r="G34" s="482"/>
      <c r="H34" s="482"/>
      <c r="I34" s="7"/>
      <c r="J34" s="8"/>
    </row>
    <row r="35" spans="2:10" x14ac:dyDescent="0.25">
      <c r="B35" s="6"/>
      <c r="C35" s="7"/>
      <c r="D35" s="7"/>
      <c r="E35" s="7"/>
      <c r="F35" s="7"/>
      <c r="G35" s="7"/>
      <c r="H35" s="7"/>
      <c r="I35" s="7"/>
      <c r="J35" s="8"/>
    </row>
    <row r="36" spans="2:10" x14ac:dyDescent="0.25">
      <c r="B36" s="6"/>
      <c r="C36" s="7"/>
      <c r="D36" s="479" t="s">
        <v>22</v>
      </c>
      <c r="E36" s="480"/>
      <c r="F36" s="480"/>
      <c r="G36" s="480"/>
      <c r="H36" s="480"/>
      <c r="I36" s="7"/>
      <c r="J36" s="8"/>
    </row>
    <row r="37" spans="2:10" x14ac:dyDescent="0.25">
      <c r="B37" s="6"/>
      <c r="C37" s="7"/>
      <c r="D37" s="7"/>
      <c r="E37" s="7"/>
      <c r="F37" s="13"/>
      <c r="G37" s="7"/>
      <c r="H37" s="7"/>
      <c r="I37" s="7"/>
      <c r="J37" s="8"/>
    </row>
    <row r="38" spans="2:10" x14ac:dyDescent="0.25">
      <c r="B38" s="6"/>
      <c r="C38" s="7"/>
      <c r="D38" s="479" t="s">
        <v>1678</v>
      </c>
      <c r="E38" s="480"/>
      <c r="F38" s="480"/>
      <c r="G38" s="480"/>
      <c r="H38" s="480"/>
      <c r="I38" s="7"/>
      <c r="J38" s="8"/>
    </row>
    <row r="39" spans="2:10" x14ac:dyDescent="0.25">
      <c r="B39" s="6"/>
      <c r="C39" s="7"/>
      <c r="D39" s="106"/>
      <c r="E39" s="106"/>
      <c r="F39" s="106"/>
      <c r="G39" s="106"/>
      <c r="H39" s="106"/>
      <c r="I39" s="7"/>
      <c r="J39" s="8"/>
    </row>
    <row r="40" spans="2:10" ht="15.75" thickBot="1" x14ac:dyDescent="0.3">
      <c r="B40" s="16"/>
      <c r="C40" s="17"/>
      <c r="D40" s="17"/>
      <c r="E40" s="17"/>
      <c r="F40" s="17"/>
      <c r="G40" s="17"/>
      <c r="H40" s="17"/>
      <c r="I40" s="17"/>
      <c r="J40" s="18"/>
    </row>
  </sheetData>
  <mergeCells count="9">
    <mergeCell ref="E6:G6"/>
    <mergeCell ref="D38:H38"/>
    <mergeCell ref="D36:H36"/>
    <mergeCell ref="D24:H24"/>
    <mergeCell ref="D26:H26"/>
    <mergeCell ref="D28:H28"/>
    <mergeCell ref="D30:H30"/>
    <mergeCell ref="D32:H32"/>
    <mergeCell ref="D34:H34"/>
  </mergeCells>
  <conditionalFormatting sqref="F8">
    <cfRule type="cellIs" dxfId="67" priority="2" operator="equal">
      <formula>"Nordea Kredit Realkreditaktieselskab, CC X"</formula>
    </cfRule>
  </conditionalFormatting>
  <conditionalFormatting sqref="F10">
    <cfRule type="cellIs" dxfId="66" priority="1" operator="equal">
      <formula>"Cut-off Date: [DD/MM/YY]"</formula>
    </cfRule>
  </conditionalFormatting>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E36E00"/>
  </sheetPr>
  <dimension ref="A1:N413"/>
  <sheetViews>
    <sheetView zoomScale="85" zoomScaleNormal="85" workbookViewId="0">
      <selection activeCell="C19" sqref="C19"/>
    </sheetView>
  </sheetViews>
  <sheetFormatPr defaultColWidth="8.85546875" defaultRowHeight="15" outlineLevelRow="1" x14ac:dyDescent="0.25"/>
  <cols>
    <col min="1" max="1" width="13.28515625" style="27" customWidth="1"/>
    <col min="2" max="2" width="60.7109375" style="27" customWidth="1"/>
    <col min="3" max="4" width="40.7109375" style="27" customWidth="1"/>
    <col min="5" max="5" width="6.7109375" style="27" customWidth="1"/>
    <col min="6" max="6" width="41.7109375" style="27" customWidth="1"/>
    <col min="7" max="7" width="41.7109375" style="25" customWidth="1"/>
    <col min="8" max="8" width="7.28515625" style="27" customWidth="1"/>
    <col min="9" max="9" width="71.85546875" style="27" customWidth="1"/>
    <col min="10" max="11" width="47.7109375" style="27" customWidth="1"/>
    <col min="12" max="12" width="7.28515625" style="27" customWidth="1"/>
    <col min="13" max="13" width="25.7109375" style="27" customWidth="1"/>
    <col min="14" max="14" width="25.7109375" style="25" customWidth="1"/>
    <col min="15" max="16384" width="8.85546875" style="57"/>
  </cols>
  <sheetData>
    <row r="1" spans="1:13" ht="31.5" x14ac:dyDescent="0.25">
      <c r="A1" s="152" t="s">
        <v>1679</v>
      </c>
      <c r="B1" s="152"/>
      <c r="C1" s="25"/>
      <c r="D1" s="25"/>
      <c r="E1" s="25"/>
      <c r="F1" s="161" t="s">
        <v>1708</v>
      </c>
      <c r="H1" s="25"/>
      <c r="I1" s="152"/>
      <c r="J1" s="25"/>
      <c r="K1" s="25"/>
      <c r="L1" s="25"/>
      <c r="M1" s="25"/>
    </row>
    <row r="2" spans="1:13" ht="15.75" thickBot="1" x14ac:dyDescent="0.3">
      <c r="A2" s="25"/>
      <c r="B2" s="26"/>
      <c r="C2" s="26"/>
      <c r="D2" s="25"/>
      <c r="E2" s="25"/>
      <c r="F2" s="25"/>
      <c r="H2" s="25"/>
      <c r="L2" s="25"/>
      <c r="M2" s="25"/>
    </row>
    <row r="3" spans="1:13" ht="19.5" thickBot="1" x14ac:dyDescent="0.3">
      <c r="A3" s="28"/>
      <c r="B3" s="29" t="s">
        <v>23</v>
      </c>
      <c r="C3" s="30" t="s">
        <v>180</v>
      </c>
      <c r="D3" s="28"/>
      <c r="E3" s="28"/>
      <c r="F3" s="25"/>
      <c r="G3" s="28"/>
      <c r="H3" s="25"/>
      <c r="L3" s="25"/>
      <c r="M3" s="25"/>
    </row>
    <row r="4" spans="1:13" ht="15.75" thickBot="1" x14ac:dyDescent="0.3">
      <c r="H4" s="25"/>
      <c r="L4" s="25"/>
      <c r="M4" s="25"/>
    </row>
    <row r="5" spans="1:13" ht="18.75" x14ac:dyDescent="0.25">
      <c r="A5" s="31"/>
      <c r="B5" s="32" t="s">
        <v>25</v>
      </c>
      <c r="C5" s="31"/>
      <c r="E5" s="33"/>
      <c r="F5" s="33"/>
      <c r="H5" s="25"/>
      <c r="L5" s="25"/>
      <c r="M5" s="25"/>
    </row>
    <row r="6" spans="1:13" x14ac:dyDescent="0.25">
      <c r="B6" s="35" t="s">
        <v>26</v>
      </c>
      <c r="H6" s="25"/>
      <c r="L6" s="25"/>
      <c r="M6" s="25"/>
    </row>
    <row r="7" spans="1:13" x14ac:dyDescent="0.25">
      <c r="B7" s="34" t="s">
        <v>27</v>
      </c>
      <c r="H7" s="25"/>
      <c r="L7" s="25"/>
      <c r="M7" s="25"/>
    </row>
    <row r="8" spans="1:13" x14ac:dyDescent="0.25">
      <c r="B8" s="34" t="s">
        <v>28</v>
      </c>
      <c r="F8" s="27" t="s">
        <v>29</v>
      </c>
      <c r="H8" s="25"/>
      <c r="L8" s="25"/>
      <c r="M8" s="25"/>
    </row>
    <row r="9" spans="1:13" x14ac:dyDescent="0.25">
      <c r="B9" s="35" t="s">
        <v>30</v>
      </c>
      <c r="H9" s="25"/>
      <c r="L9" s="25"/>
      <c r="M9" s="25"/>
    </row>
    <row r="10" spans="1:13" x14ac:dyDescent="0.25">
      <c r="B10" s="35" t="s">
        <v>31</v>
      </c>
      <c r="H10" s="25"/>
      <c r="L10" s="25"/>
      <c r="M10" s="25"/>
    </row>
    <row r="11" spans="1:13" ht="15.75" thickBot="1" x14ac:dyDescent="0.3">
      <c r="B11" s="36" t="s">
        <v>32</v>
      </c>
      <c r="H11" s="25"/>
      <c r="L11" s="25"/>
      <c r="M11" s="25"/>
    </row>
    <row r="12" spans="1:13" x14ac:dyDescent="0.25">
      <c r="B12" s="37"/>
      <c r="H12" s="25"/>
      <c r="L12" s="25"/>
      <c r="M12" s="25"/>
    </row>
    <row r="13" spans="1:13" ht="37.5" x14ac:dyDescent="0.25">
      <c r="A13" s="38" t="s">
        <v>33</v>
      </c>
      <c r="B13" s="38" t="s">
        <v>26</v>
      </c>
      <c r="C13" s="39"/>
      <c r="D13" s="39"/>
      <c r="E13" s="39"/>
      <c r="F13" s="39"/>
      <c r="G13" s="40"/>
      <c r="H13" s="25"/>
      <c r="L13" s="25"/>
      <c r="M13" s="25"/>
    </row>
    <row r="14" spans="1:13" x14ac:dyDescent="0.25">
      <c r="A14" s="27" t="s">
        <v>34</v>
      </c>
      <c r="B14" s="41" t="s">
        <v>0</v>
      </c>
      <c r="C14" s="169" t="s">
        <v>545</v>
      </c>
      <c r="E14" s="33"/>
      <c r="F14" s="33"/>
      <c r="H14" s="25"/>
      <c r="L14" s="25"/>
      <c r="M14" s="25"/>
    </row>
    <row r="15" spans="1:13" x14ac:dyDescent="0.25">
      <c r="A15" s="27" t="s">
        <v>36</v>
      </c>
      <c r="B15" s="41" t="s">
        <v>37</v>
      </c>
      <c r="C15" s="169" t="s">
        <v>1751</v>
      </c>
      <c r="E15" s="33"/>
      <c r="F15" s="33"/>
      <c r="H15" s="25"/>
      <c r="L15" s="25"/>
      <c r="M15" s="25"/>
    </row>
    <row r="16" spans="1:13" x14ac:dyDescent="0.25">
      <c r="A16" s="27" t="s">
        <v>38</v>
      </c>
      <c r="B16" s="41" t="s">
        <v>39</v>
      </c>
      <c r="C16" s="170" t="s">
        <v>1724</v>
      </c>
      <c r="E16" s="33"/>
      <c r="F16" s="33"/>
      <c r="H16" s="25"/>
      <c r="L16" s="25"/>
      <c r="M16" s="25"/>
    </row>
    <row r="17" spans="1:13" x14ac:dyDescent="0.25">
      <c r="A17" s="27" t="s">
        <v>40</v>
      </c>
      <c r="B17" s="41" t="s">
        <v>41</v>
      </c>
      <c r="C17" s="27" t="s">
        <v>1753</v>
      </c>
      <c r="E17" s="33"/>
      <c r="F17" s="33"/>
      <c r="H17" s="25"/>
      <c r="L17" s="25"/>
      <c r="M17" s="25"/>
    </row>
    <row r="18" spans="1:13" outlineLevel="1" x14ac:dyDescent="0.25">
      <c r="A18" s="27" t="s">
        <v>42</v>
      </c>
      <c r="B18" s="42" t="s">
        <v>43</v>
      </c>
      <c r="C18" s="168" t="s">
        <v>1725</v>
      </c>
      <c r="E18" s="33"/>
      <c r="F18" s="33"/>
      <c r="H18" s="25"/>
      <c r="L18" s="25"/>
      <c r="M18" s="25"/>
    </row>
    <row r="19" spans="1:13" outlineLevel="1" x14ac:dyDescent="0.25">
      <c r="A19" s="27" t="s">
        <v>44</v>
      </c>
      <c r="B19" s="42" t="s">
        <v>45</v>
      </c>
      <c r="C19" s="167" t="s">
        <v>2174</v>
      </c>
      <c r="E19" s="33"/>
      <c r="F19" s="33"/>
      <c r="H19" s="25"/>
      <c r="L19" s="25"/>
      <c r="M19" s="25"/>
    </row>
    <row r="20" spans="1:13" outlineLevel="1" x14ac:dyDescent="0.25">
      <c r="A20" s="27" t="s">
        <v>46</v>
      </c>
      <c r="B20" s="42"/>
      <c r="E20" s="33"/>
      <c r="F20" s="33"/>
      <c r="H20" s="25"/>
      <c r="L20" s="25"/>
      <c r="M20" s="25"/>
    </row>
    <row r="21" spans="1:13" outlineLevel="1" x14ac:dyDescent="0.25">
      <c r="A21" s="27" t="s">
        <v>47</v>
      </c>
      <c r="B21" s="42"/>
      <c r="E21" s="33"/>
      <c r="F21" s="33"/>
      <c r="H21" s="25"/>
      <c r="L21" s="25"/>
      <c r="M21" s="25"/>
    </row>
    <row r="22" spans="1:13" outlineLevel="1" x14ac:dyDescent="0.25">
      <c r="A22" s="27" t="s">
        <v>48</v>
      </c>
      <c r="B22" s="42"/>
      <c r="E22" s="33"/>
      <c r="F22" s="33"/>
      <c r="H22" s="25"/>
      <c r="L22" s="25"/>
      <c r="M22" s="25"/>
    </row>
    <row r="23" spans="1:13" outlineLevel="1" x14ac:dyDescent="0.25">
      <c r="A23" s="27" t="s">
        <v>49</v>
      </c>
      <c r="B23" s="42"/>
      <c r="E23" s="33"/>
      <c r="F23" s="33"/>
      <c r="H23" s="25"/>
      <c r="L23" s="25"/>
      <c r="M23" s="25"/>
    </row>
    <row r="24" spans="1:13" outlineLevel="1" x14ac:dyDescent="0.25">
      <c r="A24" s="27" t="s">
        <v>50</v>
      </c>
      <c r="B24" s="42"/>
      <c r="E24" s="33"/>
      <c r="F24" s="33"/>
      <c r="H24" s="25"/>
      <c r="L24" s="25"/>
      <c r="M24" s="25"/>
    </row>
    <row r="25" spans="1:13" outlineLevel="1" x14ac:dyDescent="0.25">
      <c r="A25" s="27" t="s">
        <v>51</v>
      </c>
      <c r="B25" s="42"/>
      <c r="E25" s="33"/>
      <c r="F25" s="33"/>
      <c r="H25" s="25"/>
      <c r="L25" s="25"/>
      <c r="M25" s="25"/>
    </row>
    <row r="26" spans="1:13" ht="18.75" x14ac:dyDescent="0.25">
      <c r="A26" s="39"/>
      <c r="B26" s="38" t="s">
        <v>27</v>
      </c>
      <c r="C26" s="39"/>
      <c r="D26" s="39"/>
      <c r="E26" s="39"/>
      <c r="F26" s="39"/>
      <c r="G26" s="40"/>
      <c r="H26" s="25"/>
      <c r="L26" s="25"/>
      <c r="M26" s="25"/>
    </row>
    <row r="27" spans="1:13" x14ac:dyDescent="0.25">
      <c r="A27" s="27" t="s">
        <v>52</v>
      </c>
      <c r="B27" s="43" t="s">
        <v>53</v>
      </c>
      <c r="C27" s="171" t="s">
        <v>1726</v>
      </c>
      <c r="D27" s="44"/>
      <c r="E27" s="44"/>
      <c r="F27" s="44"/>
      <c r="H27" s="25"/>
      <c r="L27" s="25"/>
      <c r="M27" s="25"/>
    </row>
    <row r="28" spans="1:13" x14ac:dyDescent="0.25">
      <c r="A28" s="27" t="s">
        <v>54</v>
      </c>
      <c r="B28" s="43" t="s">
        <v>55</v>
      </c>
      <c r="C28" s="171" t="s">
        <v>1726</v>
      </c>
      <c r="D28" s="44"/>
      <c r="E28" s="44"/>
      <c r="F28" s="44"/>
      <c r="H28" s="25"/>
      <c r="L28" s="25"/>
      <c r="M28" s="25"/>
    </row>
    <row r="29" spans="1:13" x14ac:dyDescent="0.25">
      <c r="A29" s="27" t="s">
        <v>56</v>
      </c>
      <c r="B29" s="43" t="s">
        <v>57</v>
      </c>
      <c r="C29" s="172" t="s">
        <v>1727</v>
      </c>
      <c r="E29" s="44"/>
      <c r="F29" s="44"/>
      <c r="H29" s="25"/>
      <c r="L29" s="25"/>
      <c r="M29" s="25"/>
    </row>
    <row r="30" spans="1:13" outlineLevel="1" x14ac:dyDescent="0.25">
      <c r="A30" s="27" t="s">
        <v>58</v>
      </c>
      <c r="B30" s="43"/>
      <c r="E30" s="44"/>
      <c r="F30" s="44"/>
      <c r="H30" s="25"/>
      <c r="L30" s="25"/>
      <c r="M30" s="25"/>
    </row>
    <row r="31" spans="1:13" outlineLevel="1" x14ac:dyDescent="0.25">
      <c r="A31" s="27" t="s">
        <v>59</v>
      </c>
      <c r="B31" s="43"/>
      <c r="E31" s="44"/>
      <c r="F31" s="44"/>
      <c r="H31" s="25"/>
      <c r="L31" s="25"/>
      <c r="M31" s="25"/>
    </row>
    <row r="32" spans="1:13" outlineLevel="1" x14ac:dyDescent="0.25">
      <c r="A32" s="27" t="s">
        <v>60</v>
      </c>
      <c r="B32" s="43"/>
      <c r="E32" s="44"/>
      <c r="F32" s="44"/>
      <c r="H32" s="25"/>
      <c r="L32" s="25"/>
      <c r="M32" s="25"/>
    </row>
    <row r="33" spans="1:13" outlineLevel="1" x14ac:dyDescent="0.25">
      <c r="A33" s="27" t="s">
        <v>61</v>
      </c>
      <c r="B33" s="43"/>
      <c r="E33" s="44"/>
      <c r="F33" s="44"/>
      <c r="H33" s="25"/>
      <c r="L33" s="25"/>
      <c r="M33" s="25"/>
    </row>
    <row r="34" spans="1:13" outlineLevel="1" x14ac:dyDescent="0.25">
      <c r="A34" s="27" t="s">
        <v>62</v>
      </c>
      <c r="B34" s="43"/>
      <c r="E34" s="44"/>
      <c r="F34" s="44"/>
      <c r="H34" s="25"/>
      <c r="L34" s="25"/>
      <c r="M34" s="25"/>
    </row>
    <row r="35" spans="1:13" outlineLevel="1" x14ac:dyDescent="0.25">
      <c r="A35" s="27" t="s">
        <v>63</v>
      </c>
      <c r="B35" s="45"/>
      <c r="E35" s="44"/>
      <c r="F35" s="44"/>
      <c r="H35" s="25"/>
      <c r="L35" s="25"/>
      <c r="M35" s="25"/>
    </row>
    <row r="36" spans="1:13" ht="18.75" x14ac:dyDescent="0.25">
      <c r="A36" s="38"/>
      <c r="B36" s="38" t="s">
        <v>28</v>
      </c>
      <c r="C36" s="38"/>
      <c r="D36" s="39"/>
      <c r="E36" s="39"/>
      <c r="F36" s="39"/>
      <c r="G36" s="40"/>
      <c r="H36" s="25"/>
      <c r="L36" s="25"/>
      <c r="M36" s="25"/>
    </row>
    <row r="37" spans="1:13" ht="15" customHeight="1" x14ac:dyDescent="0.25">
      <c r="A37" s="46"/>
      <c r="B37" s="47" t="s">
        <v>64</v>
      </c>
      <c r="C37" s="46" t="s">
        <v>65</v>
      </c>
      <c r="D37" s="46"/>
      <c r="E37" s="48"/>
      <c r="F37" s="49"/>
      <c r="G37" s="49"/>
      <c r="H37" s="25"/>
      <c r="L37" s="25"/>
      <c r="M37" s="25"/>
    </row>
    <row r="38" spans="1:13" x14ac:dyDescent="0.25">
      <c r="A38" s="27" t="s">
        <v>4</v>
      </c>
      <c r="B38" s="44" t="s">
        <v>1522</v>
      </c>
      <c r="C38" s="179">
        <v>448052</v>
      </c>
      <c r="F38" s="44"/>
      <c r="H38" s="25"/>
      <c r="L38" s="25"/>
      <c r="M38" s="25"/>
    </row>
    <row r="39" spans="1:13" x14ac:dyDescent="0.25">
      <c r="A39" s="27" t="s">
        <v>66</v>
      </c>
      <c r="B39" s="44" t="s">
        <v>67</v>
      </c>
      <c r="C39" s="179">
        <v>407932</v>
      </c>
      <c r="F39" s="44"/>
      <c r="H39" s="25"/>
      <c r="L39" s="25"/>
      <c r="M39" s="25"/>
    </row>
    <row r="40" spans="1:13" outlineLevel="1" x14ac:dyDescent="0.25">
      <c r="A40" s="27" t="s">
        <v>68</v>
      </c>
      <c r="B40" s="50" t="s">
        <v>69</v>
      </c>
      <c r="C40" s="173" t="s">
        <v>1346</v>
      </c>
      <c r="F40" s="44"/>
      <c r="H40" s="25"/>
      <c r="L40" s="25"/>
      <c r="M40" s="25"/>
    </row>
    <row r="41" spans="1:13" outlineLevel="1" x14ac:dyDescent="0.25">
      <c r="A41" s="27" t="s">
        <v>71</v>
      </c>
      <c r="B41" s="50" t="s">
        <v>72</v>
      </c>
      <c r="C41" s="174" t="s">
        <v>1346</v>
      </c>
      <c r="F41" s="44"/>
      <c r="H41" s="25"/>
      <c r="L41" s="25"/>
      <c r="M41" s="25"/>
    </row>
    <row r="42" spans="1:13" outlineLevel="1" x14ac:dyDescent="0.25">
      <c r="A42" s="27" t="s">
        <v>73</v>
      </c>
      <c r="B42" s="44"/>
      <c r="F42" s="44"/>
      <c r="H42" s="25"/>
      <c r="L42" s="25"/>
      <c r="M42" s="25"/>
    </row>
    <row r="43" spans="1:13" outlineLevel="1" x14ac:dyDescent="0.25">
      <c r="A43" s="27" t="s">
        <v>74</v>
      </c>
      <c r="B43" s="44"/>
      <c r="F43" s="44"/>
      <c r="H43" s="25"/>
      <c r="L43" s="25"/>
      <c r="M43" s="25"/>
    </row>
    <row r="44" spans="1:13" ht="15" customHeight="1" x14ac:dyDescent="0.25">
      <c r="A44" s="46"/>
      <c r="B44" s="47" t="s">
        <v>75</v>
      </c>
      <c r="C44" s="100" t="s">
        <v>1523</v>
      </c>
      <c r="D44" s="46" t="s">
        <v>76</v>
      </c>
      <c r="E44" s="48"/>
      <c r="F44" s="49" t="s">
        <v>77</v>
      </c>
      <c r="G44" s="49" t="s">
        <v>78</v>
      </c>
      <c r="H44" s="25"/>
      <c r="L44" s="25"/>
      <c r="M44" s="25"/>
    </row>
    <row r="45" spans="1:13" x14ac:dyDescent="0.25">
      <c r="A45" s="27" t="s">
        <v>8</v>
      </c>
      <c r="B45" s="44" t="s">
        <v>79</v>
      </c>
      <c r="C45" s="175" t="s">
        <v>1346</v>
      </c>
      <c r="D45" s="64">
        <f>IF(OR(C38="[For completion]",C39="[For completion]"),"Please complete G.3.1.1 and G.3.1.2",(C38/C39-1))</f>
        <v>9.8349724954158946E-2</v>
      </c>
      <c r="E45" s="64"/>
      <c r="F45" s="176" t="s">
        <v>1346</v>
      </c>
      <c r="G45" s="177" t="s">
        <v>1346</v>
      </c>
      <c r="H45" s="25"/>
      <c r="L45" s="25"/>
      <c r="M45" s="25"/>
    </row>
    <row r="46" spans="1:13" outlineLevel="1" x14ac:dyDescent="0.25">
      <c r="A46" s="27" t="s">
        <v>80</v>
      </c>
      <c r="B46" s="42" t="s">
        <v>81</v>
      </c>
      <c r="C46" s="64"/>
      <c r="D46" s="64"/>
      <c r="E46" s="64"/>
      <c r="F46" s="64"/>
      <c r="G46" s="64"/>
      <c r="H46" s="25"/>
      <c r="L46" s="25"/>
      <c r="M46" s="25"/>
    </row>
    <row r="47" spans="1:13" outlineLevel="1" x14ac:dyDescent="0.25">
      <c r="A47" s="27" t="s">
        <v>82</v>
      </c>
      <c r="B47" s="42" t="s">
        <v>83</v>
      </c>
      <c r="C47" s="64"/>
      <c r="D47" s="64"/>
      <c r="E47" s="64"/>
      <c r="F47" s="64"/>
      <c r="G47" s="64"/>
      <c r="H47" s="25"/>
      <c r="L47" s="25"/>
      <c r="M47" s="25"/>
    </row>
    <row r="48" spans="1:13" outlineLevel="1" x14ac:dyDescent="0.25">
      <c r="A48" s="27" t="s">
        <v>84</v>
      </c>
      <c r="B48" s="42"/>
      <c r="C48" s="64"/>
      <c r="D48" s="64"/>
      <c r="E48" s="64"/>
      <c r="F48" s="64"/>
      <c r="G48" s="64"/>
      <c r="H48" s="25"/>
      <c r="L48" s="25"/>
      <c r="M48" s="25"/>
    </row>
    <row r="49" spans="1:13" outlineLevel="1" x14ac:dyDescent="0.25">
      <c r="A49" s="27" t="s">
        <v>85</v>
      </c>
      <c r="B49" s="42"/>
      <c r="C49" s="64"/>
      <c r="D49" s="64"/>
      <c r="E49" s="64"/>
      <c r="F49" s="64"/>
      <c r="G49" s="64"/>
      <c r="H49" s="25"/>
      <c r="L49" s="25"/>
      <c r="M49" s="25"/>
    </row>
    <row r="50" spans="1:13" outlineLevel="1" x14ac:dyDescent="0.25">
      <c r="A50" s="27" t="s">
        <v>86</v>
      </c>
      <c r="B50" s="42"/>
      <c r="C50" s="64"/>
      <c r="D50" s="64"/>
      <c r="E50" s="64"/>
      <c r="F50" s="64"/>
      <c r="G50" s="64"/>
      <c r="H50" s="25"/>
      <c r="L50" s="25"/>
      <c r="M50" s="25"/>
    </row>
    <row r="51" spans="1:13" outlineLevel="1" x14ac:dyDescent="0.25">
      <c r="A51" s="27" t="s">
        <v>87</v>
      </c>
      <c r="B51" s="42"/>
      <c r="C51" s="64"/>
      <c r="D51" s="64"/>
      <c r="E51" s="64"/>
      <c r="F51" s="64"/>
      <c r="G51" s="64"/>
      <c r="H51" s="25"/>
      <c r="L51" s="25"/>
      <c r="M51" s="25"/>
    </row>
    <row r="52" spans="1:13" ht="15" customHeight="1" x14ac:dyDescent="0.25">
      <c r="A52" s="46"/>
      <c r="B52" s="47" t="s">
        <v>88</v>
      </c>
      <c r="C52" s="46" t="s">
        <v>65</v>
      </c>
      <c r="D52" s="46"/>
      <c r="E52" s="48"/>
      <c r="F52" s="49" t="s">
        <v>89</v>
      </c>
      <c r="G52" s="49"/>
      <c r="H52" s="25"/>
      <c r="L52" s="25"/>
      <c r="M52" s="25"/>
    </row>
    <row r="53" spans="1:13" x14ac:dyDescent="0.25">
      <c r="A53" s="27" t="s">
        <v>90</v>
      </c>
      <c r="B53" s="44" t="s">
        <v>91</v>
      </c>
      <c r="C53" s="179">
        <v>386036</v>
      </c>
      <c r="E53" s="52"/>
      <c r="F53" s="53">
        <f>IF($C$58=0,"",IF(C53="[for completion]","",C53/$C$58))</f>
        <v>0.8615874943086963</v>
      </c>
      <c r="G53" s="53"/>
      <c r="H53" s="25"/>
      <c r="L53" s="25"/>
      <c r="M53" s="25"/>
    </row>
    <row r="54" spans="1:13" x14ac:dyDescent="0.25">
      <c r="A54" s="27" t="s">
        <v>92</v>
      </c>
      <c r="B54" s="44" t="s">
        <v>93</v>
      </c>
      <c r="C54" s="155"/>
      <c r="E54" s="52"/>
      <c r="F54" s="53">
        <f>IF($C$58=0,"",IF(C54="[for completion]","",C54/$C$58))</f>
        <v>0</v>
      </c>
      <c r="G54" s="53"/>
      <c r="H54" s="25"/>
      <c r="L54" s="25"/>
      <c r="M54" s="25"/>
    </row>
    <row r="55" spans="1:13" x14ac:dyDescent="0.25">
      <c r="A55" s="27" t="s">
        <v>94</v>
      </c>
      <c r="B55" s="44" t="s">
        <v>95</v>
      </c>
      <c r="C55" s="155"/>
      <c r="E55" s="52"/>
      <c r="F55" s="126">
        <f t="shared" ref="F55:F56" si="0">IF($C$58=0,"",IF(C55="[for completion]","",C55/$C$58))</f>
        <v>0</v>
      </c>
      <c r="G55" s="53"/>
      <c r="H55" s="25"/>
      <c r="L55" s="25"/>
      <c r="M55" s="25"/>
    </row>
    <row r="56" spans="1:13" x14ac:dyDescent="0.25">
      <c r="A56" s="27" t="s">
        <v>96</v>
      </c>
      <c r="B56" s="44" t="s">
        <v>97</v>
      </c>
      <c r="C56" s="179">
        <v>62016</v>
      </c>
      <c r="E56" s="52"/>
      <c r="F56" s="126">
        <f t="shared" si="0"/>
        <v>0.1384125056913037</v>
      </c>
      <c r="G56" s="53"/>
      <c r="H56" s="25"/>
      <c r="L56" s="25"/>
      <c r="M56" s="25"/>
    </row>
    <row r="57" spans="1:13" x14ac:dyDescent="0.25">
      <c r="A57" s="27" t="s">
        <v>98</v>
      </c>
      <c r="B57" s="27" t="s">
        <v>99</v>
      </c>
      <c r="C57" s="155"/>
      <c r="E57" s="52"/>
      <c r="F57" s="53">
        <f>IF($C$58=0,"",IF(C57="[for completion]","",C57/$C$58))</f>
        <v>0</v>
      </c>
      <c r="G57" s="53"/>
      <c r="H57" s="25"/>
      <c r="L57" s="25"/>
      <c r="M57" s="25"/>
    </row>
    <row r="58" spans="1:13" x14ac:dyDescent="0.25">
      <c r="A58" s="27" t="s">
        <v>100</v>
      </c>
      <c r="B58" s="54" t="s">
        <v>101</v>
      </c>
      <c r="C58" s="157">
        <f>SUM(C53:C57)</f>
        <v>448052</v>
      </c>
      <c r="D58" s="52"/>
      <c r="E58" s="52"/>
      <c r="F58" s="55">
        <f>SUM(F53:F57)</f>
        <v>1</v>
      </c>
      <c r="G58" s="53"/>
      <c r="H58" s="25"/>
      <c r="L58" s="25"/>
      <c r="M58" s="25"/>
    </row>
    <row r="59" spans="1:13" outlineLevel="1" x14ac:dyDescent="0.25">
      <c r="A59" s="27" t="s">
        <v>102</v>
      </c>
      <c r="B59" s="56" t="s">
        <v>103</v>
      </c>
      <c r="C59" s="155"/>
      <c r="E59" s="52"/>
      <c r="F59" s="53">
        <f t="shared" ref="F59:F64" si="1">IF($C$58=0,"",IF(C59="[for completion]","",C59/$C$58))</f>
        <v>0</v>
      </c>
      <c r="G59" s="53"/>
      <c r="H59" s="25"/>
      <c r="L59" s="25"/>
      <c r="M59" s="25"/>
    </row>
    <row r="60" spans="1:13" outlineLevel="1" x14ac:dyDescent="0.25">
      <c r="A60" s="27" t="s">
        <v>104</v>
      </c>
      <c r="B60" s="56" t="s">
        <v>103</v>
      </c>
      <c r="C60" s="155"/>
      <c r="E60" s="52"/>
      <c r="F60" s="53">
        <f t="shared" si="1"/>
        <v>0</v>
      </c>
      <c r="G60" s="53"/>
      <c r="H60" s="25"/>
      <c r="L60" s="25"/>
      <c r="M60" s="25"/>
    </row>
    <row r="61" spans="1:13" outlineLevel="1" x14ac:dyDescent="0.25">
      <c r="A61" s="27" t="s">
        <v>105</v>
      </c>
      <c r="B61" s="56" t="s">
        <v>103</v>
      </c>
      <c r="C61" s="155"/>
      <c r="E61" s="52"/>
      <c r="F61" s="53">
        <f t="shared" si="1"/>
        <v>0</v>
      </c>
      <c r="G61" s="53"/>
      <c r="H61" s="25"/>
      <c r="L61" s="25"/>
      <c r="M61" s="25"/>
    </row>
    <row r="62" spans="1:13" outlineLevel="1" x14ac:dyDescent="0.25">
      <c r="A62" s="27" t="s">
        <v>106</v>
      </c>
      <c r="B62" s="56" t="s">
        <v>103</v>
      </c>
      <c r="C62" s="155"/>
      <c r="E62" s="52"/>
      <c r="F62" s="53">
        <f t="shared" si="1"/>
        <v>0</v>
      </c>
      <c r="G62" s="53"/>
      <c r="H62" s="25"/>
      <c r="L62" s="25"/>
      <c r="M62" s="25"/>
    </row>
    <row r="63" spans="1:13" outlineLevel="1" x14ac:dyDescent="0.25">
      <c r="A63" s="27" t="s">
        <v>107</v>
      </c>
      <c r="B63" s="56" t="s">
        <v>103</v>
      </c>
      <c r="C63" s="155"/>
      <c r="E63" s="52"/>
      <c r="F63" s="53">
        <f t="shared" si="1"/>
        <v>0</v>
      </c>
      <c r="G63" s="53"/>
      <c r="H63" s="25"/>
      <c r="L63" s="25"/>
      <c r="M63" s="25"/>
    </row>
    <row r="64" spans="1:13" outlineLevel="1" x14ac:dyDescent="0.25">
      <c r="A64" s="27" t="s">
        <v>108</v>
      </c>
      <c r="B64" s="56" t="s">
        <v>103</v>
      </c>
      <c r="C64" s="158"/>
      <c r="D64" s="57"/>
      <c r="E64" s="57"/>
      <c r="F64" s="53">
        <f t="shared" si="1"/>
        <v>0</v>
      </c>
      <c r="G64" s="55"/>
      <c r="H64" s="25"/>
      <c r="L64" s="25"/>
      <c r="M64" s="25"/>
    </row>
    <row r="65" spans="1:13" ht="15" customHeight="1" x14ac:dyDescent="0.25">
      <c r="A65" s="46"/>
      <c r="B65" s="47" t="s">
        <v>109</v>
      </c>
      <c r="C65" s="100" t="s">
        <v>1534</v>
      </c>
      <c r="D65" s="100" t="s">
        <v>1535</v>
      </c>
      <c r="E65" s="48"/>
      <c r="F65" s="49" t="s">
        <v>110</v>
      </c>
      <c r="G65" s="58" t="s">
        <v>111</v>
      </c>
      <c r="H65" s="25"/>
      <c r="L65" s="25"/>
      <c r="M65" s="25"/>
    </row>
    <row r="66" spans="1:13" x14ac:dyDescent="0.25">
      <c r="A66" s="27" t="s">
        <v>112</v>
      </c>
      <c r="B66" s="44" t="s">
        <v>1607</v>
      </c>
      <c r="C66" s="159">
        <v>13.89</v>
      </c>
      <c r="D66" s="178" t="s">
        <v>1346</v>
      </c>
      <c r="E66" s="41"/>
      <c r="F66" s="59"/>
      <c r="G66" s="60"/>
      <c r="H66" s="25"/>
      <c r="L66" s="25"/>
      <c r="M66" s="25"/>
    </row>
    <row r="67" spans="1:13" x14ac:dyDescent="0.25">
      <c r="B67" s="44"/>
      <c r="E67" s="41"/>
      <c r="F67" s="59"/>
      <c r="G67" s="60"/>
      <c r="H67" s="25"/>
      <c r="L67" s="25"/>
      <c r="M67" s="25"/>
    </row>
    <row r="68" spans="1:13" x14ac:dyDescent="0.25">
      <c r="B68" s="44" t="s">
        <v>1528</v>
      </c>
      <c r="C68" s="41"/>
      <c r="D68" s="41"/>
      <c r="E68" s="41"/>
      <c r="F68" s="60"/>
      <c r="G68" s="60"/>
      <c r="H68" s="25"/>
      <c r="L68" s="25"/>
      <c r="M68" s="25"/>
    </row>
    <row r="69" spans="1:13" x14ac:dyDescent="0.25">
      <c r="B69" s="44" t="s">
        <v>114</v>
      </c>
      <c r="E69" s="41"/>
      <c r="F69" s="60"/>
      <c r="G69" s="60"/>
      <c r="H69" s="25"/>
      <c r="L69" s="25"/>
      <c r="M69" s="25"/>
    </row>
    <row r="70" spans="1:13" x14ac:dyDescent="0.25">
      <c r="A70" s="27" t="s">
        <v>115</v>
      </c>
      <c r="B70" s="144" t="s">
        <v>1699</v>
      </c>
      <c r="C70" s="179">
        <v>0</v>
      </c>
      <c r="D70" s="179" t="s">
        <v>1346</v>
      </c>
      <c r="E70" s="23"/>
      <c r="F70" s="53">
        <f t="shared" ref="F70:F76" si="2">IF($C$77=0,"",IF(C70="[for completion]","",C70/$C$77))</f>
        <v>0</v>
      </c>
      <c r="G70" s="53" t="str">
        <f>IF($D$77=0,"",IF(D70="[Mark as ND1 if not relevant]","",D70/$D$77))</f>
        <v/>
      </c>
      <c r="H70" s="25"/>
      <c r="L70" s="25"/>
      <c r="M70" s="25"/>
    </row>
    <row r="71" spans="1:13" x14ac:dyDescent="0.25">
      <c r="A71" s="27" t="s">
        <v>116</v>
      </c>
      <c r="B71" s="145" t="s">
        <v>1700</v>
      </c>
      <c r="C71" s="179">
        <v>10502</v>
      </c>
      <c r="D71" s="179" t="s">
        <v>1346</v>
      </c>
      <c r="E71" s="23"/>
      <c r="F71" s="53">
        <f t="shared" si="2"/>
        <v>2.7198939184394408E-2</v>
      </c>
      <c r="G71" s="53" t="str">
        <f t="shared" ref="G71:G76" si="3">IF($D$77=0,"",IF(D71="[Mark as ND1 if not relevant]","",D71/$D$77))</f>
        <v/>
      </c>
      <c r="H71" s="25"/>
      <c r="L71" s="25"/>
      <c r="M71" s="25"/>
    </row>
    <row r="72" spans="1:13" x14ac:dyDescent="0.25">
      <c r="A72" s="27" t="s">
        <v>117</v>
      </c>
      <c r="B72" s="144" t="s">
        <v>1701</v>
      </c>
      <c r="C72" s="179">
        <v>12403</v>
      </c>
      <c r="D72" s="179" t="s">
        <v>1346</v>
      </c>
      <c r="E72" s="23"/>
      <c r="F72" s="53">
        <f t="shared" si="2"/>
        <v>3.2122304580465041E-2</v>
      </c>
      <c r="G72" s="53" t="str">
        <f t="shared" si="3"/>
        <v/>
      </c>
      <c r="H72" s="25"/>
      <c r="L72" s="25"/>
      <c r="M72" s="25"/>
    </row>
    <row r="73" spans="1:13" x14ac:dyDescent="0.25">
      <c r="A73" s="27" t="s">
        <v>118</v>
      </c>
      <c r="B73" s="144" t="s">
        <v>1702</v>
      </c>
      <c r="C73" s="179">
        <v>11411</v>
      </c>
      <c r="D73" s="179" t="s">
        <v>1346</v>
      </c>
      <c r="E73" s="23"/>
      <c r="F73" s="53">
        <f t="shared" si="2"/>
        <v>2.9553141785671738E-2</v>
      </c>
      <c r="G73" s="53" t="str">
        <f t="shared" si="3"/>
        <v/>
      </c>
      <c r="H73" s="25"/>
      <c r="L73" s="25"/>
      <c r="M73" s="25"/>
    </row>
    <row r="74" spans="1:13" x14ac:dyDescent="0.25">
      <c r="A74" s="27" t="s">
        <v>119</v>
      </c>
      <c r="B74" s="144" t="s">
        <v>1703</v>
      </c>
      <c r="C74" s="179">
        <v>11848</v>
      </c>
      <c r="D74" s="179" t="s">
        <v>1346</v>
      </c>
      <c r="E74" s="23"/>
      <c r="F74" s="53">
        <f t="shared" si="2"/>
        <v>3.0684920153942578E-2</v>
      </c>
      <c r="G74" s="53" t="str">
        <f t="shared" si="3"/>
        <v/>
      </c>
      <c r="H74" s="25"/>
      <c r="L74" s="25"/>
      <c r="M74" s="25"/>
    </row>
    <row r="75" spans="1:13" x14ac:dyDescent="0.25">
      <c r="A75" s="27" t="s">
        <v>120</v>
      </c>
      <c r="B75" s="144" t="s">
        <v>1704</v>
      </c>
      <c r="C75" s="179">
        <v>70041</v>
      </c>
      <c r="D75" s="179" t="s">
        <v>1346</v>
      </c>
      <c r="E75" s="23"/>
      <c r="F75" s="53">
        <f t="shared" si="2"/>
        <v>0.1813979146271347</v>
      </c>
      <c r="G75" s="53" t="str">
        <f t="shared" si="3"/>
        <v/>
      </c>
      <c r="H75" s="25"/>
      <c r="L75" s="25"/>
      <c r="M75" s="25"/>
    </row>
    <row r="76" spans="1:13" x14ac:dyDescent="0.25">
      <c r="A76" s="27" t="s">
        <v>121</v>
      </c>
      <c r="B76" s="144" t="s">
        <v>1705</v>
      </c>
      <c r="C76" s="179">
        <v>269913</v>
      </c>
      <c r="D76" s="179" t="s">
        <v>1346</v>
      </c>
      <c r="E76" s="23"/>
      <c r="F76" s="53">
        <f t="shared" si="2"/>
        <v>0.69904277966839157</v>
      </c>
      <c r="G76" s="53" t="str">
        <f t="shared" si="3"/>
        <v/>
      </c>
      <c r="H76" s="25"/>
      <c r="L76" s="25"/>
      <c r="M76" s="25"/>
    </row>
    <row r="77" spans="1:13" x14ac:dyDescent="0.25">
      <c r="A77" s="27" t="s">
        <v>122</v>
      </c>
      <c r="B77" s="61" t="s">
        <v>101</v>
      </c>
      <c r="C77" s="160">
        <f>SUM(C70:C76)</f>
        <v>386118</v>
      </c>
      <c r="D77" s="160">
        <f>SUM(D70:D76)</f>
        <v>0</v>
      </c>
      <c r="E77" s="44"/>
      <c r="F77" s="55">
        <f>SUM(F70:F76)</f>
        <v>1</v>
      </c>
      <c r="G77" s="55">
        <f>SUM(G70:G76)</f>
        <v>0</v>
      </c>
      <c r="H77" s="25"/>
      <c r="L77" s="25"/>
      <c r="M77" s="25"/>
    </row>
    <row r="78" spans="1:13" outlineLevel="1" x14ac:dyDescent="0.25">
      <c r="A78" s="27" t="s">
        <v>123</v>
      </c>
      <c r="B78" s="62" t="s">
        <v>124</v>
      </c>
      <c r="C78" s="160"/>
      <c r="D78" s="160"/>
      <c r="E78" s="44"/>
      <c r="F78" s="53">
        <f>IF($C$77=0,"",IF(C78="[for completion]","",C78/$C$77))</f>
        <v>0</v>
      </c>
      <c r="G78" s="53" t="str">
        <f t="shared" ref="G78:G87" si="4">IF($D$77=0,"",IF(D78="[for completion]","",D78/$D$77))</f>
        <v/>
      </c>
      <c r="H78" s="25"/>
      <c r="L78" s="25"/>
      <c r="M78" s="25"/>
    </row>
    <row r="79" spans="1:13" outlineLevel="1" x14ac:dyDescent="0.25">
      <c r="A79" s="27" t="s">
        <v>125</v>
      </c>
      <c r="B79" s="62" t="s">
        <v>126</v>
      </c>
      <c r="C79" s="160"/>
      <c r="D79" s="160"/>
      <c r="E79" s="44"/>
      <c r="F79" s="53">
        <f t="shared" ref="F79:F87" si="5">IF($C$77=0,"",IF(C79="[for completion]","",C79/$C$77))</f>
        <v>0</v>
      </c>
      <c r="G79" s="53" t="str">
        <f t="shared" si="4"/>
        <v/>
      </c>
      <c r="H79" s="25"/>
      <c r="L79" s="25"/>
      <c r="M79" s="25"/>
    </row>
    <row r="80" spans="1:13" outlineLevel="1" x14ac:dyDescent="0.25">
      <c r="A80" s="27" t="s">
        <v>127</v>
      </c>
      <c r="B80" s="62" t="s">
        <v>128</v>
      </c>
      <c r="C80" s="160"/>
      <c r="D80" s="160"/>
      <c r="E80" s="44"/>
      <c r="F80" s="53">
        <f t="shared" si="5"/>
        <v>0</v>
      </c>
      <c r="G80" s="53" t="str">
        <f t="shared" si="4"/>
        <v/>
      </c>
      <c r="H80" s="25"/>
      <c r="L80" s="25"/>
      <c r="M80" s="25"/>
    </row>
    <row r="81" spans="1:13" outlineLevel="1" x14ac:dyDescent="0.25">
      <c r="A81" s="27" t="s">
        <v>129</v>
      </c>
      <c r="B81" s="62" t="s">
        <v>130</v>
      </c>
      <c r="C81" s="160"/>
      <c r="D81" s="160"/>
      <c r="E81" s="44"/>
      <c r="F81" s="53">
        <f t="shared" si="5"/>
        <v>0</v>
      </c>
      <c r="G81" s="53" t="str">
        <f t="shared" si="4"/>
        <v/>
      </c>
      <c r="H81" s="25"/>
      <c r="L81" s="25"/>
      <c r="M81" s="25"/>
    </row>
    <row r="82" spans="1:13" outlineLevel="1" x14ac:dyDescent="0.25">
      <c r="A82" s="27" t="s">
        <v>131</v>
      </c>
      <c r="B82" s="62" t="s">
        <v>132</v>
      </c>
      <c r="C82" s="160"/>
      <c r="D82" s="160"/>
      <c r="E82" s="44"/>
      <c r="F82" s="53">
        <f t="shared" si="5"/>
        <v>0</v>
      </c>
      <c r="G82" s="53" t="str">
        <f t="shared" si="4"/>
        <v/>
      </c>
      <c r="H82" s="25"/>
      <c r="L82" s="25"/>
      <c r="M82" s="25"/>
    </row>
    <row r="83" spans="1:13" outlineLevel="1" x14ac:dyDescent="0.25">
      <c r="A83" s="27" t="s">
        <v>133</v>
      </c>
      <c r="B83" s="62"/>
      <c r="C83" s="52"/>
      <c r="D83" s="52"/>
      <c r="E83" s="44"/>
      <c r="F83" s="53"/>
      <c r="G83" s="53"/>
      <c r="H83" s="25"/>
      <c r="L83" s="25"/>
      <c r="M83" s="25"/>
    </row>
    <row r="84" spans="1:13" outlineLevel="1" x14ac:dyDescent="0.25">
      <c r="A84" s="27" t="s">
        <v>134</v>
      </c>
      <c r="B84" s="62"/>
      <c r="C84" s="52"/>
      <c r="D84" s="52"/>
      <c r="E84" s="44"/>
      <c r="F84" s="53"/>
      <c r="G84" s="53"/>
      <c r="H84" s="25"/>
      <c r="L84" s="25"/>
      <c r="M84" s="25"/>
    </row>
    <row r="85" spans="1:13" outlineLevel="1" x14ac:dyDescent="0.25">
      <c r="A85" s="27" t="s">
        <v>135</v>
      </c>
      <c r="B85" s="62"/>
      <c r="C85" s="52"/>
      <c r="D85" s="52"/>
      <c r="E85" s="44"/>
      <c r="F85" s="53"/>
      <c r="G85" s="53"/>
      <c r="H85" s="25"/>
      <c r="L85" s="25"/>
      <c r="M85" s="25"/>
    </row>
    <row r="86" spans="1:13" outlineLevel="1" x14ac:dyDescent="0.25">
      <c r="A86" s="27" t="s">
        <v>136</v>
      </c>
      <c r="B86" s="61"/>
      <c r="C86" s="52"/>
      <c r="D86" s="52"/>
      <c r="E86" s="44"/>
      <c r="F86" s="53">
        <f t="shared" si="5"/>
        <v>0</v>
      </c>
      <c r="G86" s="53" t="str">
        <f t="shared" si="4"/>
        <v/>
      </c>
      <c r="H86" s="25"/>
      <c r="L86" s="25"/>
      <c r="M86" s="25"/>
    </row>
    <row r="87" spans="1:13" outlineLevel="1" x14ac:dyDescent="0.25">
      <c r="A87" s="27" t="s">
        <v>137</v>
      </c>
      <c r="B87" s="62"/>
      <c r="C87" s="52"/>
      <c r="D87" s="52"/>
      <c r="E87" s="44"/>
      <c r="F87" s="53">
        <f t="shared" si="5"/>
        <v>0</v>
      </c>
      <c r="G87" s="53" t="str">
        <f t="shared" si="4"/>
        <v/>
      </c>
      <c r="H87" s="25"/>
      <c r="L87" s="25"/>
      <c r="M87" s="25"/>
    </row>
    <row r="88" spans="1:13" ht="15" customHeight="1" x14ac:dyDescent="0.25">
      <c r="A88" s="46"/>
      <c r="B88" s="47" t="s">
        <v>138</v>
      </c>
      <c r="C88" s="100" t="s">
        <v>1536</v>
      </c>
      <c r="D88" s="100" t="s">
        <v>1537</v>
      </c>
      <c r="E88" s="48"/>
      <c r="F88" s="49" t="s">
        <v>139</v>
      </c>
      <c r="G88" s="46" t="s">
        <v>140</v>
      </c>
      <c r="H88" s="25"/>
      <c r="L88" s="25"/>
      <c r="M88" s="25"/>
    </row>
    <row r="89" spans="1:13" x14ac:dyDescent="0.25">
      <c r="A89" s="27" t="s">
        <v>141</v>
      </c>
      <c r="B89" s="44" t="s">
        <v>113</v>
      </c>
      <c r="C89" s="179">
        <v>11.95</v>
      </c>
      <c r="D89" s="179" t="s">
        <v>1346</v>
      </c>
      <c r="E89" s="41"/>
      <c r="F89" s="59"/>
      <c r="G89" s="60"/>
      <c r="H89" s="25"/>
      <c r="L89" s="25"/>
      <c r="M89" s="25"/>
    </row>
    <row r="90" spans="1:13" x14ac:dyDescent="0.25">
      <c r="B90" s="44"/>
      <c r="E90" s="41"/>
      <c r="F90" s="59"/>
      <c r="G90" s="60"/>
      <c r="H90" s="25"/>
      <c r="L90" s="25"/>
      <c r="M90" s="25"/>
    </row>
    <row r="91" spans="1:13" x14ac:dyDescent="0.25">
      <c r="B91" s="44" t="s">
        <v>1529</v>
      </c>
      <c r="C91" s="41"/>
      <c r="D91" s="41"/>
      <c r="E91" s="41"/>
      <c r="F91" s="60"/>
      <c r="G91" s="60"/>
      <c r="H91" s="25"/>
      <c r="L91" s="25"/>
      <c r="M91" s="25"/>
    </row>
    <row r="92" spans="1:13" x14ac:dyDescent="0.25">
      <c r="A92" s="27" t="s">
        <v>142</v>
      </c>
      <c r="B92" s="44" t="s">
        <v>114</v>
      </c>
      <c r="E92" s="41"/>
      <c r="F92" s="60"/>
      <c r="G92" s="60"/>
      <c r="H92" s="25"/>
      <c r="L92" s="25"/>
      <c r="M92" s="25"/>
    </row>
    <row r="93" spans="1:13" x14ac:dyDescent="0.25">
      <c r="A93" s="27" t="s">
        <v>143</v>
      </c>
      <c r="B93" s="145" t="s">
        <v>1699</v>
      </c>
      <c r="C93" s="179">
        <v>80805</v>
      </c>
      <c r="D93" s="179" t="s">
        <v>1346</v>
      </c>
      <c r="E93" s="23"/>
      <c r="F93" s="53">
        <f>IF($C$100=0,"",IF(C93="[for completion]","",IF(C93="","",C93/$C$100)))</f>
        <v>0.19808399908808555</v>
      </c>
      <c r="G93" s="53" t="str">
        <f>IF($D$100=0,"",IF(D93="[Mark as ND1 if not relevant]","",IF(D93="","",D93/$D$100)))</f>
        <v/>
      </c>
      <c r="H93" s="25"/>
      <c r="L93" s="25"/>
      <c r="M93" s="25"/>
    </row>
    <row r="94" spans="1:13" x14ac:dyDescent="0.25">
      <c r="A94" s="27" t="s">
        <v>144</v>
      </c>
      <c r="B94" s="145" t="s">
        <v>1700</v>
      </c>
      <c r="C94" s="179">
        <v>35501</v>
      </c>
      <c r="D94" s="179" t="s">
        <v>1346</v>
      </c>
      <c r="E94" s="23"/>
      <c r="F94" s="53">
        <f t="shared" ref="F94:F99" si="6">IF($C$100=0,"",IF(C94="[for completion]","",IF(C94="","",C94/$C$100)))</f>
        <v>8.7026546025940538E-2</v>
      </c>
      <c r="G94" s="53" t="str">
        <f t="shared" ref="G94:G99" si="7">IF($D$100=0,"",IF(D94="[Mark as ND1 if not relevant]","",IF(D94="","",D94/$D$100)))</f>
        <v/>
      </c>
      <c r="H94" s="25"/>
      <c r="L94" s="25"/>
      <c r="M94" s="25"/>
    </row>
    <row r="95" spans="1:13" x14ac:dyDescent="0.25">
      <c r="A95" s="27" t="s">
        <v>145</v>
      </c>
      <c r="B95" s="145" t="s">
        <v>1701</v>
      </c>
      <c r="C95" s="179">
        <v>53770</v>
      </c>
      <c r="D95" s="179" t="s">
        <v>1346</v>
      </c>
      <c r="E95" s="23"/>
      <c r="F95" s="53">
        <f t="shared" si="6"/>
        <v>0.13181086109728804</v>
      </c>
      <c r="G95" s="53" t="str">
        <f t="shared" si="7"/>
        <v/>
      </c>
      <c r="H95" s="25"/>
      <c r="L95" s="25"/>
      <c r="M95" s="25"/>
    </row>
    <row r="96" spans="1:13" x14ac:dyDescent="0.25">
      <c r="A96" s="27" t="s">
        <v>146</v>
      </c>
      <c r="B96" s="145" t="s">
        <v>1702</v>
      </c>
      <c r="C96" s="179">
        <v>36431</v>
      </c>
      <c r="D96" s="179" t="s">
        <v>1346</v>
      </c>
      <c r="E96" s="23"/>
      <c r="F96" s="53">
        <f t="shared" si="6"/>
        <v>8.9306332167292182E-2</v>
      </c>
      <c r="G96" s="53" t="str">
        <f t="shared" si="7"/>
        <v/>
      </c>
      <c r="H96" s="25"/>
      <c r="L96" s="25"/>
      <c r="M96" s="25"/>
    </row>
    <row r="97" spans="1:14" x14ac:dyDescent="0.25">
      <c r="A97" s="27" t="s">
        <v>147</v>
      </c>
      <c r="B97" s="145" t="s">
        <v>1703</v>
      </c>
      <c r="C97" s="179">
        <v>37694</v>
      </c>
      <c r="D97" s="179" t="s">
        <v>1346</v>
      </c>
      <c r="E97" s="23"/>
      <c r="F97" s="53">
        <f t="shared" si="6"/>
        <v>9.2402428830224564E-2</v>
      </c>
      <c r="G97" s="53" t="str">
        <f t="shared" si="7"/>
        <v/>
      </c>
      <c r="H97" s="25"/>
      <c r="L97" s="25"/>
      <c r="M97" s="25"/>
    </row>
    <row r="98" spans="1:14" x14ac:dyDescent="0.25">
      <c r="A98" s="27" t="s">
        <v>148</v>
      </c>
      <c r="B98" s="145" t="s">
        <v>1704</v>
      </c>
      <c r="C98" s="179">
        <v>2329</v>
      </c>
      <c r="D98" s="179" t="s">
        <v>1346</v>
      </c>
      <c r="E98" s="23"/>
      <c r="F98" s="53">
        <f t="shared" si="6"/>
        <v>5.7092708851698686E-3</v>
      </c>
      <c r="G98" s="53" t="str">
        <f t="shared" si="7"/>
        <v/>
      </c>
      <c r="H98" s="25"/>
      <c r="L98" s="25"/>
      <c r="M98" s="25"/>
    </row>
    <row r="99" spans="1:14" x14ac:dyDescent="0.25">
      <c r="A99" s="27" t="s">
        <v>149</v>
      </c>
      <c r="B99" s="145" t="s">
        <v>1705</v>
      </c>
      <c r="C99" s="179">
        <v>161403</v>
      </c>
      <c r="D99" s="179" t="s">
        <v>1346</v>
      </c>
      <c r="E99" s="23"/>
      <c r="F99" s="53">
        <f t="shared" si="6"/>
        <v>0.39566056190599924</v>
      </c>
      <c r="G99" s="53" t="str">
        <f t="shared" si="7"/>
        <v/>
      </c>
      <c r="H99" s="25"/>
      <c r="L99" s="25"/>
      <c r="M99" s="25"/>
    </row>
    <row r="100" spans="1:14" x14ac:dyDescent="0.25">
      <c r="A100" s="27" t="s">
        <v>150</v>
      </c>
      <c r="B100" s="61" t="s">
        <v>101</v>
      </c>
      <c r="C100" s="52">
        <f>SUM(C93:C99)</f>
        <v>407933</v>
      </c>
      <c r="D100" s="52">
        <f>SUM(D93:D99)</f>
        <v>0</v>
      </c>
      <c r="E100" s="44"/>
      <c r="F100" s="55">
        <f>SUM(F93:F99)</f>
        <v>1</v>
      </c>
      <c r="G100" s="55">
        <f>SUM(G93:G99)</f>
        <v>0</v>
      </c>
      <c r="H100" s="25"/>
      <c r="L100" s="25"/>
      <c r="M100" s="25"/>
    </row>
    <row r="101" spans="1:14" outlineLevel="1" x14ac:dyDescent="0.25">
      <c r="A101" s="27" t="s">
        <v>151</v>
      </c>
      <c r="B101" s="62" t="s">
        <v>124</v>
      </c>
      <c r="C101" s="52"/>
      <c r="D101" s="52"/>
      <c r="E101" s="44"/>
      <c r="F101" s="53">
        <f t="shared" ref="F101:F105" si="8">IF($C$100=0,"",IF(C101="[for completion]","",C101/$C$100))</f>
        <v>0</v>
      </c>
      <c r="G101" s="53" t="str">
        <f t="shared" ref="G101:G105" si="9">IF($D$100=0,"",IF(D101="[for completion]","",D101/$D$100))</f>
        <v/>
      </c>
      <c r="H101" s="25"/>
      <c r="L101" s="25"/>
      <c r="M101" s="25"/>
    </row>
    <row r="102" spans="1:14" outlineLevel="1" x14ac:dyDescent="0.25">
      <c r="A102" s="27" t="s">
        <v>152</v>
      </c>
      <c r="B102" s="62" t="s">
        <v>126</v>
      </c>
      <c r="C102" s="52"/>
      <c r="D102" s="52"/>
      <c r="E102" s="44"/>
      <c r="F102" s="53">
        <f t="shared" si="8"/>
        <v>0</v>
      </c>
      <c r="G102" s="53" t="str">
        <f t="shared" si="9"/>
        <v/>
      </c>
      <c r="H102" s="25"/>
      <c r="L102" s="25"/>
      <c r="M102" s="25"/>
    </row>
    <row r="103" spans="1:14" outlineLevel="1" x14ac:dyDescent="0.25">
      <c r="A103" s="27" t="s">
        <v>153</v>
      </c>
      <c r="B103" s="62" t="s">
        <v>128</v>
      </c>
      <c r="C103" s="52"/>
      <c r="D103" s="52"/>
      <c r="E103" s="44"/>
      <c r="F103" s="53">
        <f t="shared" si="8"/>
        <v>0</v>
      </c>
      <c r="G103" s="53" t="str">
        <f t="shared" si="9"/>
        <v/>
      </c>
      <c r="H103" s="25"/>
      <c r="L103" s="25"/>
      <c r="M103" s="25"/>
    </row>
    <row r="104" spans="1:14" outlineLevel="1" x14ac:dyDescent="0.25">
      <c r="A104" s="27" t="s">
        <v>154</v>
      </c>
      <c r="B104" s="62" t="s">
        <v>130</v>
      </c>
      <c r="C104" s="52"/>
      <c r="D104" s="52"/>
      <c r="E104" s="44"/>
      <c r="F104" s="53">
        <f t="shared" si="8"/>
        <v>0</v>
      </c>
      <c r="G104" s="53" t="str">
        <f t="shared" si="9"/>
        <v/>
      </c>
      <c r="H104" s="25"/>
      <c r="L104" s="25"/>
      <c r="M104" s="25"/>
    </row>
    <row r="105" spans="1:14" outlineLevel="1" x14ac:dyDescent="0.25">
      <c r="A105" s="27" t="s">
        <v>155</v>
      </c>
      <c r="B105" s="62" t="s">
        <v>132</v>
      </c>
      <c r="C105" s="52"/>
      <c r="D105" s="52"/>
      <c r="E105" s="44"/>
      <c r="F105" s="53">
        <f t="shared" si="8"/>
        <v>0</v>
      </c>
      <c r="G105" s="53" t="str">
        <f t="shared" si="9"/>
        <v/>
      </c>
      <c r="H105" s="25"/>
      <c r="L105" s="25"/>
      <c r="M105" s="25"/>
    </row>
    <row r="106" spans="1:14" outlineLevel="1" x14ac:dyDescent="0.25">
      <c r="A106" s="27" t="s">
        <v>156</v>
      </c>
      <c r="B106" s="62"/>
      <c r="C106" s="52"/>
      <c r="D106" s="52"/>
      <c r="E106" s="44"/>
      <c r="F106" s="53"/>
      <c r="G106" s="53"/>
      <c r="H106" s="25"/>
      <c r="L106" s="25"/>
      <c r="M106" s="25"/>
    </row>
    <row r="107" spans="1:14" outlineLevel="1" x14ac:dyDescent="0.25">
      <c r="A107" s="27" t="s">
        <v>157</v>
      </c>
      <c r="B107" s="62"/>
      <c r="C107" s="52"/>
      <c r="D107" s="52"/>
      <c r="E107" s="44"/>
      <c r="F107" s="53"/>
      <c r="G107" s="53"/>
      <c r="H107" s="25"/>
      <c r="L107" s="25"/>
      <c r="M107" s="25"/>
    </row>
    <row r="108" spans="1:14" outlineLevel="1" x14ac:dyDescent="0.25">
      <c r="A108" s="27" t="s">
        <v>158</v>
      </c>
      <c r="B108" s="61"/>
      <c r="C108" s="52"/>
      <c r="D108" s="52"/>
      <c r="E108" s="44"/>
      <c r="F108" s="53"/>
      <c r="G108" s="53"/>
      <c r="H108" s="25"/>
      <c r="L108" s="25"/>
      <c r="M108" s="25"/>
    </row>
    <row r="109" spans="1:14" outlineLevel="1" x14ac:dyDescent="0.25">
      <c r="A109" s="27" t="s">
        <v>159</v>
      </c>
      <c r="B109" s="62"/>
      <c r="C109" s="52"/>
      <c r="D109" s="52"/>
      <c r="E109" s="44"/>
      <c r="F109" s="53"/>
      <c r="G109" s="53"/>
      <c r="H109" s="25"/>
      <c r="L109" s="25"/>
      <c r="M109" s="25"/>
    </row>
    <row r="110" spans="1:14" outlineLevel="1" x14ac:dyDescent="0.25">
      <c r="A110" s="27" t="s">
        <v>160</v>
      </c>
      <c r="B110" s="62"/>
      <c r="C110" s="52"/>
      <c r="D110" s="52"/>
      <c r="E110" s="44"/>
      <c r="F110" s="53"/>
      <c r="G110" s="53"/>
      <c r="H110" s="25"/>
      <c r="L110" s="25"/>
      <c r="M110" s="25"/>
    </row>
    <row r="111" spans="1:14" ht="15" customHeight="1" x14ac:dyDescent="0.25">
      <c r="A111" s="46"/>
      <c r="B111" s="47" t="s">
        <v>161</v>
      </c>
      <c r="C111" s="49" t="s">
        <v>162</v>
      </c>
      <c r="D111" s="49" t="s">
        <v>163</v>
      </c>
      <c r="E111" s="48"/>
      <c r="F111" s="49" t="s">
        <v>164</v>
      </c>
      <c r="G111" s="49" t="s">
        <v>165</v>
      </c>
      <c r="H111" s="25"/>
      <c r="L111" s="25"/>
      <c r="M111" s="25"/>
    </row>
    <row r="112" spans="1:14" s="63" customFormat="1" x14ac:dyDescent="0.25">
      <c r="A112" s="27" t="s">
        <v>166</v>
      </c>
      <c r="B112" s="44" t="s">
        <v>167</v>
      </c>
      <c r="C112" s="179">
        <v>7826</v>
      </c>
      <c r="D112" s="179" t="s">
        <v>1346</v>
      </c>
      <c r="E112" s="53"/>
      <c r="F112" s="53">
        <f>IF($C$129=0,"",IF(C112="[for completion]","",IF(C112="","",C112/$C$129)))</f>
        <v>2.026841535489151E-2</v>
      </c>
      <c r="G112" s="53" t="str">
        <f>IF($D$129=0,"",IF(D112="[for completion]","",IF(D112="","",D112/$D$129)))</f>
        <v/>
      </c>
      <c r="I112" s="27"/>
      <c r="J112" s="27"/>
      <c r="K112" s="27"/>
      <c r="L112" s="25" t="s">
        <v>1709</v>
      </c>
      <c r="M112" s="25"/>
      <c r="N112" s="25"/>
    </row>
    <row r="113" spans="1:14" s="63" customFormat="1" x14ac:dyDescent="0.25">
      <c r="A113" s="27" t="s">
        <v>168</v>
      </c>
      <c r="B113" s="44" t="s">
        <v>1710</v>
      </c>
      <c r="C113" s="27"/>
      <c r="D113" s="179" t="s">
        <v>1346</v>
      </c>
      <c r="E113" s="53"/>
      <c r="F113" s="53" t="str">
        <f t="shared" ref="F113:F128" si="10">IF($C$129=0,"",IF(C113="[for completion]","",IF(C113="","",C113/$C$129)))</f>
        <v/>
      </c>
      <c r="G113" s="53" t="str">
        <f t="shared" ref="G113:G128" si="11">IF($D$129=0,"",IF(D113="[for completion]","",IF(D113="","",D113/$D$129)))</f>
        <v/>
      </c>
      <c r="I113" s="27"/>
      <c r="J113" s="27"/>
      <c r="K113" s="27"/>
      <c r="L113" s="44" t="s">
        <v>1710</v>
      </c>
      <c r="M113" s="25"/>
      <c r="N113" s="25"/>
    </row>
    <row r="114" spans="1:14" s="63" customFormat="1" x14ac:dyDescent="0.25">
      <c r="A114" s="27" t="s">
        <v>169</v>
      </c>
      <c r="B114" s="44" t="s">
        <v>176</v>
      </c>
      <c r="C114" s="27"/>
      <c r="D114" s="179" t="s">
        <v>1346</v>
      </c>
      <c r="E114" s="53"/>
      <c r="F114" s="53" t="str">
        <f t="shared" si="10"/>
        <v/>
      </c>
      <c r="G114" s="53" t="str">
        <f t="shared" si="11"/>
        <v/>
      </c>
      <c r="I114" s="27"/>
      <c r="J114" s="27"/>
      <c r="K114" s="27"/>
      <c r="L114" s="44" t="s">
        <v>176</v>
      </c>
      <c r="M114" s="25"/>
      <c r="N114" s="25"/>
    </row>
    <row r="115" spans="1:14" s="63" customFormat="1" x14ac:dyDescent="0.25">
      <c r="A115" s="27" t="s">
        <v>170</v>
      </c>
      <c r="B115" s="44" t="s">
        <v>1711</v>
      </c>
      <c r="C115" s="27"/>
      <c r="D115" s="179" t="s">
        <v>1346</v>
      </c>
      <c r="E115" s="53"/>
      <c r="F115" s="53" t="str">
        <f t="shared" si="10"/>
        <v/>
      </c>
      <c r="G115" s="53" t="str">
        <f t="shared" si="11"/>
        <v/>
      </c>
      <c r="I115" s="27"/>
      <c r="J115" s="27"/>
      <c r="K115" s="27"/>
      <c r="L115" s="44" t="s">
        <v>1711</v>
      </c>
      <c r="M115" s="25"/>
      <c r="N115" s="25"/>
    </row>
    <row r="116" spans="1:14" s="63" customFormat="1" x14ac:dyDescent="0.25">
      <c r="A116" s="27" t="s">
        <v>172</v>
      </c>
      <c r="B116" s="44" t="s">
        <v>1712</v>
      </c>
      <c r="C116" s="27"/>
      <c r="D116" s="179" t="s">
        <v>1346</v>
      </c>
      <c r="E116" s="53"/>
      <c r="F116" s="53" t="str">
        <f t="shared" si="10"/>
        <v/>
      </c>
      <c r="G116" s="53" t="str">
        <f t="shared" si="11"/>
        <v/>
      </c>
      <c r="I116" s="27"/>
      <c r="J116" s="27"/>
      <c r="K116" s="27"/>
      <c r="L116" s="44" t="s">
        <v>1712</v>
      </c>
      <c r="M116" s="25"/>
      <c r="N116" s="25"/>
    </row>
    <row r="117" spans="1:14" s="63" customFormat="1" x14ac:dyDescent="0.25">
      <c r="A117" s="27" t="s">
        <v>173</v>
      </c>
      <c r="B117" s="44" t="s">
        <v>178</v>
      </c>
      <c r="C117" s="27"/>
      <c r="D117" s="179" t="s">
        <v>1346</v>
      </c>
      <c r="E117" s="44"/>
      <c r="F117" s="53" t="str">
        <f t="shared" si="10"/>
        <v/>
      </c>
      <c r="G117" s="53" t="str">
        <f t="shared" si="11"/>
        <v/>
      </c>
      <c r="I117" s="27"/>
      <c r="J117" s="27"/>
      <c r="K117" s="27"/>
      <c r="L117" s="44" t="s">
        <v>178</v>
      </c>
      <c r="M117" s="25"/>
      <c r="N117" s="25"/>
    </row>
    <row r="118" spans="1:14" x14ac:dyDescent="0.25">
      <c r="A118" s="27" t="s">
        <v>174</v>
      </c>
      <c r="B118" s="44" t="s">
        <v>180</v>
      </c>
      <c r="C118" s="179">
        <v>378292</v>
      </c>
      <c r="D118" s="179" t="s">
        <v>1346</v>
      </c>
      <c r="E118" s="44"/>
      <c r="F118" s="53">
        <f t="shared" si="10"/>
        <v>0.97973158464510846</v>
      </c>
      <c r="G118" s="53" t="str">
        <f t="shared" si="11"/>
        <v/>
      </c>
      <c r="L118" s="44" t="s">
        <v>180</v>
      </c>
      <c r="M118" s="25"/>
    </row>
    <row r="119" spans="1:14" x14ac:dyDescent="0.25">
      <c r="A119" s="27" t="s">
        <v>175</v>
      </c>
      <c r="B119" s="44" t="s">
        <v>1713</v>
      </c>
      <c r="D119" s="179" t="s">
        <v>1346</v>
      </c>
      <c r="E119" s="44"/>
      <c r="F119" s="53" t="str">
        <f t="shared" si="10"/>
        <v/>
      </c>
      <c r="G119" s="53" t="str">
        <f t="shared" si="11"/>
        <v/>
      </c>
      <c r="L119" s="44" t="s">
        <v>1713</v>
      </c>
      <c r="M119" s="25"/>
    </row>
    <row r="120" spans="1:14" x14ac:dyDescent="0.25">
      <c r="A120" s="27" t="s">
        <v>177</v>
      </c>
      <c r="B120" s="44" t="s">
        <v>182</v>
      </c>
      <c r="D120" s="179" t="s">
        <v>1346</v>
      </c>
      <c r="E120" s="44"/>
      <c r="F120" s="53" t="str">
        <f t="shared" si="10"/>
        <v/>
      </c>
      <c r="G120" s="53" t="str">
        <f t="shared" si="11"/>
        <v/>
      </c>
      <c r="L120" s="44" t="s">
        <v>182</v>
      </c>
      <c r="M120" s="25"/>
    </row>
    <row r="121" spans="1:14" x14ac:dyDescent="0.25">
      <c r="A121" s="27" t="s">
        <v>179</v>
      </c>
      <c r="B121" s="44" t="s">
        <v>1720</v>
      </c>
      <c r="D121" s="179" t="s">
        <v>1346</v>
      </c>
      <c r="E121" s="44"/>
      <c r="F121" s="53" t="str">
        <f t="shared" ref="F121" si="12">IF($C$129=0,"",IF(C121="[for completion]","",IF(C121="","",C121/$C$129)))</f>
        <v/>
      </c>
      <c r="G121" s="53" t="str">
        <f t="shared" ref="G121" si="13">IF($D$129=0,"",IF(D121="[for completion]","",IF(D121="","",D121/$D$129)))</f>
        <v/>
      </c>
      <c r="L121" s="44"/>
      <c r="M121" s="25"/>
    </row>
    <row r="122" spans="1:14" x14ac:dyDescent="0.25">
      <c r="A122" s="27" t="s">
        <v>181</v>
      </c>
      <c r="B122" s="44" t="s">
        <v>184</v>
      </c>
      <c r="D122" s="179" t="s">
        <v>1346</v>
      </c>
      <c r="E122" s="44"/>
      <c r="F122" s="53" t="str">
        <f t="shared" si="10"/>
        <v/>
      </c>
      <c r="G122" s="53" t="str">
        <f t="shared" si="11"/>
        <v/>
      </c>
      <c r="L122" s="44" t="s">
        <v>184</v>
      </c>
      <c r="M122" s="25"/>
    </row>
    <row r="123" spans="1:14" x14ac:dyDescent="0.25">
      <c r="A123" s="27" t="s">
        <v>183</v>
      </c>
      <c r="B123" s="44" t="s">
        <v>171</v>
      </c>
      <c r="D123" s="179" t="s">
        <v>1346</v>
      </c>
      <c r="E123" s="44"/>
      <c r="F123" s="53" t="str">
        <f t="shared" si="10"/>
        <v/>
      </c>
      <c r="G123" s="53" t="str">
        <f t="shared" si="11"/>
        <v/>
      </c>
      <c r="L123" s="44" t="s">
        <v>171</v>
      </c>
      <c r="M123" s="25"/>
    </row>
    <row r="124" spans="1:14" x14ac:dyDescent="0.25">
      <c r="A124" s="27" t="s">
        <v>185</v>
      </c>
      <c r="B124" s="145" t="s">
        <v>1715</v>
      </c>
      <c r="D124" s="179" t="s">
        <v>1346</v>
      </c>
      <c r="E124" s="44"/>
      <c r="F124" s="53" t="str">
        <f t="shared" si="10"/>
        <v/>
      </c>
      <c r="G124" s="53" t="str">
        <f t="shared" si="11"/>
        <v/>
      </c>
      <c r="L124" s="145" t="s">
        <v>1715</v>
      </c>
      <c r="M124" s="25"/>
    </row>
    <row r="125" spans="1:14" x14ac:dyDescent="0.25">
      <c r="A125" s="27" t="s">
        <v>187</v>
      </c>
      <c r="B125" s="44" t="s">
        <v>186</v>
      </c>
      <c r="D125" s="179" t="s">
        <v>1346</v>
      </c>
      <c r="E125" s="44"/>
      <c r="F125" s="53" t="str">
        <f t="shared" si="10"/>
        <v/>
      </c>
      <c r="G125" s="53" t="str">
        <f t="shared" si="11"/>
        <v/>
      </c>
      <c r="L125" s="44" t="s">
        <v>186</v>
      </c>
      <c r="M125" s="25"/>
    </row>
    <row r="126" spans="1:14" x14ac:dyDescent="0.25">
      <c r="A126" s="27" t="s">
        <v>189</v>
      </c>
      <c r="B126" s="44" t="s">
        <v>188</v>
      </c>
      <c r="D126" s="179" t="s">
        <v>1346</v>
      </c>
      <c r="E126" s="44"/>
      <c r="F126" s="53" t="str">
        <f t="shared" si="10"/>
        <v/>
      </c>
      <c r="G126" s="53" t="str">
        <f t="shared" si="11"/>
        <v/>
      </c>
      <c r="H126" s="57"/>
      <c r="L126" s="44" t="s">
        <v>188</v>
      </c>
      <c r="M126" s="25"/>
    </row>
    <row r="127" spans="1:14" x14ac:dyDescent="0.25">
      <c r="A127" s="27" t="s">
        <v>190</v>
      </c>
      <c r="B127" s="44" t="s">
        <v>1714</v>
      </c>
      <c r="D127" s="179" t="s">
        <v>1346</v>
      </c>
      <c r="E127" s="44"/>
      <c r="F127" s="53" t="str">
        <f t="shared" ref="F127" si="14">IF($C$129=0,"",IF(C127="[for completion]","",IF(C127="","",C127/$C$129)))</f>
        <v/>
      </c>
      <c r="G127" s="53" t="str">
        <f t="shared" ref="G127" si="15">IF($D$129=0,"",IF(D127="[for completion]","",IF(D127="","",D127/$D$129)))</f>
        <v/>
      </c>
      <c r="H127" s="25"/>
      <c r="L127" s="44" t="s">
        <v>1714</v>
      </c>
      <c r="M127" s="25"/>
    </row>
    <row r="128" spans="1:14" x14ac:dyDescent="0.25">
      <c r="A128" s="27" t="s">
        <v>1716</v>
      </c>
      <c r="B128" s="44" t="s">
        <v>99</v>
      </c>
      <c r="D128" s="179" t="s">
        <v>1346</v>
      </c>
      <c r="E128" s="44"/>
      <c r="F128" s="53" t="str">
        <f t="shared" si="10"/>
        <v/>
      </c>
      <c r="G128" s="53" t="str">
        <f t="shared" si="11"/>
        <v/>
      </c>
      <c r="H128" s="25"/>
      <c r="L128" s="25"/>
      <c r="M128" s="25"/>
    </row>
    <row r="129" spans="1:14" x14ac:dyDescent="0.25">
      <c r="A129" s="27" t="s">
        <v>1719</v>
      </c>
      <c r="B129" s="61" t="s">
        <v>101</v>
      </c>
      <c r="C129" s="27">
        <f>SUM(C112:C128)</f>
        <v>386118</v>
      </c>
      <c r="D129" s="27">
        <f>SUM(D112:D128)</f>
        <v>0</v>
      </c>
      <c r="E129" s="44"/>
      <c r="F129" s="64">
        <f>SUM(F112:F128)</f>
        <v>1</v>
      </c>
      <c r="G129" s="64">
        <f>SUM(G112:G128)</f>
        <v>0</v>
      </c>
      <c r="H129" s="25"/>
      <c r="L129" s="25"/>
      <c r="M129" s="25"/>
    </row>
    <row r="130" spans="1:14" outlineLevel="1" x14ac:dyDescent="0.25">
      <c r="A130" s="27" t="s">
        <v>191</v>
      </c>
      <c r="B130" s="56" t="s">
        <v>103</v>
      </c>
      <c r="E130" s="44"/>
      <c r="F130" s="53" t="str">
        <f>IF($C$129=0,"",IF(C130="[for completion]","",IF(C130="","",C130/$C$129)))</f>
        <v/>
      </c>
      <c r="G130" s="53" t="str">
        <f>IF($D$129=0,"",IF(D130="[for completion]","",IF(D130="","",D130/$D$129)))</f>
        <v/>
      </c>
      <c r="H130" s="25"/>
      <c r="L130" s="25"/>
      <c r="M130" s="25"/>
    </row>
    <row r="131" spans="1:14" outlineLevel="1" x14ac:dyDescent="0.25">
      <c r="A131" s="27" t="s">
        <v>192</v>
      </c>
      <c r="B131" s="56" t="s">
        <v>103</v>
      </c>
      <c r="E131" s="44"/>
      <c r="F131" s="53">
        <f t="shared" ref="F131:F136" si="16">IF($C$129=0,"",IF(C131="[for completion]","",C131/$C$129))</f>
        <v>0</v>
      </c>
      <c r="G131" s="53" t="str">
        <f t="shared" ref="G131:G136" si="17">IF($D$129=0,"",IF(D131="[for completion]","",D131/$D$129))</f>
        <v/>
      </c>
      <c r="H131" s="25"/>
      <c r="L131" s="25"/>
      <c r="M131" s="25"/>
    </row>
    <row r="132" spans="1:14" outlineLevel="1" x14ac:dyDescent="0.25">
      <c r="A132" s="27" t="s">
        <v>193</v>
      </c>
      <c r="B132" s="56" t="s">
        <v>103</v>
      </c>
      <c r="E132" s="44"/>
      <c r="F132" s="53">
        <f t="shared" si="16"/>
        <v>0</v>
      </c>
      <c r="G132" s="53" t="str">
        <f t="shared" si="17"/>
        <v/>
      </c>
      <c r="H132" s="25"/>
      <c r="L132" s="25"/>
      <c r="M132" s="25"/>
    </row>
    <row r="133" spans="1:14" outlineLevel="1" x14ac:dyDescent="0.25">
      <c r="A133" s="27" t="s">
        <v>194</v>
      </c>
      <c r="B133" s="56" t="s">
        <v>103</v>
      </c>
      <c r="E133" s="44"/>
      <c r="F133" s="53">
        <f t="shared" si="16"/>
        <v>0</v>
      </c>
      <c r="G133" s="53" t="str">
        <f t="shared" si="17"/>
        <v/>
      </c>
      <c r="H133" s="25"/>
      <c r="L133" s="25"/>
      <c r="M133" s="25"/>
    </row>
    <row r="134" spans="1:14" outlineLevel="1" x14ac:dyDescent="0.25">
      <c r="A134" s="27" t="s">
        <v>195</v>
      </c>
      <c r="B134" s="56" t="s">
        <v>103</v>
      </c>
      <c r="E134" s="44"/>
      <c r="F134" s="53">
        <f t="shared" si="16"/>
        <v>0</v>
      </c>
      <c r="G134" s="53" t="str">
        <f t="shared" si="17"/>
        <v/>
      </c>
      <c r="H134" s="25"/>
      <c r="L134" s="25"/>
      <c r="M134" s="25"/>
    </row>
    <row r="135" spans="1:14" outlineLevel="1" x14ac:dyDescent="0.25">
      <c r="A135" s="27" t="s">
        <v>196</v>
      </c>
      <c r="B135" s="56" t="s">
        <v>103</v>
      </c>
      <c r="E135" s="44"/>
      <c r="F135" s="53">
        <f t="shared" si="16"/>
        <v>0</v>
      </c>
      <c r="G135" s="53" t="str">
        <f t="shared" si="17"/>
        <v/>
      </c>
      <c r="H135" s="25"/>
      <c r="L135" s="25"/>
      <c r="M135" s="25"/>
    </row>
    <row r="136" spans="1:14" outlineLevel="1" x14ac:dyDescent="0.25">
      <c r="A136" s="27" t="s">
        <v>197</v>
      </c>
      <c r="B136" s="56" t="s">
        <v>103</v>
      </c>
      <c r="E136" s="44"/>
      <c r="F136" s="53">
        <f t="shared" si="16"/>
        <v>0</v>
      </c>
      <c r="G136" s="53" t="str">
        <f t="shared" si="17"/>
        <v/>
      </c>
      <c r="H136" s="25"/>
      <c r="L136" s="25"/>
      <c r="M136" s="25"/>
    </row>
    <row r="137" spans="1:14" ht="15" customHeight="1" x14ac:dyDescent="0.25">
      <c r="A137" s="46"/>
      <c r="B137" s="47" t="s">
        <v>198</v>
      </c>
      <c r="C137" s="49" t="s">
        <v>162</v>
      </c>
      <c r="D137" s="49" t="s">
        <v>163</v>
      </c>
      <c r="E137" s="48"/>
      <c r="F137" s="49" t="s">
        <v>164</v>
      </c>
      <c r="G137" s="49" t="s">
        <v>165</v>
      </c>
      <c r="H137" s="25"/>
      <c r="L137" s="25"/>
      <c r="M137" s="25"/>
    </row>
    <row r="138" spans="1:14" s="63" customFormat="1" x14ac:dyDescent="0.25">
      <c r="A138" s="27" t="s">
        <v>199</v>
      </c>
      <c r="B138" s="44" t="s">
        <v>167</v>
      </c>
      <c r="C138" s="179">
        <v>13582</v>
      </c>
      <c r="D138" s="179" t="s">
        <v>1346</v>
      </c>
      <c r="E138" s="53"/>
      <c r="F138" s="53">
        <f>IF($C$155=0,"",IF(C138="[for completion]","",IF(C138="","",C138/$C$155)))</f>
        <v>3.3294683195524755E-2</v>
      </c>
      <c r="G138" s="53" t="str">
        <f>IF($D$155=0,"",IF(D138="[for completion]","",IF(D138="","",D138/$D$155)))</f>
        <v/>
      </c>
      <c r="H138" s="25"/>
      <c r="I138" s="27"/>
      <c r="J138" s="27"/>
      <c r="K138" s="27"/>
      <c r="L138" s="25"/>
      <c r="M138" s="25"/>
      <c r="N138" s="25"/>
    </row>
    <row r="139" spans="1:14" s="63" customFormat="1" x14ac:dyDescent="0.25">
      <c r="A139" s="27" t="s">
        <v>200</v>
      </c>
      <c r="B139" s="44" t="s">
        <v>1710</v>
      </c>
      <c r="C139" s="27"/>
      <c r="D139" s="179" t="s">
        <v>1346</v>
      </c>
      <c r="E139" s="53"/>
      <c r="F139" s="53" t="str">
        <f t="shared" ref="F139:F146" si="18">IF($C$155=0,"",IF(C139="[for completion]","",IF(C139="","",C139/$C$155)))</f>
        <v/>
      </c>
      <c r="G139" s="53" t="str">
        <f t="shared" ref="G139:G146" si="19">IF($D$155=0,"",IF(D139="[for completion]","",IF(D139="","",D139/$D$155)))</f>
        <v/>
      </c>
      <c r="H139" s="25"/>
      <c r="I139" s="27"/>
      <c r="J139" s="27"/>
      <c r="K139" s="27"/>
      <c r="L139" s="25"/>
      <c r="M139" s="25"/>
      <c r="N139" s="25"/>
    </row>
    <row r="140" spans="1:14" s="63" customFormat="1" x14ac:dyDescent="0.25">
      <c r="A140" s="27" t="s">
        <v>201</v>
      </c>
      <c r="B140" s="44" t="s">
        <v>176</v>
      </c>
      <c r="C140" s="27"/>
      <c r="D140" s="179" t="s">
        <v>1346</v>
      </c>
      <c r="E140" s="53"/>
      <c r="F140" s="53" t="str">
        <f t="shared" si="18"/>
        <v/>
      </c>
      <c r="G140" s="53" t="str">
        <f t="shared" si="19"/>
        <v/>
      </c>
      <c r="H140" s="25"/>
      <c r="I140" s="27"/>
      <c r="J140" s="27"/>
      <c r="K140" s="27"/>
      <c r="L140" s="25"/>
      <c r="M140" s="25"/>
      <c r="N140" s="25"/>
    </row>
    <row r="141" spans="1:14" s="63" customFormat="1" x14ac:dyDescent="0.25">
      <c r="A141" s="27" t="s">
        <v>202</v>
      </c>
      <c r="B141" s="44" t="s">
        <v>1711</v>
      </c>
      <c r="C141" s="27"/>
      <c r="D141" s="179" t="s">
        <v>1346</v>
      </c>
      <c r="E141" s="53"/>
      <c r="F141" s="53" t="str">
        <f t="shared" si="18"/>
        <v/>
      </c>
      <c r="G141" s="53" t="str">
        <f t="shared" si="19"/>
        <v/>
      </c>
      <c r="H141" s="25"/>
      <c r="I141" s="27"/>
      <c r="J141" s="27"/>
      <c r="K141" s="27"/>
      <c r="L141" s="25"/>
      <c r="M141" s="25"/>
      <c r="N141" s="25"/>
    </row>
    <row r="142" spans="1:14" s="63" customFormat="1" x14ac:dyDescent="0.25">
      <c r="A142" s="27" t="s">
        <v>203</v>
      </c>
      <c r="B142" s="44" t="s">
        <v>1712</v>
      </c>
      <c r="C142" s="27"/>
      <c r="D142" s="179" t="s">
        <v>1346</v>
      </c>
      <c r="E142" s="53"/>
      <c r="F142" s="53" t="str">
        <f t="shared" si="18"/>
        <v/>
      </c>
      <c r="G142" s="53" t="str">
        <f t="shared" si="19"/>
        <v/>
      </c>
      <c r="H142" s="25"/>
      <c r="I142" s="27"/>
      <c r="J142" s="27"/>
      <c r="K142" s="27"/>
      <c r="L142" s="25"/>
      <c r="M142" s="25"/>
      <c r="N142" s="25"/>
    </row>
    <row r="143" spans="1:14" s="63" customFormat="1" x14ac:dyDescent="0.25">
      <c r="A143" s="27" t="s">
        <v>204</v>
      </c>
      <c r="B143" s="44" t="s">
        <v>178</v>
      </c>
      <c r="C143" s="27"/>
      <c r="D143" s="179" t="s">
        <v>1346</v>
      </c>
      <c r="E143" s="44"/>
      <c r="F143" s="53" t="str">
        <f t="shared" si="18"/>
        <v/>
      </c>
      <c r="G143" s="53" t="str">
        <f t="shared" si="19"/>
        <v/>
      </c>
      <c r="H143" s="25"/>
      <c r="I143" s="27"/>
      <c r="J143" s="27"/>
      <c r="K143" s="27"/>
      <c r="L143" s="25"/>
      <c r="M143" s="25"/>
      <c r="N143" s="25"/>
    </row>
    <row r="144" spans="1:14" x14ac:dyDescent="0.25">
      <c r="A144" s="27" t="s">
        <v>205</v>
      </c>
      <c r="B144" s="44" t="s">
        <v>180</v>
      </c>
      <c r="C144" s="179">
        <v>394351</v>
      </c>
      <c r="D144" s="179" t="s">
        <v>1346</v>
      </c>
      <c r="E144" s="44"/>
      <c r="F144" s="53">
        <f t="shared" si="18"/>
        <v>0.96670531680447525</v>
      </c>
      <c r="G144" s="53" t="str">
        <f t="shared" si="19"/>
        <v/>
      </c>
      <c r="H144" s="25"/>
      <c r="L144" s="25"/>
      <c r="M144" s="25"/>
    </row>
    <row r="145" spans="1:13" x14ac:dyDescent="0.25">
      <c r="A145" s="27" t="s">
        <v>206</v>
      </c>
      <c r="B145" s="44" t="s">
        <v>1713</v>
      </c>
      <c r="D145" s="179" t="s">
        <v>1346</v>
      </c>
      <c r="E145" s="44"/>
      <c r="F145" s="53" t="str">
        <f t="shared" si="18"/>
        <v/>
      </c>
      <c r="G145" s="53" t="str">
        <f t="shared" si="19"/>
        <v/>
      </c>
      <c r="H145" s="25"/>
      <c r="L145" s="25"/>
      <c r="M145" s="25"/>
    </row>
    <row r="146" spans="1:13" x14ac:dyDescent="0.25">
      <c r="A146" s="27" t="s">
        <v>207</v>
      </c>
      <c r="B146" s="44" t="s">
        <v>182</v>
      </c>
      <c r="D146" s="179" t="s">
        <v>1346</v>
      </c>
      <c r="E146" s="44"/>
      <c r="F146" s="53" t="str">
        <f t="shared" si="18"/>
        <v/>
      </c>
      <c r="G146" s="53" t="str">
        <f t="shared" si="19"/>
        <v/>
      </c>
      <c r="H146" s="25"/>
      <c r="L146" s="25"/>
      <c r="M146" s="25"/>
    </row>
    <row r="147" spans="1:13" x14ac:dyDescent="0.25">
      <c r="A147" s="27" t="s">
        <v>208</v>
      </c>
      <c r="B147" s="44" t="s">
        <v>1720</v>
      </c>
      <c r="D147" s="179" t="s">
        <v>1346</v>
      </c>
      <c r="E147" s="44"/>
      <c r="F147" s="53" t="str">
        <f t="shared" ref="F147" si="20">IF($C$155=0,"",IF(C147="[for completion]","",IF(C147="","",C147/$C$155)))</f>
        <v/>
      </c>
      <c r="G147" s="53" t="str">
        <f t="shared" ref="G147" si="21">IF($D$155=0,"",IF(D147="[for completion]","",IF(D147="","",D147/$D$155)))</f>
        <v/>
      </c>
      <c r="H147" s="25"/>
      <c r="L147" s="25"/>
      <c r="M147" s="25"/>
    </row>
    <row r="148" spans="1:13" x14ac:dyDescent="0.25">
      <c r="A148" s="27" t="s">
        <v>209</v>
      </c>
      <c r="B148" s="44" t="s">
        <v>184</v>
      </c>
      <c r="D148" s="179" t="s">
        <v>1346</v>
      </c>
      <c r="E148" s="44"/>
      <c r="F148" s="53" t="str">
        <f t="shared" ref="F148:F154" si="22">IF($C$155=0,"",IF(C148="[for completion]","",IF(C148="","",C148/$C$155)))</f>
        <v/>
      </c>
      <c r="G148" s="53" t="str">
        <f t="shared" ref="G148:G154" si="23">IF($D$155=0,"",IF(D148="[for completion]","",IF(D148="","",D148/$D$155)))</f>
        <v/>
      </c>
      <c r="H148" s="25"/>
      <c r="L148" s="25"/>
      <c r="M148" s="25"/>
    </row>
    <row r="149" spans="1:13" x14ac:dyDescent="0.25">
      <c r="A149" s="27" t="s">
        <v>210</v>
      </c>
      <c r="B149" s="44" t="s">
        <v>171</v>
      </c>
      <c r="D149" s="179" t="s">
        <v>1346</v>
      </c>
      <c r="E149" s="44"/>
      <c r="F149" s="53" t="str">
        <f t="shared" si="22"/>
        <v/>
      </c>
      <c r="G149" s="53" t="str">
        <f t="shared" si="23"/>
        <v/>
      </c>
      <c r="H149" s="25"/>
      <c r="L149" s="25"/>
      <c r="M149" s="25"/>
    </row>
    <row r="150" spans="1:13" x14ac:dyDescent="0.25">
      <c r="A150" s="27" t="s">
        <v>211</v>
      </c>
      <c r="B150" s="145" t="s">
        <v>1715</v>
      </c>
      <c r="D150" s="179" t="s">
        <v>1346</v>
      </c>
      <c r="E150" s="44"/>
      <c r="F150" s="53" t="str">
        <f t="shared" si="22"/>
        <v/>
      </c>
      <c r="G150" s="53" t="str">
        <f t="shared" si="23"/>
        <v/>
      </c>
      <c r="H150" s="25"/>
      <c r="L150" s="25"/>
      <c r="M150" s="25"/>
    </row>
    <row r="151" spans="1:13" x14ac:dyDescent="0.25">
      <c r="A151" s="27" t="s">
        <v>212</v>
      </c>
      <c r="B151" s="44" t="s">
        <v>186</v>
      </c>
      <c r="D151" s="179" t="s">
        <v>1346</v>
      </c>
      <c r="E151" s="44"/>
      <c r="F151" s="53" t="str">
        <f t="shared" si="22"/>
        <v/>
      </c>
      <c r="G151" s="53" t="str">
        <f t="shared" si="23"/>
        <v/>
      </c>
      <c r="H151" s="25"/>
      <c r="L151" s="25"/>
      <c r="M151" s="25"/>
    </row>
    <row r="152" spans="1:13" x14ac:dyDescent="0.25">
      <c r="A152" s="27" t="s">
        <v>213</v>
      </c>
      <c r="B152" s="44" t="s">
        <v>188</v>
      </c>
      <c r="D152" s="179" t="s">
        <v>1346</v>
      </c>
      <c r="E152" s="44"/>
      <c r="F152" s="53" t="str">
        <f t="shared" si="22"/>
        <v/>
      </c>
      <c r="G152" s="53" t="str">
        <f t="shared" si="23"/>
        <v/>
      </c>
      <c r="H152" s="25"/>
      <c r="L152" s="25"/>
      <c r="M152" s="25"/>
    </row>
    <row r="153" spans="1:13" x14ac:dyDescent="0.25">
      <c r="A153" s="27" t="s">
        <v>214</v>
      </c>
      <c r="B153" s="44" t="s">
        <v>1714</v>
      </c>
      <c r="D153" s="179" t="s">
        <v>1346</v>
      </c>
      <c r="E153" s="44"/>
      <c r="F153" s="53" t="str">
        <f t="shared" si="22"/>
        <v/>
      </c>
      <c r="G153" s="53" t="str">
        <f t="shared" si="23"/>
        <v/>
      </c>
      <c r="H153" s="25"/>
      <c r="L153" s="25"/>
      <c r="M153" s="25"/>
    </row>
    <row r="154" spans="1:13" x14ac:dyDescent="0.25">
      <c r="A154" s="27" t="s">
        <v>1717</v>
      </c>
      <c r="B154" s="44" t="s">
        <v>99</v>
      </c>
      <c r="D154" s="179" t="s">
        <v>1346</v>
      </c>
      <c r="E154" s="44"/>
      <c r="F154" s="53" t="str">
        <f t="shared" si="22"/>
        <v/>
      </c>
      <c r="G154" s="53" t="str">
        <f t="shared" si="23"/>
        <v/>
      </c>
      <c r="H154" s="25"/>
      <c r="L154" s="25"/>
      <c r="M154" s="25"/>
    </row>
    <row r="155" spans="1:13" x14ac:dyDescent="0.25">
      <c r="A155" s="27" t="s">
        <v>1721</v>
      </c>
      <c r="B155" s="61" t="s">
        <v>101</v>
      </c>
      <c r="C155" s="27">
        <f>SUM(C138:C154)</f>
        <v>407933</v>
      </c>
      <c r="D155" s="27">
        <f>SUM(D138:D154)</f>
        <v>0</v>
      </c>
      <c r="E155" s="44"/>
      <c r="F155" s="64">
        <f>SUM(F138:F154)</f>
        <v>1</v>
      </c>
      <c r="G155" s="64">
        <f>SUM(G138:G154)</f>
        <v>0</v>
      </c>
      <c r="H155" s="25"/>
      <c r="L155" s="25"/>
      <c r="M155" s="25"/>
    </row>
    <row r="156" spans="1:13" outlineLevel="1" x14ac:dyDescent="0.25">
      <c r="A156" s="27" t="s">
        <v>215</v>
      </c>
      <c r="B156" s="56" t="s">
        <v>103</v>
      </c>
      <c r="E156" s="44"/>
      <c r="F156" s="53" t="str">
        <f>IF($C$155=0,"",IF(C156="[for completion]","",IF(C156="","",C156/$C$155)))</f>
        <v/>
      </c>
      <c r="G156" s="53" t="str">
        <f>IF($D$155=0,"",IF(D156="[for completion]","",IF(D156="","",D156/$D$155)))</f>
        <v/>
      </c>
      <c r="H156" s="25"/>
      <c r="L156" s="25"/>
      <c r="M156" s="25"/>
    </row>
    <row r="157" spans="1:13" outlineLevel="1" x14ac:dyDescent="0.25">
      <c r="A157" s="27" t="s">
        <v>216</v>
      </c>
      <c r="B157" s="56" t="s">
        <v>103</v>
      </c>
      <c r="E157" s="44"/>
      <c r="F157" s="53" t="str">
        <f t="shared" ref="F157:F162" si="24">IF($C$155=0,"",IF(C157="[for completion]","",IF(C157="","",C157/$C$155)))</f>
        <v/>
      </c>
      <c r="G157" s="53" t="str">
        <f t="shared" ref="G157:G162" si="25">IF($D$155=0,"",IF(D157="[for completion]","",IF(D157="","",D157/$D$155)))</f>
        <v/>
      </c>
      <c r="H157" s="25"/>
      <c r="L157" s="25"/>
      <c r="M157" s="25"/>
    </row>
    <row r="158" spans="1:13" outlineLevel="1" x14ac:dyDescent="0.25">
      <c r="A158" s="27" t="s">
        <v>217</v>
      </c>
      <c r="B158" s="56" t="s">
        <v>103</v>
      </c>
      <c r="E158" s="44"/>
      <c r="F158" s="53" t="str">
        <f t="shared" si="24"/>
        <v/>
      </c>
      <c r="G158" s="53" t="str">
        <f t="shared" si="25"/>
        <v/>
      </c>
      <c r="H158" s="25"/>
      <c r="L158" s="25"/>
      <c r="M158" s="25"/>
    </row>
    <row r="159" spans="1:13" outlineLevel="1" x14ac:dyDescent="0.25">
      <c r="A159" s="27" t="s">
        <v>218</v>
      </c>
      <c r="B159" s="56" t="s">
        <v>103</v>
      </c>
      <c r="E159" s="44"/>
      <c r="F159" s="53" t="str">
        <f t="shared" si="24"/>
        <v/>
      </c>
      <c r="G159" s="53" t="str">
        <f t="shared" si="25"/>
        <v/>
      </c>
      <c r="H159" s="25"/>
      <c r="L159" s="25"/>
      <c r="M159" s="25"/>
    </row>
    <row r="160" spans="1:13" outlineLevel="1" x14ac:dyDescent="0.25">
      <c r="A160" s="27" t="s">
        <v>219</v>
      </c>
      <c r="B160" s="56" t="s">
        <v>103</v>
      </c>
      <c r="E160" s="44"/>
      <c r="F160" s="53" t="str">
        <f t="shared" si="24"/>
        <v/>
      </c>
      <c r="G160" s="53" t="str">
        <f t="shared" si="25"/>
        <v/>
      </c>
      <c r="H160" s="25"/>
      <c r="L160" s="25"/>
      <c r="M160" s="25"/>
    </row>
    <row r="161" spans="1:13" outlineLevel="1" x14ac:dyDescent="0.25">
      <c r="A161" s="27" t="s">
        <v>220</v>
      </c>
      <c r="B161" s="56" t="s">
        <v>103</v>
      </c>
      <c r="E161" s="44"/>
      <c r="F161" s="53" t="str">
        <f t="shared" si="24"/>
        <v/>
      </c>
      <c r="G161" s="53" t="str">
        <f t="shared" si="25"/>
        <v/>
      </c>
      <c r="H161" s="25"/>
      <c r="L161" s="25"/>
      <c r="M161" s="25"/>
    </row>
    <row r="162" spans="1:13" outlineLevel="1" x14ac:dyDescent="0.25">
      <c r="A162" s="27" t="s">
        <v>221</v>
      </c>
      <c r="B162" s="56" t="s">
        <v>103</v>
      </c>
      <c r="E162" s="44"/>
      <c r="F162" s="53" t="str">
        <f t="shared" si="24"/>
        <v/>
      </c>
      <c r="G162" s="53" t="str">
        <f t="shared" si="25"/>
        <v/>
      </c>
      <c r="H162" s="25"/>
      <c r="L162" s="25"/>
      <c r="M162" s="25"/>
    </row>
    <row r="163" spans="1:13" ht="15" customHeight="1" x14ac:dyDescent="0.25">
      <c r="A163" s="46"/>
      <c r="B163" s="47" t="s">
        <v>222</v>
      </c>
      <c r="C163" s="100" t="s">
        <v>162</v>
      </c>
      <c r="D163" s="100" t="s">
        <v>163</v>
      </c>
      <c r="E163" s="48"/>
      <c r="F163" s="100" t="s">
        <v>164</v>
      </c>
      <c r="G163" s="100" t="s">
        <v>165</v>
      </c>
      <c r="H163" s="25"/>
      <c r="L163" s="25"/>
      <c r="M163" s="25"/>
    </row>
    <row r="164" spans="1:13" x14ac:dyDescent="0.25">
      <c r="A164" s="27" t="s">
        <v>224</v>
      </c>
      <c r="B164" s="25" t="s">
        <v>225</v>
      </c>
      <c r="C164" s="179">
        <v>300127</v>
      </c>
      <c r="D164" s="179" t="s">
        <v>1346</v>
      </c>
      <c r="E164" s="65"/>
      <c r="F164" s="53">
        <f>IF($C$167=0,"",IF(C164="[for completion]","",IF(C164="","",C164/$C$167)))</f>
        <v>0.73572620994133842</v>
      </c>
      <c r="G164" s="53" t="str">
        <f>IF($D$167=0,"",IF(D164="[for completion]","",IF(D164="","",D164/$D$167)))</f>
        <v/>
      </c>
      <c r="H164" s="25"/>
      <c r="L164" s="25"/>
      <c r="M164" s="25"/>
    </row>
    <row r="165" spans="1:13" x14ac:dyDescent="0.25">
      <c r="A165" s="27" t="s">
        <v>226</v>
      </c>
      <c r="B165" s="25" t="s">
        <v>227</v>
      </c>
      <c r="C165" s="179">
        <v>107806</v>
      </c>
      <c r="D165" s="179" t="s">
        <v>1346</v>
      </c>
      <c r="E165" s="65"/>
      <c r="F165" s="53">
        <f t="shared" ref="F165:F166" si="26">IF($C$167=0,"",IF(C165="[for completion]","",IF(C165="","",C165/$C$167)))</f>
        <v>0.26427379005866158</v>
      </c>
      <c r="G165" s="53" t="str">
        <f t="shared" ref="G165:G166" si="27">IF($D$167=0,"",IF(D165="[for completion]","",IF(D165="","",D165/$D$167)))</f>
        <v/>
      </c>
      <c r="H165" s="25"/>
      <c r="L165" s="25"/>
      <c r="M165" s="25"/>
    </row>
    <row r="166" spans="1:13" x14ac:dyDescent="0.25">
      <c r="A166" s="27" t="s">
        <v>228</v>
      </c>
      <c r="B166" s="25" t="s">
        <v>99</v>
      </c>
      <c r="D166" s="179" t="s">
        <v>1346</v>
      </c>
      <c r="E166" s="65"/>
      <c r="F166" s="53" t="str">
        <f t="shared" si="26"/>
        <v/>
      </c>
      <c r="G166" s="53" t="str">
        <f t="shared" si="27"/>
        <v/>
      </c>
      <c r="H166" s="25"/>
      <c r="L166" s="25"/>
      <c r="M166" s="25"/>
    </row>
    <row r="167" spans="1:13" x14ac:dyDescent="0.25">
      <c r="A167" s="27" t="s">
        <v>229</v>
      </c>
      <c r="B167" s="66" t="s">
        <v>101</v>
      </c>
      <c r="C167" s="25">
        <f>SUM(C164:C166)</f>
        <v>407933</v>
      </c>
      <c r="D167" s="25">
        <f>SUM(D164:D166)</f>
        <v>0</v>
      </c>
      <c r="E167" s="65"/>
      <c r="F167" s="65">
        <f>SUM(F164:F166)</f>
        <v>1</v>
      </c>
      <c r="G167" s="65">
        <f>SUM(G164:G166)</f>
        <v>0</v>
      </c>
      <c r="H167" s="25"/>
      <c r="L167" s="25"/>
      <c r="M167" s="25"/>
    </row>
    <row r="168" spans="1:13" outlineLevel="1" x14ac:dyDescent="0.25">
      <c r="A168" s="27" t="s">
        <v>230</v>
      </c>
      <c r="B168" s="66"/>
      <c r="C168" s="25"/>
      <c r="D168" s="25"/>
      <c r="E168" s="65"/>
      <c r="F168" s="65"/>
      <c r="G168" s="23"/>
      <c r="H168" s="25"/>
      <c r="L168" s="25"/>
      <c r="M168" s="25"/>
    </row>
    <row r="169" spans="1:13" outlineLevel="1" x14ac:dyDescent="0.25">
      <c r="A169" s="27" t="s">
        <v>231</v>
      </c>
      <c r="B169" s="66"/>
      <c r="C169" s="25"/>
      <c r="D169" s="25"/>
      <c r="E169" s="65"/>
      <c r="F169" s="65"/>
      <c r="G169" s="23"/>
      <c r="H169" s="25"/>
      <c r="L169" s="25"/>
      <c r="M169" s="25"/>
    </row>
    <row r="170" spans="1:13" outlineLevel="1" x14ac:dyDescent="0.25">
      <c r="A170" s="27" t="s">
        <v>232</v>
      </c>
      <c r="B170" s="66"/>
      <c r="C170" s="25"/>
      <c r="D170" s="25"/>
      <c r="E170" s="65"/>
      <c r="F170" s="65"/>
      <c r="G170" s="23"/>
      <c r="H170" s="25"/>
      <c r="L170" s="25"/>
      <c r="M170" s="25"/>
    </row>
    <row r="171" spans="1:13" outlineLevel="1" x14ac:dyDescent="0.25">
      <c r="A171" s="27" t="s">
        <v>233</v>
      </c>
      <c r="B171" s="66"/>
      <c r="C171" s="25"/>
      <c r="D171" s="25"/>
      <c r="E171" s="65"/>
      <c r="F171" s="65"/>
      <c r="G171" s="23"/>
      <c r="H171" s="25"/>
      <c r="L171" s="25"/>
      <c r="M171" s="25"/>
    </row>
    <row r="172" spans="1:13" outlineLevel="1" x14ac:dyDescent="0.25">
      <c r="A172" s="27" t="s">
        <v>234</v>
      </c>
      <c r="B172" s="66"/>
      <c r="C172" s="25"/>
      <c r="D172" s="25"/>
      <c r="E172" s="65"/>
      <c r="F172" s="65"/>
      <c r="G172" s="23"/>
      <c r="H172" s="25"/>
      <c r="L172" s="25"/>
      <c r="M172" s="25"/>
    </row>
    <row r="173" spans="1:13" ht="15" customHeight="1" x14ac:dyDescent="0.25">
      <c r="A173" s="46"/>
      <c r="B173" s="47" t="s">
        <v>235</v>
      </c>
      <c r="C173" s="46" t="s">
        <v>65</v>
      </c>
      <c r="D173" s="46"/>
      <c r="E173" s="48"/>
      <c r="F173" s="49" t="s">
        <v>236</v>
      </c>
      <c r="G173" s="49"/>
      <c r="H173" s="25"/>
      <c r="L173" s="25"/>
      <c r="M173" s="25"/>
    </row>
    <row r="174" spans="1:13" ht="15" customHeight="1" x14ac:dyDescent="0.25">
      <c r="A174" s="27" t="s">
        <v>237</v>
      </c>
      <c r="B174" s="44" t="s">
        <v>238</v>
      </c>
      <c r="C174" s="179">
        <v>9068</v>
      </c>
      <c r="D174" s="41"/>
      <c r="E174" s="33"/>
      <c r="F174" s="53">
        <f>IF($C$179=0,"",IF(C174="[for completion]","",C174/$C$179))</f>
        <v>0.14622033023735811</v>
      </c>
      <c r="G174" s="53"/>
      <c r="H174" s="25"/>
      <c r="L174" s="25"/>
      <c r="M174" s="25"/>
    </row>
    <row r="175" spans="1:13" ht="30.75" customHeight="1" x14ac:dyDescent="0.25">
      <c r="A175" s="27" t="s">
        <v>9</v>
      </c>
      <c r="B175" s="44" t="s">
        <v>1524</v>
      </c>
      <c r="C175" s="179">
        <v>11785</v>
      </c>
      <c r="E175" s="55"/>
      <c r="F175" s="53">
        <f>IF($C$179=0,"",IF(C175="[for completion]","",C175/$C$179))</f>
        <v>0.19003160474716202</v>
      </c>
      <c r="G175" s="53"/>
      <c r="H175" s="25"/>
      <c r="L175" s="25"/>
      <c r="M175" s="25"/>
    </row>
    <row r="176" spans="1:13" x14ac:dyDescent="0.25">
      <c r="A176" s="27" t="s">
        <v>239</v>
      </c>
      <c r="B176" s="44" t="s">
        <v>240</v>
      </c>
      <c r="C176" s="179">
        <v>0</v>
      </c>
      <c r="E176" s="55"/>
      <c r="F176" s="53"/>
      <c r="G176" s="53"/>
      <c r="H176" s="25"/>
      <c r="L176" s="25"/>
      <c r="M176" s="25"/>
    </row>
    <row r="177" spans="1:13" x14ac:dyDescent="0.25">
      <c r="A177" s="27" t="s">
        <v>241</v>
      </c>
      <c r="B177" s="44" t="s">
        <v>242</v>
      </c>
      <c r="C177" s="179">
        <v>41163</v>
      </c>
      <c r="E177" s="55"/>
      <c r="F177" s="53">
        <f t="shared" ref="F177:F187" si="28">IF($C$179=0,"",IF(C177="[for completion]","",C177/$C$179))</f>
        <v>0.66374806501547989</v>
      </c>
      <c r="G177" s="53"/>
      <c r="H177" s="25"/>
      <c r="L177" s="25"/>
      <c r="M177" s="25"/>
    </row>
    <row r="178" spans="1:13" x14ac:dyDescent="0.25">
      <c r="A178" s="27" t="s">
        <v>243</v>
      </c>
      <c r="B178" s="44" t="s">
        <v>99</v>
      </c>
      <c r="E178" s="55"/>
      <c r="F178" s="53">
        <f t="shared" si="28"/>
        <v>0</v>
      </c>
      <c r="G178" s="53"/>
      <c r="H178" s="25"/>
      <c r="L178" s="25"/>
      <c r="M178" s="25"/>
    </row>
    <row r="179" spans="1:13" x14ac:dyDescent="0.25">
      <c r="A179" s="27" t="s">
        <v>10</v>
      </c>
      <c r="B179" s="61" t="s">
        <v>101</v>
      </c>
      <c r="C179" s="44">
        <f>SUM(C174:C178)</f>
        <v>62016</v>
      </c>
      <c r="E179" s="55"/>
      <c r="F179" s="55">
        <f>SUM(F174:F178)</f>
        <v>1</v>
      </c>
      <c r="G179" s="53"/>
      <c r="H179" s="25"/>
      <c r="L179" s="25"/>
      <c r="M179" s="25"/>
    </row>
    <row r="180" spans="1:13" outlineLevel="1" x14ac:dyDescent="0.25">
      <c r="A180" s="27" t="s">
        <v>244</v>
      </c>
      <c r="B180" s="67" t="s">
        <v>245</v>
      </c>
      <c r="E180" s="55"/>
      <c r="F180" s="53">
        <f t="shared" si="28"/>
        <v>0</v>
      </c>
      <c r="G180" s="53"/>
      <c r="H180" s="25"/>
      <c r="L180" s="25"/>
      <c r="M180" s="25"/>
    </row>
    <row r="181" spans="1:13" s="67" customFormat="1" ht="30" outlineLevel="1" x14ac:dyDescent="0.25">
      <c r="A181" s="27" t="s">
        <v>246</v>
      </c>
      <c r="B181" s="67" t="s">
        <v>247</v>
      </c>
      <c r="F181" s="53">
        <f t="shared" si="28"/>
        <v>0</v>
      </c>
    </row>
    <row r="182" spans="1:13" ht="30" outlineLevel="1" x14ac:dyDescent="0.25">
      <c r="A182" s="27" t="s">
        <v>248</v>
      </c>
      <c r="B182" s="67" t="s">
        <v>249</v>
      </c>
      <c r="E182" s="55"/>
      <c r="F182" s="53">
        <f t="shared" si="28"/>
        <v>0</v>
      </c>
      <c r="G182" s="53"/>
      <c r="H182" s="25"/>
      <c r="L182" s="25"/>
      <c r="M182" s="25"/>
    </row>
    <row r="183" spans="1:13" outlineLevel="1" x14ac:dyDescent="0.25">
      <c r="A183" s="27" t="s">
        <v>250</v>
      </c>
      <c r="B183" s="67" t="s">
        <v>251</v>
      </c>
      <c r="E183" s="55"/>
      <c r="F183" s="53">
        <f t="shared" si="28"/>
        <v>0</v>
      </c>
      <c r="G183" s="53"/>
      <c r="H183" s="25"/>
      <c r="L183" s="25"/>
      <c r="M183" s="25"/>
    </row>
    <row r="184" spans="1:13" s="67" customFormat="1" ht="30" outlineLevel="1" x14ac:dyDescent="0.25">
      <c r="A184" s="27" t="s">
        <v>252</v>
      </c>
      <c r="B184" s="67" t="s">
        <v>253</v>
      </c>
      <c r="F184" s="53">
        <f t="shared" si="28"/>
        <v>0</v>
      </c>
    </row>
    <row r="185" spans="1:13" ht="30" outlineLevel="1" x14ac:dyDescent="0.25">
      <c r="A185" s="27" t="s">
        <v>254</v>
      </c>
      <c r="B185" s="67" t="s">
        <v>255</v>
      </c>
      <c r="E185" s="55"/>
      <c r="F185" s="53">
        <f t="shared" si="28"/>
        <v>0</v>
      </c>
      <c r="G185" s="53"/>
      <c r="H185" s="25"/>
      <c r="L185" s="25"/>
      <c r="M185" s="25"/>
    </row>
    <row r="186" spans="1:13" outlineLevel="1" x14ac:dyDescent="0.25">
      <c r="A186" s="27" t="s">
        <v>256</v>
      </c>
      <c r="B186" s="67" t="s">
        <v>257</v>
      </c>
      <c r="C186" s="179"/>
      <c r="E186" s="55"/>
      <c r="F186" s="53">
        <f t="shared" si="28"/>
        <v>0</v>
      </c>
      <c r="G186" s="53"/>
      <c r="H186" s="25"/>
      <c r="L186" s="25"/>
      <c r="M186" s="25"/>
    </row>
    <row r="187" spans="1:13" outlineLevel="1" x14ac:dyDescent="0.25">
      <c r="A187" s="27" t="s">
        <v>258</v>
      </c>
      <c r="B187" s="67" t="s">
        <v>259</v>
      </c>
      <c r="E187" s="55"/>
      <c r="F187" s="53">
        <f t="shared" si="28"/>
        <v>0</v>
      </c>
      <c r="G187" s="53"/>
      <c r="H187" s="25"/>
      <c r="L187" s="25"/>
      <c r="M187" s="25"/>
    </row>
    <row r="188" spans="1:13" outlineLevel="1" x14ac:dyDescent="0.25">
      <c r="A188" s="27" t="s">
        <v>260</v>
      </c>
      <c r="B188" s="67"/>
      <c r="E188" s="55"/>
      <c r="F188" s="53"/>
      <c r="G188" s="53"/>
      <c r="H188" s="25"/>
      <c r="L188" s="25"/>
      <c r="M188" s="25"/>
    </row>
    <row r="189" spans="1:13" outlineLevel="1" x14ac:dyDescent="0.25">
      <c r="A189" s="27" t="s">
        <v>261</v>
      </c>
      <c r="B189" s="67"/>
      <c r="E189" s="55"/>
      <c r="F189" s="53"/>
      <c r="G189" s="53"/>
      <c r="H189" s="25"/>
      <c r="L189" s="25"/>
      <c r="M189" s="25"/>
    </row>
    <row r="190" spans="1:13" outlineLevel="1" x14ac:dyDescent="0.25">
      <c r="A190" s="27" t="s">
        <v>262</v>
      </c>
      <c r="B190" s="67"/>
      <c r="E190" s="55"/>
      <c r="F190" s="53"/>
      <c r="G190" s="53"/>
      <c r="H190" s="25"/>
      <c r="L190" s="25"/>
      <c r="M190" s="25"/>
    </row>
    <row r="191" spans="1:13" outlineLevel="1" x14ac:dyDescent="0.25">
      <c r="A191" s="27" t="s">
        <v>263</v>
      </c>
      <c r="B191" s="56"/>
      <c r="E191" s="55"/>
      <c r="F191" s="53"/>
      <c r="G191" s="53"/>
      <c r="H191" s="25"/>
      <c r="L191" s="25"/>
      <c r="M191" s="25"/>
    </row>
    <row r="192" spans="1:13" ht="15" customHeight="1" x14ac:dyDescent="0.25">
      <c r="A192" s="46"/>
      <c r="B192" s="47" t="s">
        <v>264</v>
      </c>
      <c r="C192" s="46" t="s">
        <v>65</v>
      </c>
      <c r="D192" s="46"/>
      <c r="E192" s="48"/>
      <c r="F192" s="49" t="s">
        <v>236</v>
      </c>
      <c r="G192" s="49"/>
      <c r="H192" s="25"/>
      <c r="L192" s="25"/>
      <c r="M192" s="25"/>
    </row>
    <row r="193" spans="1:13" x14ac:dyDescent="0.25">
      <c r="A193" s="27" t="s">
        <v>265</v>
      </c>
      <c r="B193" s="44" t="s">
        <v>266</v>
      </c>
      <c r="C193" s="179">
        <v>62016</v>
      </c>
      <c r="E193" s="52"/>
      <c r="F193" s="53">
        <f t="shared" ref="F193:F206" si="29">IF($C$208=0,"",IF(C193="[for completion]","",C193/$C$208))</f>
        <v>1</v>
      </c>
      <c r="G193" s="53"/>
      <c r="H193" s="25"/>
      <c r="L193" s="25"/>
      <c r="M193" s="25"/>
    </row>
    <row r="194" spans="1:13" x14ac:dyDescent="0.25">
      <c r="A194" s="27" t="s">
        <v>267</v>
      </c>
      <c r="B194" s="44" t="s">
        <v>268</v>
      </c>
      <c r="E194" s="55"/>
      <c r="F194" s="53">
        <f t="shared" si="29"/>
        <v>0</v>
      </c>
      <c r="G194" s="55"/>
      <c r="H194" s="25"/>
      <c r="L194" s="25"/>
      <c r="M194" s="25"/>
    </row>
    <row r="195" spans="1:13" x14ac:dyDescent="0.25">
      <c r="A195" s="27" t="s">
        <v>269</v>
      </c>
      <c r="B195" s="44" t="s">
        <v>270</v>
      </c>
      <c r="E195" s="55"/>
      <c r="F195" s="53">
        <f t="shared" si="29"/>
        <v>0</v>
      </c>
      <c r="G195" s="55"/>
      <c r="H195" s="25"/>
      <c r="L195" s="25"/>
      <c r="M195" s="25"/>
    </row>
    <row r="196" spans="1:13" x14ac:dyDescent="0.25">
      <c r="A196" s="27" t="s">
        <v>271</v>
      </c>
      <c r="B196" s="44" t="s">
        <v>272</v>
      </c>
      <c r="E196" s="55"/>
      <c r="F196" s="53">
        <f t="shared" si="29"/>
        <v>0</v>
      </c>
      <c r="G196" s="55"/>
      <c r="H196" s="25"/>
      <c r="L196" s="25"/>
      <c r="M196" s="25"/>
    </row>
    <row r="197" spans="1:13" x14ac:dyDescent="0.25">
      <c r="A197" s="27" t="s">
        <v>273</v>
      </c>
      <c r="B197" s="44" t="s">
        <v>274</v>
      </c>
      <c r="E197" s="55"/>
      <c r="F197" s="53">
        <f t="shared" si="29"/>
        <v>0</v>
      </c>
      <c r="G197" s="55"/>
      <c r="H197" s="25"/>
      <c r="L197" s="25"/>
      <c r="M197" s="25"/>
    </row>
    <row r="198" spans="1:13" x14ac:dyDescent="0.25">
      <c r="A198" s="27" t="s">
        <v>275</v>
      </c>
      <c r="B198" s="44" t="s">
        <v>276</v>
      </c>
      <c r="E198" s="55"/>
      <c r="F198" s="53">
        <f t="shared" si="29"/>
        <v>0</v>
      </c>
      <c r="G198" s="55"/>
      <c r="H198" s="25"/>
      <c r="L198" s="25"/>
      <c r="M198" s="25"/>
    </row>
    <row r="199" spans="1:13" x14ac:dyDescent="0.25">
      <c r="A199" s="27" t="s">
        <v>277</v>
      </c>
      <c r="B199" s="44" t="s">
        <v>278</v>
      </c>
      <c r="E199" s="55"/>
      <c r="F199" s="53">
        <f t="shared" si="29"/>
        <v>0</v>
      </c>
      <c r="G199" s="55"/>
      <c r="H199" s="25"/>
      <c r="L199" s="25"/>
      <c r="M199" s="25"/>
    </row>
    <row r="200" spans="1:13" x14ac:dyDescent="0.25">
      <c r="A200" s="27" t="s">
        <v>279</v>
      </c>
      <c r="B200" s="44" t="s">
        <v>12</v>
      </c>
      <c r="E200" s="55"/>
      <c r="F200" s="53">
        <f t="shared" si="29"/>
        <v>0</v>
      </c>
      <c r="G200" s="55"/>
      <c r="H200" s="25"/>
      <c r="L200" s="25"/>
      <c r="M200" s="25"/>
    </row>
    <row r="201" spans="1:13" x14ac:dyDescent="0.25">
      <c r="A201" s="27" t="s">
        <v>280</v>
      </c>
      <c r="B201" s="44" t="s">
        <v>281</v>
      </c>
      <c r="E201" s="55"/>
      <c r="F201" s="53">
        <f t="shared" si="29"/>
        <v>0</v>
      </c>
      <c r="G201" s="55"/>
      <c r="H201" s="25"/>
      <c r="L201" s="25"/>
      <c r="M201" s="25"/>
    </row>
    <row r="202" spans="1:13" x14ac:dyDescent="0.25">
      <c r="A202" s="27" t="s">
        <v>282</v>
      </c>
      <c r="B202" s="44" t="s">
        <v>283</v>
      </c>
      <c r="E202" s="55"/>
      <c r="F202" s="53">
        <f t="shared" si="29"/>
        <v>0</v>
      </c>
      <c r="G202" s="55"/>
      <c r="H202" s="25"/>
      <c r="L202" s="25"/>
      <c r="M202" s="25"/>
    </row>
    <row r="203" spans="1:13" x14ac:dyDescent="0.25">
      <c r="A203" s="27" t="s">
        <v>284</v>
      </c>
      <c r="B203" s="44" t="s">
        <v>285</v>
      </c>
      <c r="E203" s="55"/>
      <c r="F203" s="53">
        <f t="shared" si="29"/>
        <v>0</v>
      </c>
      <c r="G203" s="55"/>
      <c r="H203" s="25"/>
      <c r="L203" s="25"/>
      <c r="M203" s="25"/>
    </row>
    <row r="204" spans="1:13" x14ac:dyDescent="0.25">
      <c r="A204" s="27" t="s">
        <v>286</v>
      </c>
      <c r="B204" s="44" t="s">
        <v>287</v>
      </c>
      <c r="E204" s="55"/>
      <c r="F204" s="53">
        <f t="shared" si="29"/>
        <v>0</v>
      </c>
      <c r="G204" s="55"/>
      <c r="H204" s="25"/>
      <c r="L204" s="25"/>
      <c r="M204" s="25"/>
    </row>
    <row r="205" spans="1:13" x14ac:dyDescent="0.25">
      <c r="A205" s="27" t="s">
        <v>288</v>
      </c>
      <c r="B205" s="44" t="s">
        <v>289</v>
      </c>
      <c r="E205" s="55"/>
      <c r="F205" s="53">
        <f t="shared" si="29"/>
        <v>0</v>
      </c>
      <c r="G205" s="55"/>
      <c r="H205" s="25"/>
      <c r="L205" s="25"/>
      <c r="M205" s="25"/>
    </row>
    <row r="206" spans="1:13" x14ac:dyDescent="0.25">
      <c r="A206" s="27" t="s">
        <v>290</v>
      </c>
      <c r="B206" s="44" t="s">
        <v>99</v>
      </c>
      <c r="E206" s="55"/>
      <c r="F206" s="53">
        <f t="shared" si="29"/>
        <v>0</v>
      </c>
      <c r="G206" s="55"/>
      <c r="H206" s="25"/>
      <c r="L206" s="25"/>
      <c r="M206" s="25"/>
    </row>
    <row r="207" spans="1:13" x14ac:dyDescent="0.25">
      <c r="A207" s="27" t="s">
        <v>291</v>
      </c>
      <c r="B207" s="54" t="s">
        <v>292</v>
      </c>
      <c r="C207" s="178">
        <f>SUM(C193:C195)</f>
        <v>62016</v>
      </c>
      <c r="E207" s="55"/>
      <c r="F207" s="53"/>
      <c r="G207" s="55"/>
      <c r="H207" s="25"/>
      <c r="L207" s="25"/>
      <c r="M207" s="25"/>
    </row>
    <row r="208" spans="1:13" x14ac:dyDescent="0.25">
      <c r="A208" s="27" t="s">
        <v>293</v>
      </c>
      <c r="B208" s="61" t="s">
        <v>101</v>
      </c>
      <c r="C208" s="44">
        <f>SUM(C193:C206)</f>
        <v>62016</v>
      </c>
      <c r="D208" s="44"/>
      <c r="E208" s="55"/>
      <c r="F208" s="55">
        <f>SUM(F193:F206)</f>
        <v>1</v>
      </c>
      <c r="G208" s="55"/>
      <c r="H208" s="25"/>
      <c r="L208" s="25"/>
      <c r="M208" s="25"/>
    </row>
    <row r="209" spans="1:13" outlineLevel="1" x14ac:dyDescent="0.25">
      <c r="A209" s="27" t="s">
        <v>294</v>
      </c>
      <c r="B209" s="56" t="s">
        <v>103</v>
      </c>
      <c r="E209" s="55"/>
      <c r="F209" s="53">
        <f>IF($C$208=0,"",IF(C209="[for completion]","",C209/$C$208))</f>
        <v>0</v>
      </c>
      <c r="G209" s="55"/>
      <c r="H209" s="25"/>
      <c r="L209" s="25"/>
      <c r="M209" s="25"/>
    </row>
    <row r="210" spans="1:13" outlineLevel="1" x14ac:dyDescent="0.25">
      <c r="A210" s="27" t="s">
        <v>295</v>
      </c>
      <c r="B210" s="56" t="s">
        <v>103</v>
      </c>
      <c r="E210" s="55"/>
      <c r="F210" s="53">
        <f t="shared" ref="F210:F215" si="30">IF($C$208=0,"",IF(C210="[for completion]","",C210/$C$208))</f>
        <v>0</v>
      </c>
      <c r="G210" s="55"/>
      <c r="H210" s="25"/>
      <c r="L210" s="25"/>
      <c r="M210" s="25"/>
    </row>
    <row r="211" spans="1:13" outlineLevel="1" x14ac:dyDescent="0.25">
      <c r="A211" s="27" t="s">
        <v>296</v>
      </c>
      <c r="B211" s="56" t="s">
        <v>103</v>
      </c>
      <c r="E211" s="55"/>
      <c r="F211" s="53">
        <f t="shared" si="30"/>
        <v>0</v>
      </c>
      <c r="G211" s="55"/>
      <c r="H211" s="25"/>
      <c r="L211" s="25"/>
      <c r="M211" s="25"/>
    </row>
    <row r="212" spans="1:13" outlineLevel="1" x14ac:dyDescent="0.25">
      <c r="A212" s="27" t="s">
        <v>297</v>
      </c>
      <c r="B212" s="56" t="s">
        <v>103</v>
      </c>
      <c r="E212" s="55"/>
      <c r="F212" s="53">
        <f t="shared" si="30"/>
        <v>0</v>
      </c>
      <c r="G212" s="55"/>
      <c r="H212" s="25"/>
      <c r="L212" s="25"/>
      <c r="M212" s="25"/>
    </row>
    <row r="213" spans="1:13" outlineLevel="1" x14ac:dyDescent="0.25">
      <c r="A213" s="27" t="s">
        <v>298</v>
      </c>
      <c r="B213" s="56" t="s">
        <v>103</v>
      </c>
      <c r="E213" s="55"/>
      <c r="F213" s="53">
        <f t="shared" si="30"/>
        <v>0</v>
      </c>
      <c r="G213" s="55"/>
      <c r="H213" s="25"/>
      <c r="L213" s="25"/>
      <c r="M213" s="25"/>
    </row>
    <row r="214" spans="1:13" outlineLevel="1" x14ac:dyDescent="0.25">
      <c r="A214" s="27" t="s">
        <v>299</v>
      </c>
      <c r="B214" s="56" t="s">
        <v>103</v>
      </c>
      <c r="E214" s="55"/>
      <c r="F214" s="53">
        <f t="shared" si="30"/>
        <v>0</v>
      </c>
      <c r="G214" s="55"/>
      <c r="H214" s="25"/>
      <c r="L214" s="25"/>
      <c r="M214" s="25"/>
    </row>
    <row r="215" spans="1:13" outlineLevel="1" x14ac:dyDescent="0.25">
      <c r="A215" s="27" t="s">
        <v>300</v>
      </c>
      <c r="B215" s="56" t="s">
        <v>103</v>
      </c>
      <c r="E215" s="55"/>
      <c r="F215" s="53">
        <f t="shared" si="30"/>
        <v>0</v>
      </c>
      <c r="G215" s="55"/>
      <c r="H215" s="25"/>
      <c r="L215" s="25"/>
      <c r="M215" s="25"/>
    </row>
    <row r="216" spans="1:13" ht="15" customHeight="1" x14ac:dyDescent="0.25">
      <c r="A216" s="46"/>
      <c r="B216" s="47" t="s">
        <v>301</v>
      </c>
      <c r="C216" s="46" t="s">
        <v>65</v>
      </c>
      <c r="D216" s="46"/>
      <c r="E216" s="48"/>
      <c r="F216" s="49" t="s">
        <v>89</v>
      </c>
      <c r="G216" s="49" t="s">
        <v>223</v>
      </c>
      <c r="H216" s="25"/>
      <c r="L216" s="25"/>
      <c r="M216" s="25"/>
    </row>
    <row r="217" spans="1:13" x14ac:dyDescent="0.25">
      <c r="A217" s="27" t="s">
        <v>302</v>
      </c>
      <c r="B217" s="23" t="s">
        <v>303</v>
      </c>
      <c r="C217" s="179">
        <v>62016</v>
      </c>
      <c r="E217" s="65"/>
      <c r="F217" s="53">
        <f>IF($C$38=0,"",IF(C217="[for completion]","",IF(C217="","",C217/$C$38)))</f>
        <v>0.1384125056913037</v>
      </c>
      <c r="G217" s="53">
        <f>IF($C$39=0,"",IF(C217="[for completion]","",IF(C217="","",C217/$C$39)))</f>
        <v>0.15202533755625938</v>
      </c>
      <c r="H217" s="25"/>
      <c r="L217" s="25"/>
      <c r="M217" s="25"/>
    </row>
    <row r="218" spans="1:13" x14ac:dyDescent="0.25">
      <c r="A218" s="27" t="s">
        <v>304</v>
      </c>
      <c r="B218" s="23" t="s">
        <v>305</v>
      </c>
      <c r="C218" s="179">
        <v>0</v>
      </c>
      <c r="E218" s="65"/>
      <c r="F218" s="53">
        <f t="shared" ref="F218:F219" si="31">IF($C$38=0,"",IF(C218="[for completion]","",IF(C218="","",C218/$C$38)))</f>
        <v>0</v>
      </c>
      <c r="G218" s="53">
        <f t="shared" ref="G218:G219" si="32">IF($C$39=0,"",IF(C218="[for completion]","",IF(C218="","",C218/$C$39)))</f>
        <v>0</v>
      </c>
      <c r="H218" s="25"/>
      <c r="L218" s="25"/>
      <c r="M218" s="25"/>
    </row>
    <row r="219" spans="1:13" x14ac:dyDescent="0.25">
      <c r="A219" s="27" t="s">
        <v>306</v>
      </c>
      <c r="B219" s="23" t="s">
        <v>99</v>
      </c>
      <c r="E219" s="65"/>
      <c r="F219" s="53" t="str">
        <f t="shared" si="31"/>
        <v/>
      </c>
      <c r="G219" s="53" t="str">
        <f t="shared" si="32"/>
        <v/>
      </c>
      <c r="H219" s="25"/>
      <c r="L219" s="25"/>
      <c r="M219" s="25"/>
    </row>
    <row r="220" spans="1:13" x14ac:dyDescent="0.25">
      <c r="A220" s="27" t="s">
        <v>307</v>
      </c>
      <c r="B220" s="61" t="s">
        <v>101</v>
      </c>
      <c r="C220" s="27">
        <f>SUM(C217:C219)</f>
        <v>62016</v>
      </c>
      <c r="E220" s="65"/>
      <c r="F220" s="64">
        <f>SUM(F217:F219)</f>
        <v>0.1384125056913037</v>
      </c>
      <c r="G220" s="64">
        <f>SUM(G217:G219)</f>
        <v>0.15202533755625938</v>
      </c>
      <c r="H220" s="25"/>
      <c r="L220" s="25"/>
      <c r="M220" s="25"/>
    </row>
    <row r="221" spans="1:13" outlineLevel="1" x14ac:dyDescent="0.25">
      <c r="A221" s="27" t="s">
        <v>308</v>
      </c>
      <c r="B221" s="56" t="s">
        <v>103</v>
      </c>
      <c r="E221" s="65"/>
      <c r="F221" s="53" t="str">
        <f t="shared" ref="F221:F227" si="33">IF($C$38=0,"",IF(C221="[for completion]","",IF(C221="","",C221/$C$38)))</f>
        <v/>
      </c>
      <c r="G221" s="53" t="str">
        <f t="shared" ref="G221:G227" si="34">IF($C$39=0,"",IF(C221="[for completion]","",IF(C221="","",C221/$C$39)))</f>
        <v/>
      </c>
      <c r="H221" s="25"/>
      <c r="L221" s="25"/>
      <c r="M221" s="25"/>
    </row>
    <row r="222" spans="1:13" outlineLevel="1" x14ac:dyDescent="0.25">
      <c r="A222" s="27" t="s">
        <v>309</v>
      </c>
      <c r="B222" s="56" t="s">
        <v>103</v>
      </c>
      <c r="E222" s="65"/>
      <c r="F222" s="53" t="str">
        <f t="shared" si="33"/>
        <v/>
      </c>
      <c r="G222" s="53" t="str">
        <f t="shared" si="34"/>
        <v/>
      </c>
      <c r="H222" s="25"/>
      <c r="L222" s="25"/>
      <c r="M222" s="25"/>
    </row>
    <row r="223" spans="1:13" outlineLevel="1" x14ac:dyDescent="0.25">
      <c r="A223" s="27" t="s">
        <v>310</v>
      </c>
      <c r="B223" s="56" t="s">
        <v>103</v>
      </c>
      <c r="E223" s="65"/>
      <c r="F223" s="53" t="str">
        <f t="shared" si="33"/>
        <v/>
      </c>
      <c r="G223" s="53" t="str">
        <f t="shared" si="34"/>
        <v/>
      </c>
      <c r="H223" s="25"/>
      <c r="L223" s="25"/>
      <c r="M223" s="25"/>
    </row>
    <row r="224" spans="1:13" outlineLevel="1" x14ac:dyDescent="0.25">
      <c r="A224" s="27" t="s">
        <v>311</v>
      </c>
      <c r="B224" s="56" t="s">
        <v>103</v>
      </c>
      <c r="E224" s="65"/>
      <c r="F224" s="53" t="str">
        <f t="shared" si="33"/>
        <v/>
      </c>
      <c r="G224" s="53" t="str">
        <f t="shared" si="34"/>
        <v/>
      </c>
      <c r="H224" s="25"/>
      <c r="L224" s="25"/>
      <c r="M224" s="25"/>
    </row>
    <row r="225" spans="1:14" outlineLevel="1" x14ac:dyDescent="0.25">
      <c r="A225" s="27" t="s">
        <v>312</v>
      </c>
      <c r="B225" s="56" t="s">
        <v>103</v>
      </c>
      <c r="E225" s="65"/>
      <c r="F225" s="53" t="str">
        <f t="shared" si="33"/>
        <v/>
      </c>
      <c r="G225" s="53" t="str">
        <f t="shared" si="34"/>
        <v/>
      </c>
      <c r="H225" s="25"/>
      <c r="L225" s="25"/>
      <c r="M225" s="25"/>
    </row>
    <row r="226" spans="1:14" outlineLevel="1" x14ac:dyDescent="0.25">
      <c r="A226" s="27" t="s">
        <v>313</v>
      </c>
      <c r="B226" s="56" t="s">
        <v>103</v>
      </c>
      <c r="E226" s="44"/>
      <c r="F226" s="53" t="str">
        <f t="shared" si="33"/>
        <v/>
      </c>
      <c r="G226" s="53" t="str">
        <f t="shared" si="34"/>
        <v/>
      </c>
      <c r="H226" s="25"/>
      <c r="L226" s="25"/>
      <c r="M226" s="25"/>
    </row>
    <row r="227" spans="1:14" outlineLevel="1" x14ac:dyDescent="0.25">
      <c r="A227" s="27" t="s">
        <v>314</v>
      </c>
      <c r="B227" s="56" t="s">
        <v>103</v>
      </c>
      <c r="E227" s="65"/>
      <c r="F227" s="53" t="str">
        <f t="shared" si="33"/>
        <v/>
      </c>
      <c r="G227" s="53" t="str">
        <f t="shared" si="34"/>
        <v/>
      </c>
      <c r="H227" s="25"/>
      <c r="L227" s="25"/>
      <c r="M227" s="25"/>
    </row>
    <row r="228" spans="1:14" ht="15" customHeight="1" x14ac:dyDescent="0.25">
      <c r="A228" s="46"/>
      <c r="B228" s="47" t="s">
        <v>315</v>
      </c>
      <c r="C228" s="46"/>
      <c r="D228" s="46"/>
      <c r="E228" s="48"/>
      <c r="F228" s="49"/>
      <c r="G228" s="49"/>
      <c r="H228" s="25"/>
      <c r="L228" s="25"/>
      <c r="M228" s="25"/>
    </row>
    <row r="229" spans="1:14" x14ac:dyDescent="0.25">
      <c r="A229" s="27" t="s">
        <v>316</v>
      </c>
      <c r="B229" s="44" t="s">
        <v>317</v>
      </c>
      <c r="C229" s="182" t="s">
        <v>1727</v>
      </c>
      <c r="H229" s="25"/>
      <c r="L229" s="25"/>
      <c r="M229" s="25"/>
    </row>
    <row r="230" spans="1:14" ht="15" customHeight="1" x14ac:dyDescent="0.25">
      <c r="A230" s="46"/>
      <c r="B230" s="47" t="s">
        <v>318</v>
      </c>
      <c r="C230" s="46"/>
      <c r="D230" s="46"/>
      <c r="E230" s="48"/>
      <c r="F230" s="49"/>
      <c r="G230" s="49"/>
      <c r="H230" s="25"/>
      <c r="L230" s="25"/>
      <c r="M230" s="25"/>
    </row>
    <row r="231" spans="1:14" x14ac:dyDescent="0.25">
      <c r="A231" s="27" t="s">
        <v>11</v>
      </c>
      <c r="B231" s="27" t="s">
        <v>1527</v>
      </c>
      <c r="C231" s="180" t="s">
        <v>1728</v>
      </c>
      <c r="E231" s="44"/>
      <c r="H231" s="25"/>
      <c r="L231" s="25"/>
      <c r="M231" s="25"/>
    </row>
    <row r="232" spans="1:14" x14ac:dyDescent="0.25">
      <c r="A232" s="27" t="s">
        <v>319</v>
      </c>
      <c r="B232" s="68" t="s">
        <v>320</v>
      </c>
      <c r="C232" s="181" t="s">
        <v>1728</v>
      </c>
      <c r="E232" s="44"/>
      <c r="H232" s="25"/>
      <c r="L232" s="25"/>
      <c r="M232" s="25"/>
    </row>
    <row r="233" spans="1:14" x14ac:dyDescent="0.25">
      <c r="A233" s="27" t="s">
        <v>321</v>
      </c>
      <c r="B233" s="68" t="s">
        <v>322</v>
      </c>
      <c r="C233" s="181" t="s">
        <v>1728</v>
      </c>
      <c r="E233" s="44"/>
      <c r="H233" s="25"/>
      <c r="L233" s="25"/>
      <c r="M233" s="25"/>
    </row>
    <row r="234" spans="1:14" outlineLevel="1" x14ac:dyDescent="0.25">
      <c r="A234" s="27" t="s">
        <v>323</v>
      </c>
      <c r="B234" s="42" t="s">
        <v>324</v>
      </c>
      <c r="C234" s="44"/>
      <c r="D234" s="44"/>
      <c r="E234" s="44"/>
      <c r="H234" s="25"/>
      <c r="L234" s="25"/>
      <c r="M234" s="25"/>
    </row>
    <row r="235" spans="1:14" outlineLevel="1" x14ac:dyDescent="0.25">
      <c r="A235" s="27" t="s">
        <v>325</v>
      </c>
      <c r="B235" s="42" t="s">
        <v>326</v>
      </c>
      <c r="C235" s="44"/>
      <c r="D235" s="44"/>
      <c r="E235" s="44"/>
      <c r="H235" s="25"/>
      <c r="L235" s="25"/>
      <c r="M235" s="25"/>
    </row>
    <row r="236" spans="1:14" outlineLevel="1" x14ac:dyDescent="0.25">
      <c r="A236" s="27" t="s">
        <v>327</v>
      </c>
      <c r="B236" s="42" t="s">
        <v>328</v>
      </c>
      <c r="C236" s="44"/>
      <c r="D236" s="44"/>
      <c r="E236" s="44"/>
      <c r="H236" s="25"/>
      <c r="L236" s="25"/>
      <c r="M236" s="25"/>
    </row>
    <row r="237" spans="1:14" outlineLevel="1" x14ac:dyDescent="0.25">
      <c r="A237" s="27" t="s">
        <v>329</v>
      </c>
      <c r="C237" s="44"/>
      <c r="D237" s="44"/>
      <c r="E237" s="44"/>
      <c r="H237" s="25"/>
      <c r="L237" s="25"/>
      <c r="M237" s="25"/>
    </row>
    <row r="238" spans="1:14" outlineLevel="1" x14ac:dyDescent="0.25">
      <c r="A238" s="27" t="s">
        <v>330</v>
      </c>
      <c r="C238" s="44"/>
      <c r="D238" s="44"/>
      <c r="E238" s="44"/>
      <c r="H238" s="25"/>
      <c r="L238" s="25"/>
      <c r="M238" s="25"/>
    </row>
    <row r="239" spans="1:14" outlineLevel="1" x14ac:dyDescent="0.25">
      <c r="A239" s="27" t="s">
        <v>331</v>
      </c>
      <c r="D239"/>
      <c r="E239"/>
      <c r="F239"/>
      <c r="G239"/>
      <c r="H239" s="25"/>
      <c r="K239" s="69"/>
      <c r="L239" s="69"/>
      <c r="M239" s="69"/>
      <c r="N239" s="69"/>
    </row>
    <row r="240" spans="1:14" outlineLevel="1" x14ac:dyDescent="0.25">
      <c r="A240" s="27" t="s">
        <v>332</v>
      </c>
      <c r="D240"/>
      <c r="E240"/>
      <c r="F240"/>
      <c r="G240"/>
      <c r="H240" s="25"/>
      <c r="K240" s="69"/>
      <c r="L240" s="69"/>
      <c r="M240" s="69"/>
      <c r="N240" s="69"/>
    </row>
    <row r="241" spans="1:14" outlineLevel="1" x14ac:dyDescent="0.25">
      <c r="A241" s="27" t="s">
        <v>333</v>
      </c>
      <c r="D241"/>
      <c r="E241"/>
      <c r="F241"/>
      <c r="G241"/>
      <c r="H241" s="25"/>
      <c r="K241" s="69"/>
      <c r="L241" s="69"/>
      <c r="M241" s="69"/>
      <c r="N241" s="69"/>
    </row>
    <row r="242" spans="1:14" outlineLevel="1" x14ac:dyDescent="0.25">
      <c r="A242" s="27" t="s">
        <v>334</v>
      </c>
      <c r="D242"/>
      <c r="E242"/>
      <c r="F242"/>
      <c r="G242"/>
      <c r="H242" s="25"/>
      <c r="K242" s="69"/>
      <c r="L242" s="69"/>
      <c r="M242" s="69"/>
      <c r="N242" s="69"/>
    </row>
    <row r="243" spans="1:14" outlineLevel="1" x14ac:dyDescent="0.25">
      <c r="A243" s="27" t="s">
        <v>335</v>
      </c>
      <c r="D243"/>
      <c r="E243"/>
      <c r="F243"/>
      <c r="G243"/>
      <c r="H243" s="25"/>
      <c r="K243" s="69"/>
      <c r="L243" s="69"/>
      <c r="M243" s="69"/>
      <c r="N243" s="69"/>
    </row>
    <row r="244" spans="1:14" outlineLevel="1" x14ac:dyDescent="0.25">
      <c r="A244" s="27" t="s">
        <v>336</v>
      </c>
      <c r="D244"/>
      <c r="E244"/>
      <c r="F244"/>
      <c r="G244"/>
      <c r="H244" s="25"/>
      <c r="K244" s="69"/>
      <c r="L244" s="69"/>
      <c r="M244" s="69"/>
      <c r="N244" s="69"/>
    </row>
    <row r="245" spans="1:14" outlineLevel="1" x14ac:dyDescent="0.25">
      <c r="A245" s="27" t="s">
        <v>337</v>
      </c>
      <c r="D245"/>
      <c r="E245"/>
      <c r="F245"/>
      <c r="G245"/>
      <c r="H245" s="25"/>
      <c r="K245" s="69"/>
      <c r="L245" s="69"/>
      <c r="M245" s="69"/>
      <c r="N245" s="69"/>
    </row>
    <row r="246" spans="1:14" outlineLevel="1" x14ac:dyDescent="0.25">
      <c r="A246" s="27" t="s">
        <v>338</v>
      </c>
      <c r="D246"/>
      <c r="E246"/>
      <c r="F246"/>
      <c r="G246"/>
      <c r="H246" s="25"/>
      <c r="K246" s="69"/>
      <c r="L246" s="69"/>
      <c r="M246" s="69"/>
      <c r="N246" s="69"/>
    </row>
    <row r="247" spans="1:14" outlineLevel="1" x14ac:dyDescent="0.25">
      <c r="A247" s="27" t="s">
        <v>339</v>
      </c>
      <c r="D247"/>
      <c r="E247"/>
      <c r="F247"/>
      <c r="G247"/>
      <c r="H247" s="25"/>
      <c r="K247" s="69"/>
      <c r="L247" s="69"/>
      <c r="M247" s="69"/>
      <c r="N247" s="69"/>
    </row>
    <row r="248" spans="1:14" outlineLevel="1" x14ac:dyDescent="0.25">
      <c r="A248" s="27" t="s">
        <v>340</v>
      </c>
      <c r="D248"/>
      <c r="E248"/>
      <c r="F248"/>
      <c r="G248"/>
      <c r="H248" s="25"/>
      <c r="K248" s="69"/>
      <c r="L248" s="69"/>
      <c r="M248" s="69"/>
      <c r="N248" s="69"/>
    </row>
    <row r="249" spans="1:14" outlineLevel="1" x14ac:dyDescent="0.25">
      <c r="A249" s="27" t="s">
        <v>341</v>
      </c>
      <c r="D249"/>
      <c r="E249"/>
      <c r="F249"/>
      <c r="G249"/>
      <c r="H249" s="25"/>
      <c r="K249" s="69"/>
      <c r="L249" s="69"/>
      <c r="M249" s="69"/>
      <c r="N249" s="69"/>
    </row>
    <row r="250" spans="1:14" outlineLevel="1" x14ac:dyDescent="0.25">
      <c r="A250" s="27" t="s">
        <v>342</v>
      </c>
      <c r="D250"/>
      <c r="E250"/>
      <c r="F250"/>
      <c r="G250"/>
      <c r="H250" s="25"/>
      <c r="K250" s="69"/>
      <c r="L250" s="69"/>
      <c r="M250" s="69"/>
      <c r="N250" s="69"/>
    </row>
    <row r="251" spans="1:14" outlineLevel="1" x14ac:dyDescent="0.25">
      <c r="A251" s="27" t="s">
        <v>343</v>
      </c>
      <c r="D251"/>
      <c r="E251"/>
      <c r="F251"/>
      <c r="G251"/>
      <c r="H251" s="25"/>
      <c r="K251" s="69"/>
      <c r="L251" s="69"/>
      <c r="M251" s="69"/>
      <c r="N251" s="69"/>
    </row>
    <row r="252" spans="1:14" outlineLevel="1" x14ac:dyDescent="0.25">
      <c r="A252" s="27" t="s">
        <v>344</v>
      </c>
      <c r="D252"/>
      <c r="E252"/>
      <c r="F252"/>
      <c r="G252"/>
      <c r="H252" s="25"/>
      <c r="K252" s="69"/>
      <c r="L252" s="69"/>
      <c r="M252" s="69"/>
      <c r="N252" s="69"/>
    </row>
    <row r="253" spans="1:14" outlineLevel="1" x14ac:dyDescent="0.25">
      <c r="A253" s="27" t="s">
        <v>345</v>
      </c>
      <c r="D253"/>
      <c r="E253"/>
      <c r="F253"/>
      <c r="G253"/>
      <c r="H253" s="25"/>
      <c r="K253" s="69"/>
      <c r="L253" s="69"/>
      <c r="M253" s="69"/>
      <c r="N253" s="69"/>
    </row>
    <row r="254" spans="1:14" outlineLevel="1" x14ac:dyDescent="0.25">
      <c r="A254" s="27" t="s">
        <v>346</v>
      </c>
      <c r="D254"/>
      <c r="E254"/>
      <c r="F254"/>
      <c r="G254"/>
      <c r="H254" s="25"/>
      <c r="K254" s="69"/>
      <c r="L254" s="69"/>
      <c r="M254" s="69"/>
      <c r="N254" s="69"/>
    </row>
    <row r="255" spans="1:14" outlineLevel="1" x14ac:dyDescent="0.25">
      <c r="A255" s="27" t="s">
        <v>347</v>
      </c>
      <c r="D255"/>
      <c r="E255"/>
      <c r="F255"/>
      <c r="G255"/>
      <c r="H255" s="25"/>
      <c r="K255" s="69"/>
      <c r="L255" s="69"/>
      <c r="M255" s="69"/>
      <c r="N255" s="69"/>
    </row>
    <row r="256" spans="1:14" outlineLevel="1" x14ac:dyDescent="0.25">
      <c r="A256" s="27" t="s">
        <v>348</v>
      </c>
      <c r="D256"/>
      <c r="E256"/>
      <c r="F256"/>
      <c r="G256"/>
      <c r="H256" s="25"/>
      <c r="K256" s="69"/>
      <c r="L256" s="69"/>
      <c r="M256" s="69"/>
      <c r="N256" s="69"/>
    </row>
    <row r="257" spans="1:14" outlineLevel="1" x14ac:dyDescent="0.25">
      <c r="A257" s="27" t="s">
        <v>349</v>
      </c>
      <c r="D257"/>
      <c r="E257"/>
      <c r="F257"/>
      <c r="G257"/>
      <c r="H257" s="25"/>
      <c r="K257" s="69"/>
      <c r="L257" s="69"/>
      <c r="M257" s="69"/>
      <c r="N257" s="69"/>
    </row>
    <row r="258" spans="1:14" outlineLevel="1" x14ac:dyDescent="0.25">
      <c r="A258" s="27" t="s">
        <v>350</v>
      </c>
      <c r="D258"/>
      <c r="E258"/>
      <c r="F258"/>
      <c r="G258"/>
      <c r="H258" s="25"/>
      <c r="K258" s="69"/>
      <c r="L258" s="69"/>
      <c r="M258" s="69"/>
      <c r="N258" s="69"/>
    </row>
    <row r="259" spans="1:14" outlineLevel="1" x14ac:dyDescent="0.25">
      <c r="A259" s="27" t="s">
        <v>351</v>
      </c>
      <c r="D259"/>
      <c r="E259"/>
      <c r="F259"/>
      <c r="G259"/>
      <c r="H259" s="25"/>
      <c r="K259" s="69"/>
      <c r="L259" s="69"/>
      <c r="M259" s="69"/>
      <c r="N259" s="69"/>
    </row>
    <row r="260" spans="1:14" outlineLevel="1" x14ac:dyDescent="0.25">
      <c r="A260" s="27" t="s">
        <v>352</v>
      </c>
      <c r="D260"/>
      <c r="E260"/>
      <c r="F260"/>
      <c r="G260"/>
      <c r="H260" s="25"/>
      <c r="K260" s="69"/>
      <c r="L260" s="69"/>
      <c r="M260" s="69"/>
      <c r="N260" s="69"/>
    </row>
    <row r="261" spans="1:14" outlineLevel="1" x14ac:dyDescent="0.25">
      <c r="A261" s="27" t="s">
        <v>353</v>
      </c>
      <c r="D261"/>
      <c r="E261"/>
      <c r="F261"/>
      <c r="G261"/>
      <c r="H261" s="25"/>
      <c r="K261" s="69"/>
      <c r="L261" s="69"/>
      <c r="M261" s="69"/>
      <c r="N261" s="69"/>
    </row>
    <row r="262" spans="1:14" outlineLevel="1" x14ac:dyDescent="0.25">
      <c r="A262" s="27" t="s">
        <v>354</v>
      </c>
      <c r="D262"/>
      <c r="E262"/>
      <c r="F262"/>
      <c r="G262"/>
      <c r="H262" s="25"/>
      <c r="K262" s="69"/>
      <c r="L262" s="69"/>
      <c r="M262" s="69"/>
      <c r="N262" s="69"/>
    </row>
    <row r="263" spans="1:14" outlineLevel="1" x14ac:dyDescent="0.25">
      <c r="A263" s="27" t="s">
        <v>355</v>
      </c>
      <c r="D263"/>
      <c r="E263"/>
      <c r="F263"/>
      <c r="G263"/>
      <c r="H263" s="25"/>
      <c r="K263" s="69"/>
      <c r="L263" s="69"/>
      <c r="M263" s="69"/>
      <c r="N263" s="69"/>
    </row>
    <row r="264" spans="1:14" outlineLevel="1" x14ac:dyDescent="0.25">
      <c r="A264" s="27" t="s">
        <v>356</v>
      </c>
      <c r="D264"/>
      <c r="E264"/>
      <c r="F264"/>
      <c r="G264"/>
      <c r="H264" s="25"/>
      <c r="K264" s="69"/>
      <c r="L264" s="69"/>
      <c r="M264" s="69"/>
      <c r="N264" s="69"/>
    </row>
    <row r="265" spans="1:14" outlineLevel="1" x14ac:dyDescent="0.25">
      <c r="A265" s="27" t="s">
        <v>357</v>
      </c>
      <c r="D265"/>
      <c r="E265"/>
      <c r="F265"/>
      <c r="G265"/>
      <c r="H265" s="25"/>
      <c r="K265" s="69"/>
      <c r="L265" s="69"/>
      <c r="M265" s="69"/>
      <c r="N265" s="69"/>
    </row>
    <row r="266" spans="1:14" outlineLevel="1" x14ac:dyDescent="0.25">
      <c r="A266" s="27" t="s">
        <v>358</v>
      </c>
      <c r="D266"/>
      <c r="E266"/>
      <c r="F266"/>
      <c r="G266"/>
      <c r="H266" s="25"/>
      <c r="K266" s="69"/>
      <c r="L266" s="69"/>
      <c r="M266" s="69"/>
      <c r="N266" s="69"/>
    </row>
    <row r="267" spans="1:14" outlineLevel="1" x14ac:dyDescent="0.25">
      <c r="A267" s="27" t="s">
        <v>359</v>
      </c>
      <c r="D267"/>
      <c r="E267"/>
      <c r="F267"/>
      <c r="G267"/>
      <c r="H267" s="25"/>
      <c r="K267" s="69"/>
      <c r="L267" s="69"/>
      <c r="M267" s="69"/>
      <c r="N267" s="69"/>
    </row>
    <row r="268" spans="1:14" outlineLevel="1" x14ac:dyDescent="0.25">
      <c r="A268" s="27" t="s">
        <v>360</v>
      </c>
      <c r="D268"/>
      <c r="E268"/>
      <c r="F268"/>
      <c r="G268"/>
      <c r="H268" s="25"/>
      <c r="K268" s="69"/>
      <c r="L268" s="69"/>
      <c r="M268" s="69"/>
      <c r="N268" s="69"/>
    </row>
    <row r="269" spans="1:14" outlineLevel="1" x14ac:dyDescent="0.25">
      <c r="A269" s="27" t="s">
        <v>361</v>
      </c>
      <c r="D269"/>
      <c r="E269"/>
      <c r="F269"/>
      <c r="G269"/>
      <c r="H269" s="25"/>
      <c r="K269" s="69"/>
      <c r="L269" s="69"/>
      <c r="M269" s="69"/>
      <c r="N269" s="69"/>
    </row>
    <row r="270" spans="1:14" outlineLevel="1" x14ac:dyDescent="0.25">
      <c r="A270" s="27" t="s">
        <v>362</v>
      </c>
      <c r="D270"/>
      <c r="E270"/>
      <c r="F270"/>
      <c r="G270"/>
      <c r="H270" s="25"/>
      <c r="K270" s="69"/>
      <c r="L270" s="69"/>
      <c r="M270" s="69"/>
      <c r="N270" s="69"/>
    </row>
    <row r="271" spans="1:14" outlineLevel="1" x14ac:dyDescent="0.25">
      <c r="A271" s="27" t="s">
        <v>363</v>
      </c>
      <c r="D271"/>
      <c r="E271"/>
      <c r="F271"/>
      <c r="G271"/>
      <c r="H271" s="25"/>
      <c r="K271" s="69"/>
      <c r="L271" s="69"/>
      <c r="M271" s="69"/>
      <c r="N271" s="69"/>
    </row>
    <row r="272" spans="1:14" outlineLevel="1" x14ac:dyDescent="0.25">
      <c r="A272" s="27" t="s">
        <v>364</v>
      </c>
      <c r="D272"/>
      <c r="E272"/>
      <c r="F272"/>
      <c r="G272"/>
      <c r="H272" s="25"/>
      <c r="K272" s="69"/>
      <c r="L272" s="69"/>
      <c r="M272" s="69"/>
      <c r="N272" s="69"/>
    </row>
    <row r="273" spans="1:14" outlineLevel="1" x14ac:dyDescent="0.25">
      <c r="A273" s="27" t="s">
        <v>365</v>
      </c>
      <c r="D273"/>
      <c r="E273"/>
      <c r="F273"/>
      <c r="G273"/>
      <c r="H273" s="25"/>
      <c r="K273" s="69"/>
      <c r="L273" s="69"/>
      <c r="M273" s="69"/>
      <c r="N273" s="69"/>
    </row>
    <row r="274" spans="1:14" outlineLevel="1" x14ac:dyDescent="0.25">
      <c r="A274" s="27" t="s">
        <v>366</v>
      </c>
      <c r="D274"/>
      <c r="E274"/>
      <c r="F274"/>
      <c r="G274"/>
      <c r="H274" s="25"/>
      <c r="K274" s="69"/>
      <c r="L274" s="69"/>
      <c r="M274" s="69"/>
      <c r="N274" s="69"/>
    </row>
    <row r="275" spans="1:14" outlineLevel="1" x14ac:dyDescent="0.25">
      <c r="A275" s="27" t="s">
        <v>367</v>
      </c>
      <c r="D275"/>
      <c r="E275"/>
      <c r="F275"/>
      <c r="G275"/>
      <c r="H275" s="25"/>
      <c r="K275" s="69"/>
      <c r="L275" s="69"/>
      <c r="M275" s="69"/>
      <c r="N275" s="69"/>
    </row>
    <row r="276" spans="1:14" outlineLevel="1" x14ac:dyDescent="0.25">
      <c r="A276" s="27" t="s">
        <v>368</v>
      </c>
      <c r="D276"/>
      <c r="E276"/>
      <c r="F276"/>
      <c r="G276"/>
      <c r="H276" s="25"/>
      <c r="K276" s="69"/>
      <c r="L276" s="69"/>
      <c r="M276" s="69"/>
      <c r="N276" s="69"/>
    </row>
    <row r="277" spans="1:14" outlineLevel="1" x14ac:dyDescent="0.25">
      <c r="A277" s="27" t="s">
        <v>369</v>
      </c>
      <c r="D277"/>
      <c r="E277"/>
      <c r="F277"/>
      <c r="G277"/>
      <c r="H277" s="25"/>
      <c r="K277" s="69"/>
      <c r="L277" s="69"/>
      <c r="M277" s="69"/>
      <c r="N277" s="69"/>
    </row>
    <row r="278" spans="1:14" outlineLevel="1" x14ac:dyDescent="0.25">
      <c r="A278" s="27" t="s">
        <v>370</v>
      </c>
      <c r="D278"/>
      <c r="E278"/>
      <c r="F278"/>
      <c r="G278"/>
      <c r="H278" s="25"/>
      <c r="K278" s="69"/>
      <c r="L278" s="69"/>
      <c r="M278" s="69"/>
      <c r="N278" s="69"/>
    </row>
    <row r="279" spans="1:14" outlineLevel="1" x14ac:dyDescent="0.25">
      <c r="A279" s="27" t="s">
        <v>371</v>
      </c>
      <c r="D279"/>
      <c r="E279"/>
      <c r="F279"/>
      <c r="G279"/>
      <c r="H279" s="25"/>
      <c r="K279" s="69"/>
      <c r="L279" s="69"/>
      <c r="M279" s="69"/>
      <c r="N279" s="69"/>
    </row>
    <row r="280" spans="1:14" outlineLevel="1" x14ac:dyDescent="0.25">
      <c r="A280" s="27" t="s">
        <v>372</v>
      </c>
      <c r="D280"/>
      <c r="E280"/>
      <c r="F280"/>
      <c r="G280"/>
      <c r="H280" s="25"/>
      <c r="K280" s="69"/>
      <c r="L280" s="69"/>
      <c r="M280" s="69"/>
      <c r="N280" s="69"/>
    </row>
    <row r="281" spans="1:14" outlineLevel="1" x14ac:dyDescent="0.25">
      <c r="A281" s="27" t="s">
        <v>373</v>
      </c>
      <c r="D281"/>
      <c r="E281"/>
      <c r="F281"/>
      <c r="G281"/>
      <c r="H281" s="25"/>
      <c r="K281" s="69"/>
      <c r="L281" s="69"/>
      <c r="M281" s="69"/>
      <c r="N281" s="69"/>
    </row>
    <row r="282" spans="1:14" outlineLevel="1" x14ac:dyDescent="0.25">
      <c r="A282" s="27" t="s">
        <v>374</v>
      </c>
      <c r="D282"/>
      <c r="E282"/>
      <c r="F282"/>
      <c r="G282"/>
      <c r="H282" s="25"/>
      <c r="K282" s="69"/>
      <c r="L282" s="69"/>
      <c r="M282" s="69"/>
      <c r="N282" s="69"/>
    </row>
    <row r="283" spans="1:14" outlineLevel="1" x14ac:dyDescent="0.25">
      <c r="A283" s="27" t="s">
        <v>375</v>
      </c>
      <c r="D283"/>
      <c r="E283"/>
      <c r="F283"/>
      <c r="G283"/>
      <c r="H283" s="25"/>
      <c r="K283" s="69"/>
      <c r="L283" s="69"/>
      <c r="M283" s="69"/>
      <c r="N283" s="69"/>
    </row>
    <row r="284" spans="1:14" outlineLevel="1" x14ac:dyDescent="0.25">
      <c r="A284" s="27" t="s">
        <v>376</v>
      </c>
      <c r="D284"/>
      <c r="E284"/>
      <c r="F284"/>
      <c r="G284"/>
      <c r="H284" s="25"/>
      <c r="K284" s="69"/>
      <c r="L284" s="69"/>
      <c r="M284" s="69"/>
      <c r="N284" s="69"/>
    </row>
    <row r="285" spans="1:14" ht="37.5" x14ac:dyDescent="0.25">
      <c r="A285" s="38"/>
      <c r="B285" s="38" t="s">
        <v>377</v>
      </c>
      <c r="C285" s="38" t="s">
        <v>1</v>
      </c>
      <c r="D285" s="38" t="s">
        <v>1</v>
      </c>
      <c r="E285" s="38"/>
      <c r="F285" s="39"/>
      <c r="G285" s="40"/>
      <c r="H285" s="25"/>
      <c r="I285" s="31"/>
      <c r="J285" s="31"/>
      <c r="K285" s="31"/>
      <c r="L285" s="31"/>
      <c r="M285" s="33"/>
    </row>
    <row r="286" spans="1:14" ht="18.75" x14ac:dyDescent="0.25">
      <c r="A286" s="70" t="s">
        <v>378</v>
      </c>
      <c r="B286" s="71"/>
      <c r="C286" s="71"/>
      <c r="D286" s="71"/>
      <c r="E286" s="71"/>
      <c r="F286" s="72"/>
      <c r="G286" s="71"/>
      <c r="H286" s="25"/>
      <c r="I286" s="31"/>
      <c r="J286" s="31"/>
      <c r="K286" s="31"/>
      <c r="L286" s="31"/>
      <c r="M286" s="33"/>
    </row>
    <row r="287" spans="1:14" ht="18.75" x14ac:dyDescent="0.25">
      <c r="A287" s="70" t="s">
        <v>379</v>
      </c>
      <c r="B287" s="71"/>
      <c r="C287" s="71"/>
      <c r="D287" s="71"/>
      <c r="E287" s="71"/>
      <c r="F287" s="72"/>
      <c r="G287" s="71"/>
      <c r="H287" s="25"/>
      <c r="I287" s="31"/>
      <c r="J287" s="31"/>
      <c r="K287" s="31"/>
      <c r="L287" s="31"/>
      <c r="M287" s="33"/>
    </row>
    <row r="288" spans="1:14" x14ac:dyDescent="0.25">
      <c r="A288" s="27" t="s">
        <v>380</v>
      </c>
      <c r="B288" s="42" t="s">
        <v>381</v>
      </c>
      <c r="C288" s="73">
        <f>ROW(B38)</f>
        <v>38</v>
      </c>
      <c r="D288" s="64"/>
      <c r="E288" s="64"/>
      <c r="F288" s="64"/>
      <c r="G288" s="64"/>
      <c r="H288" s="25"/>
      <c r="I288" s="42"/>
      <c r="J288" s="73"/>
      <c r="L288" s="64"/>
      <c r="M288" s="64"/>
      <c r="N288" s="64"/>
    </row>
    <row r="289" spans="1:14" x14ac:dyDescent="0.25">
      <c r="A289" s="27" t="s">
        <v>382</v>
      </c>
      <c r="B289" s="42" t="s">
        <v>383</v>
      </c>
      <c r="C289" s="73">
        <f>ROW(B39)</f>
        <v>39</v>
      </c>
      <c r="E289" s="64"/>
      <c r="F289" s="64"/>
      <c r="H289" s="25"/>
      <c r="I289" s="42"/>
      <c r="J289" s="73"/>
      <c r="L289" s="64"/>
      <c r="M289" s="64"/>
    </row>
    <row r="290" spans="1:14" x14ac:dyDescent="0.25">
      <c r="A290" s="27" t="s">
        <v>384</v>
      </c>
      <c r="B290" s="42" t="s">
        <v>385</v>
      </c>
      <c r="C290" s="73" t="str">
        <f>ROW('B1. HTT Mortgage Assets'!B43)&amp; " for Mortgage Assets"</f>
        <v>43 for Mortgage Assets</v>
      </c>
      <c r="D290" s="73" t="str">
        <f>ROW('B2. HTT Public Sector Assets'!B48)&amp; " for Public Sector Assets"</f>
        <v>48 for Public Sector Assets</v>
      </c>
      <c r="E290" s="74"/>
      <c r="F290" s="64"/>
      <c r="G290" s="74"/>
      <c r="H290" s="25"/>
      <c r="I290" s="42"/>
      <c r="J290" s="73"/>
      <c r="K290" s="73"/>
      <c r="L290" s="74"/>
      <c r="M290" s="64"/>
      <c r="N290" s="74"/>
    </row>
    <row r="291" spans="1:14" x14ac:dyDescent="0.25">
      <c r="A291" s="27" t="s">
        <v>386</v>
      </c>
      <c r="B291" s="42" t="s">
        <v>387</v>
      </c>
      <c r="C291" s="73">
        <f>ROW(B52)</f>
        <v>52</v>
      </c>
      <c r="H291" s="25"/>
      <c r="I291" s="42"/>
      <c r="J291" s="73"/>
    </row>
    <row r="292" spans="1:14" x14ac:dyDescent="0.25">
      <c r="A292" s="27" t="s">
        <v>388</v>
      </c>
      <c r="B292" s="42" t="s">
        <v>389</v>
      </c>
      <c r="C292" s="75" t="str">
        <f>ROW('B1. HTT Mortgage Assets'!B186)&amp;" for Residential Mortgage Assets"</f>
        <v>186 for Residential Mortgage Assets</v>
      </c>
      <c r="D292" s="73" t="str">
        <f>ROW('B1. HTT Mortgage Assets'!B287 )&amp; " for Commercial Mortgage Assets"</f>
        <v>287 for Commercial Mortgage Assets</v>
      </c>
      <c r="E292" s="74"/>
      <c r="F292" s="73" t="str">
        <f>ROW('B2. HTT Public Sector Assets'!B18)&amp; " for Public Sector Assets"</f>
        <v>18 for Public Sector Assets</v>
      </c>
      <c r="G292" s="74"/>
      <c r="H292" s="25"/>
      <c r="I292" s="42"/>
      <c r="J292" s="69"/>
      <c r="K292" s="73"/>
      <c r="L292" s="74"/>
      <c r="N292" s="74"/>
    </row>
    <row r="293" spans="1:14" x14ac:dyDescent="0.25">
      <c r="A293" s="27" t="s">
        <v>390</v>
      </c>
      <c r="B293" s="42" t="s">
        <v>391</v>
      </c>
      <c r="C293" s="73" t="str">
        <f>ROW('B1. HTT Mortgage Assets'!B149)&amp;" for Mortgage Assets"</f>
        <v>149 for Mortgage Assets</v>
      </c>
      <c r="D293" s="73" t="str">
        <f>ROW('B2. HTT Public Sector Assets'!B129)&amp;" for Public Sector Assets"</f>
        <v>129 for Public Sector Assets</v>
      </c>
      <c r="H293" s="25"/>
      <c r="I293" s="42"/>
      <c r="M293" s="74"/>
    </row>
    <row r="294" spans="1:14" x14ac:dyDescent="0.25">
      <c r="A294" s="27" t="s">
        <v>392</v>
      </c>
      <c r="B294" s="42" t="s">
        <v>393</v>
      </c>
      <c r="C294" s="73">
        <f>ROW(B111)</f>
        <v>111</v>
      </c>
      <c r="F294" s="74"/>
      <c r="H294" s="25"/>
      <c r="I294" s="42"/>
      <c r="J294" s="73"/>
      <c r="M294" s="74"/>
    </row>
    <row r="295" spans="1:14" x14ac:dyDescent="0.25">
      <c r="A295" s="27" t="s">
        <v>394</v>
      </c>
      <c r="B295" s="42" t="s">
        <v>395</v>
      </c>
      <c r="C295" s="73">
        <f>ROW(B163)</f>
        <v>163</v>
      </c>
      <c r="E295" s="74"/>
      <c r="F295" s="74"/>
      <c r="H295" s="25"/>
      <c r="I295" s="42"/>
      <c r="J295" s="73"/>
      <c r="L295" s="74"/>
      <c r="M295" s="74"/>
    </row>
    <row r="296" spans="1:14" x14ac:dyDescent="0.25">
      <c r="A296" s="27" t="s">
        <v>396</v>
      </c>
      <c r="B296" s="42" t="s">
        <v>397</v>
      </c>
      <c r="C296" s="73">
        <f>ROW(B137)</f>
        <v>137</v>
      </c>
      <c r="E296" s="74"/>
      <c r="F296" s="74"/>
      <c r="H296" s="25"/>
      <c r="I296" s="42"/>
      <c r="J296" s="73"/>
      <c r="L296" s="74"/>
      <c r="M296" s="74"/>
    </row>
    <row r="297" spans="1:14" ht="30" x14ac:dyDescent="0.25">
      <c r="A297" s="27" t="s">
        <v>398</v>
      </c>
      <c r="B297" s="27" t="s">
        <v>399</v>
      </c>
      <c r="C297" s="73" t="str">
        <f>ROW('C. HTT Harmonised Glossary'!B17)&amp;" for Harmonised Glossary"</f>
        <v>17 for Harmonised Glossary</v>
      </c>
      <c r="E297" s="74"/>
      <c r="H297" s="25"/>
      <c r="J297" s="73"/>
      <c r="L297" s="74"/>
    </row>
    <row r="298" spans="1:14" x14ac:dyDescent="0.25">
      <c r="A298" s="27" t="s">
        <v>400</v>
      </c>
      <c r="B298" s="42" t="s">
        <v>401</v>
      </c>
      <c r="C298" s="73">
        <f>ROW(B65)</f>
        <v>65</v>
      </c>
      <c r="E298" s="74"/>
      <c r="H298" s="25"/>
      <c r="I298" s="42"/>
      <c r="J298" s="73"/>
      <c r="L298" s="74"/>
    </row>
    <row r="299" spans="1:14" x14ac:dyDescent="0.25">
      <c r="A299" s="27" t="s">
        <v>402</v>
      </c>
      <c r="B299" s="42" t="s">
        <v>403</v>
      </c>
      <c r="C299" s="73">
        <f>ROW(B88)</f>
        <v>88</v>
      </c>
      <c r="E299" s="74"/>
      <c r="H299" s="25"/>
      <c r="I299" s="42"/>
      <c r="J299" s="73"/>
      <c r="L299" s="74"/>
    </row>
    <row r="300" spans="1:14" x14ac:dyDescent="0.25">
      <c r="A300" s="27" t="s">
        <v>404</v>
      </c>
      <c r="B300" s="42" t="s">
        <v>405</v>
      </c>
      <c r="C300" s="73" t="str">
        <f>ROW('B1. HTT Mortgage Assets'!B179)&amp; " for Mortgage Assets"</f>
        <v>179 for Mortgage Assets</v>
      </c>
      <c r="D300" s="73" t="str">
        <f>ROW('B2. HTT Public Sector Assets'!B166)&amp; " for Public Sector Assets"</f>
        <v>166 for Public Sector Assets</v>
      </c>
      <c r="E300" s="74"/>
      <c r="H300" s="25"/>
      <c r="I300" s="42"/>
      <c r="J300" s="73"/>
      <c r="K300" s="73"/>
      <c r="L300" s="74"/>
    </row>
    <row r="301" spans="1:14" outlineLevel="1" x14ac:dyDescent="0.25">
      <c r="A301" s="27" t="s">
        <v>406</v>
      </c>
      <c r="B301" s="42"/>
      <c r="C301" s="73"/>
      <c r="D301" s="73"/>
      <c r="E301" s="74"/>
      <c r="H301" s="25"/>
      <c r="I301" s="42"/>
      <c r="J301" s="73"/>
      <c r="K301" s="73"/>
      <c r="L301" s="74"/>
    </row>
    <row r="302" spans="1:14" outlineLevel="1" x14ac:dyDescent="0.25">
      <c r="A302" s="27" t="s">
        <v>407</v>
      </c>
      <c r="B302" s="42"/>
      <c r="C302" s="73"/>
      <c r="D302" s="73"/>
      <c r="E302" s="74"/>
      <c r="H302" s="25"/>
      <c r="I302" s="42"/>
      <c r="J302" s="73"/>
      <c r="K302" s="73"/>
      <c r="L302" s="74"/>
    </row>
    <row r="303" spans="1:14" outlineLevel="1" x14ac:dyDescent="0.25">
      <c r="A303" s="27" t="s">
        <v>408</v>
      </c>
      <c r="B303" s="42"/>
      <c r="C303" s="73"/>
      <c r="D303" s="73"/>
      <c r="E303" s="74"/>
      <c r="H303" s="25"/>
      <c r="I303" s="42"/>
      <c r="J303" s="73"/>
      <c r="K303" s="73"/>
      <c r="L303" s="74"/>
    </row>
    <row r="304" spans="1:14" outlineLevel="1" x14ac:dyDescent="0.25">
      <c r="A304" s="27" t="s">
        <v>409</v>
      </c>
      <c r="B304" s="42"/>
      <c r="C304" s="73"/>
      <c r="D304" s="73"/>
      <c r="E304" s="74"/>
      <c r="H304" s="25"/>
      <c r="I304" s="42"/>
      <c r="J304" s="73"/>
      <c r="K304" s="73"/>
      <c r="L304" s="74"/>
    </row>
    <row r="305" spans="1:13" outlineLevel="1" x14ac:dyDescent="0.25">
      <c r="A305" s="27" t="s">
        <v>410</v>
      </c>
      <c r="B305" s="42"/>
      <c r="C305" s="73"/>
      <c r="D305" s="73"/>
      <c r="E305" s="74"/>
      <c r="H305" s="25"/>
      <c r="I305" s="42"/>
      <c r="J305" s="73"/>
      <c r="K305" s="73"/>
      <c r="L305" s="74"/>
    </row>
    <row r="306" spans="1:13" outlineLevel="1" x14ac:dyDescent="0.25">
      <c r="A306" s="27" t="s">
        <v>411</v>
      </c>
      <c r="B306" s="42"/>
      <c r="C306" s="73"/>
      <c r="D306" s="73"/>
      <c r="E306" s="74"/>
      <c r="H306" s="25"/>
      <c r="I306" s="42"/>
      <c r="J306" s="73"/>
      <c r="K306" s="73"/>
      <c r="L306" s="74"/>
    </row>
    <row r="307" spans="1:13" outlineLevel="1" x14ac:dyDescent="0.25">
      <c r="A307" s="27" t="s">
        <v>412</v>
      </c>
      <c r="B307" s="42"/>
      <c r="C307" s="73"/>
      <c r="D307" s="73"/>
      <c r="E307" s="74"/>
      <c r="H307" s="25"/>
      <c r="I307" s="42"/>
      <c r="J307" s="73"/>
      <c r="K307" s="73"/>
      <c r="L307" s="74"/>
    </row>
    <row r="308" spans="1:13" outlineLevel="1" x14ac:dyDescent="0.25">
      <c r="A308" s="27" t="s">
        <v>413</v>
      </c>
      <c r="B308" s="42"/>
      <c r="C308" s="73"/>
      <c r="D308" s="73"/>
      <c r="E308" s="74"/>
      <c r="H308" s="25"/>
      <c r="I308" s="42"/>
      <c r="J308" s="73"/>
      <c r="K308" s="73"/>
      <c r="L308" s="74"/>
    </row>
    <row r="309" spans="1:13" outlineLevel="1" x14ac:dyDescent="0.25">
      <c r="A309" s="27" t="s">
        <v>414</v>
      </c>
      <c r="B309" s="42"/>
      <c r="C309" s="73"/>
      <c r="D309" s="73"/>
      <c r="E309" s="74"/>
      <c r="H309" s="25"/>
      <c r="I309" s="42"/>
      <c r="J309" s="73"/>
      <c r="K309" s="73"/>
      <c r="L309" s="74"/>
    </row>
    <row r="310" spans="1:13" outlineLevel="1" x14ac:dyDescent="0.25">
      <c r="A310" s="27" t="s">
        <v>415</v>
      </c>
      <c r="H310" s="25"/>
    </row>
    <row r="311" spans="1:13" ht="37.5" x14ac:dyDescent="0.25">
      <c r="A311" s="39"/>
      <c r="B311" s="38" t="s">
        <v>31</v>
      </c>
      <c r="C311" s="39"/>
      <c r="D311" s="39"/>
      <c r="E311" s="39"/>
      <c r="F311" s="39"/>
      <c r="G311" s="40"/>
      <c r="H311" s="25"/>
      <c r="I311" s="31"/>
      <c r="J311" s="33"/>
      <c r="K311" s="33"/>
      <c r="L311" s="33"/>
      <c r="M311" s="33"/>
    </row>
    <row r="312" spans="1:13" x14ac:dyDescent="0.25">
      <c r="A312" s="27" t="s">
        <v>5</v>
      </c>
      <c r="B312" s="50" t="s">
        <v>416</v>
      </c>
      <c r="C312" s="27" t="s">
        <v>35</v>
      </c>
      <c r="H312" s="25"/>
      <c r="I312" s="50"/>
      <c r="J312" s="73"/>
    </row>
    <row r="313" spans="1:13" outlineLevel="1" x14ac:dyDescent="0.25">
      <c r="A313" s="27" t="s">
        <v>417</v>
      </c>
      <c r="B313" s="50"/>
      <c r="C313" s="73"/>
      <c r="H313" s="25"/>
      <c r="I313" s="50"/>
      <c r="J313" s="73"/>
    </row>
    <row r="314" spans="1:13" outlineLevel="1" x14ac:dyDescent="0.25">
      <c r="A314" s="27" t="s">
        <v>418</v>
      </c>
      <c r="B314" s="50"/>
      <c r="C314" s="73"/>
      <c r="H314" s="25"/>
      <c r="I314" s="50"/>
      <c r="J314" s="73"/>
    </row>
    <row r="315" spans="1:13" outlineLevel="1" x14ac:dyDescent="0.25">
      <c r="A315" s="27" t="s">
        <v>419</v>
      </c>
      <c r="B315" s="50"/>
      <c r="C315" s="73"/>
      <c r="H315" s="25"/>
      <c r="I315" s="50"/>
      <c r="J315" s="73"/>
    </row>
    <row r="316" spans="1:13" outlineLevel="1" x14ac:dyDescent="0.25">
      <c r="A316" s="27" t="s">
        <v>420</v>
      </c>
      <c r="B316" s="50"/>
      <c r="C316" s="73"/>
      <c r="H316" s="25"/>
      <c r="I316" s="50"/>
      <c r="J316" s="73"/>
    </row>
    <row r="317" spans="1:13" outlineLevel="1" x14ac:dyDescent="0.25">
      <c r="A317" s="27" t="s">
        <v>421</v>
      </c>
      <c r="B317" s="50"/>
      <c r="C317" s="73"/>
      <c r="H317" s="25"/>
      <c r="I317" s="50"/>
      <c r="J317" s="73"/>
    </row>
    <row r="318" spans="1:13" outlineLevel="1" x14ac:dyDescent="0.25">
      <c r="A318" s="27" t="s">
        <v>422</v>
      </c>
      <c r="B318" s="50"/>
      <c r="C318" s="73"/>
      <c r="H318" s="25"/>
      <c r="I318" s="50"/>
      <c r="J318" s="73"/>
    </row>
    <row r="319" spans="1:13" ht="18.75" x14ac:dyDescent="0.25">
      <c r="A319" s="39"/>
      <c r="B319" s="38" t="s">
        <v>32</v>
      </c>
      <c r="C319" s="39"/>
      <c r="D319" s="39"/>
      <c r="E319" s="39"/>
      <c r="F319" s="39"/>
      <c r="G319" s="40"/>
      <c r="H319" s="25"/>
      <c r="I319" s="31"/>
      <c r="J319" s="33"/>
      <c r="K319" s="33"/>
      <c r="L319" s="33"/>
      <c r="M319" s="33"/>
    </row>
    <row r="320" spans="1:13" ht="15" customHeight="1" outlineLevel="1" x14ac:dyDescent="0.25">
      <c r="A320" s="46"/>
      <c r="B320" s="47" t="s">
        <v>423</v>
      </c>
      <c r="C320" s="46"/>
      <c r="D320" s="46"/>
      <c r="E320" s="48"/>
      <c r="F320" s="49"/>
      <c r="G320" s="49"/>
      <c r="H320" s="25"/>
      <c r="L320" s="25"/>
      <c r="M320" s="25"/>
    </row>
    <row r="321" spans="1:8" outlineLevel="1" x14ac:dyDescent="0.25">
      <c r="A321" s="27" t="s">
        <v>424</v>
      </c>
      <c r="B321" s="42" t="s">
        <v>425</v>
      </c>
      <c r="C321" s="42"/>
      <c r="H321" s="25"/>
    </row>
    <row r="322" spans="1:8" outlineLevel="1" x14ac:dyDescent="0.25">
      <c r="A322" s="27" t="s">
        <v>426</v>
      </c>
      <c r="B322" s="42" t="s">
        <v>427</v>
      </c>
      <c r="C322" s="42"/>
      <c r="H322" s="25"/>
    </row>
    <row r="323" spans="1:8" outlineLevel="1" x14ac:dyDescent="0.25">
      <c r="A323" s="27" t="s">
        <v>428</v>
      </c>
      <c r="B323" s="42" t="s">
        <v>429</v>
      </c>
      <c r="C323" s="42"/>
      <c r="H323" s="25"/>
    </row>
    <row r="324" spans="1:8" outlineLevel="1" x14ac:dyDescent="0.25">
      <c r="A324" s="27" t="s">
        <v>430</v>
      </c>
      <c r="B324" s="42" t="s">
        <v>431</v>
      </c>
      <c r="H324" s="25"/>
    </row>
    <row r="325" spans="1:8" outlineLevel="1" x14ac:dyDescent="0.25">
      <c r="A325" s="27" t="s">
        <v>432</v>
      </c>
      <c r="B325" s="42" t="s">
        <v>433</v>
      </c>
      <c r="H325" s="25"/>
    </row>
    <row r="326" spans="1:8" outlineLevel="1" x14ac:dyDescent="0.25">
      <c r="A326" s="27" t="s">
        <v>434</v>
      </c>
      <c r="B326" s="42" t="s">
        <v>435</v>
      </c>
      <c r="H326" s="25"/>
    </row>
    <row r="327" spans="1:8" outlineLevel="1" x14ac:dyDescent="0.25">
      <c r="A327" s="27" t="s">
        <v>436</v>
      </c>
      <c r="B327" s="42" t="s">
        <v>437</v>
      </c>
      <c r="H327" s="25"/>
    </row>
    <row r="328" spans="1:8" outlineLevel="1" x14ac:dyDescent="0.25">
      <c r="A328" s="27" t="s">
        <v>438</v>
      </c>
      <c r="B328" s="42" t="s">
        <v>439</v>
      </c>
      <c r="H328" s="25"/>
    </row>
    <row r="329" spans="1:8" outlineLevel="1" x14ac:dyDescent="0.25">
      <c r="A329" s="27" t="s">
        <v>440</v>
      </c>
      <c r="B329" s="42" t="s">
        <v>441</v>
      </c>
      <c r="H329" s="25"/>
    </row>
    <row r="330" spans="1:8" outlineLevel="1" x14ac:dyDescent="0.25">
      <c r="A330" s="27" t="s">
        <v>442</v>
      </c>
      <c r="B330" s="56" t="s">
        <v>443</v>
      </c>
      <c r="H330" s="25"/>
    </row>
    <row r="331" spans="1:8" outlineLevel="1" x14ac:dyDescent="0.25">
      <c r="A331" s="27" t="s">
        <v>444</v>
      </c>
      <c r="B331" s="56" t="s">
        <v>443</v>
      </c>
      <c r="H331" s="25"/>
    </row>
    <row r="332" spans="1:8" outlineLevel="1" x14ac:dyDescent="0.25">
      <c r="A332" s="27" t="s">
        <v>445</v>
      </c>
      <c r="B332" s="56" t="s">
        <v>443</v>
      </c>
      <c r="H332" s="25"/>
    </row>
    <row r="333" spans="1:8" outlineLevel="1" x14ac:dyDescent="0.25">
      <c r="A333" s="27" t="s">
        <v>446</v>
      </c>
      <c r="B333" s="56" t="s">
        <v>443</v>
      </c>
      <c r="H333" s="25"/>
    </row>
    <row r="334" spans="1:8" outlineLevel="1" x14ac:dyDescent="0.25">
      <c r="A334" s="27" t="s">
        <v>447</v>
      </c>
      <c r="B334" s="56" t="s">
        <v>443</v>
      </c>
      <c r="H334" s="25"/>
    </row>
    <row r="335" spans="1:8" outlineLevel="1" x14ac:dyDescent="0.25">
      <c r="A335" s="27" t="s">
        <v>448</v>
      </c>
      <c r="B335" s="56" t="s">
        <v>443</v>
      </c>
      <c r="H335" s="25"/>
    </row>
    <row r="336" spans="1:8" outlineLevel="1" x14ac:dyDescent="0.25">
      <c r="A336" s="27" t="s">
        <v>449</v>
      </c>
      <c r="B336" s="56" t="s">
        <v>443</v>
      </c>
      <c r="H336" s="25"/>
    </row>
    <row r="337" spans="1:8" outlineLevel="1" x14ac:dyDescent="0.25">
      <c r="A337" s="27" t="s">
        <v>450</v>
      </c>
      <c r="B337" s="56" t="s">
        <v>443</v>
      </c>
      <c r="H337" s="25"/>
    </row>
    <row r="338" spans="1:8" outlineLevel="1" x14ac:dyDescent="0.25">
      <c r="A338" s="27" t="s">
        <v>451</v>
      </c>
      <c r="B338" s="56" t="s">
        <v>443</v>
      </c>
      <c r="H338" s="25"/>
    </row>
    <row r="339" spans="1:8" outlineLevel="1" x14ac:dyDescent="0.25">
      <c r="A339" s="27" t="s">
        <v>452</v>
      </c>
      <c r="B339" s="56" t="s">
        <v>443</v>
      </c>
      <c r="H339" s="25"/>
    </row>
    <row r="340" spans="1:8" outlineLevel="1" x14ac:dyDescent="0.25">
      <c r="A340" s="27" t="s">
        <v>453</v>
      </c>
      <c r="B340" s="56" t="s">
        <v>443</v>
      </c>
      <c r="H340" s="25"/>
    </row>
    <row r="341" spans="1:8" outlineLevel="1" x14ac:dyDescent="0.25">
      <c r="A341" s="27" t="s">
        <v>454</v>
      </c>
      <c r="B341" s="56" t="s">
        <v>443</v>
      </c>
      <c r="H341" s="25"/>
    </row>
    <row r="342" spans="1:8" outlineLevel="1" x14ac:dyDescent="0.25">
      <c r="A342" s="27" t="s">
        <v>455</v>
      </c>
      <c r="B342" s="56" t="s">
        <v>443</v>
      </c>
      <c r="H342" s="25"/>
    </row>
    <row r="343" spans="1:8" outlineLevel="1" x14ac:dyDescent="0.25">
      <c r="A343" s="27" t="s">
        <v>456</v>
      </c>
      <c r="B343" s="56" t="s">
        <v>443</v>
      </c>
      <c r="H343" s="25"/>
    </row>
    <row r="344" spans="1:8" outlineLevel="1" x14ac:dyDescent="0.25">
      <c r="A344" s="27" t="s">
        <v>457</v>
      </c>
      <c r="B344" s="56" t="s">
        <v>443</v>
      </c>
      <c r="H344" s="25"/>
    </row>
    <row r="345" spans="1:8" outlineLevel="1" x14ac:dyDescent="0.25">
      <c r="A345" s="27" t="s">
        <v>458</v>
      </c>
      <c r="B345" s="56" t="s">
        <v>443</v>
      </c>
      <c r="H345" s="25"/>
    </row>
    <row r="346" spans="1:8" outlineLevel="1" x14ac:dyDescent="0.25">
      <c r="A346" s="27" t="s">
        <v>459</v>
      </c>
      <c r="B346" s="56" t="s">
        <v>443</v>
      </c>
      <c r="H346" s="25"/>
    </row>
    <row r="347" spans="1:8" outlineLevel="1" x14ac:dyDescent="0.25">
      <c r="A347" s="27" t="s">
        <v>460</v>
      </c>
      <c r="B347" s="56" t="s">
        <v>443</v>
      </c>
      <c r="H347" s="25"/>
    </row>
    <row r="348" spans="1:8" outlineLevel="1" x14ac:dyDescent="0.25">
      <c r="A348" s="27" t="s">
        <v>461</v>
      </c>
      <c r="B348" s="56" t="s">
        <v>443</v>
      </c>
      <c r="H348" s="25"/>
    </row>
    <row r="349" spans="1:8" outlineLevel="1" x14ac:dyDescent="0.25">
      <c r="A349" s="27" t="s">
        <v>462</v>
      </c>
      <c r="B349" s="56" t="s">
        <v>443</v>
      </c>
      <c r="H349" s="25"/>
    </row>
    <row r="350" spans="1:8" outlineLevel="1" x14ac:dyDescent="0.25">
      <c r="A350" s="27" t="s">
        <v>463</v>
      </c>
      <c r="B350" s="56" t="s">
        <v>443</v>
      </c>
      <c r="H350" s="25"/>
    </row>
    <row r="351" spans="1:8" outlineLevel="1" x14ac:dyDescent="0.25">
      <c r="A351" s="27" t="s">
        <v>464</v>
      </c>
      <c r="B351" s="56" t="s">
        <v>443</v>
      </c>
      <c r="H351" s="25"/>
    </row>
    <row r="352" spans="1:8" outlineLevel="1" x14ac:dyDescent="0.25">
      <c r="A352" s="27" t="s">
        <v>465</v>
      </c>
      <c r="B352" s="56" t="s">
        <v>443</v>
      </c>
      <c r="H352" s="25"/>
    </row>
    <row r="353" spans="1:8" outlineLevel="1" x14ac:dyDescent="0.25">
      <c r="A353" s="27" t="s">
        <v>466</v>
      </c>
      <c r="B353" s="56" t="s">
        <v>443</v>
      </c>
      <c r="H353" s="25"/>
    </row>
    <row r="354" spans="1:8" outlineLevel="1" x14ac:dyDescent="0.25">
      <c r="A354" s="27" t="s">
        <v>467</v>
      </c>
      <c r="B354" s="56" t="s">
        <v>443</v>
      </c>
      <c r="H354" s="25"/>
    </row>
    <row r="355" spans="1:8" outlineLevel="1" x14ac:dyDescent="0.25">
      <c r="A355" s="27" t="s">
        <v>468</v>
      </c>
      <c r="B355" s="56" t="s">
        <v>443</v>
      </c>
      <c r="H355" s="25"/>
    </row>
    <row r="356" spans="1:8" outlineLevel="1" x14ac:dyDescent="0.25">
      <c r="A356" s="27" t="s">
        <v>469</v>
      </c>
      <c r="B356" s="56" t="s">
        <v>443</v>
      </c>
      <c r="H356" s="25"/>
    </row>
    <row r="357" spans="1:8" outlineLevel="1" x14ac:dyDescent="0.25">
      <c r="A357" s="27" t="s">
        <v>470</v>
      </c>
      <c r="B357" s="56" t="s">
        <v>443</v>
      </c>
      <c r="H357" s="25"/>
    </row>
    <row r="358" spans="1:8" outlineLevel="1" x14ac:dyDescent="0.25">
      <c r="A358" s="27" t="s">
        <v>471</v>
      </c>
      <c r="B358" s="56" t="s">
        <v>443</v>
      </c>
      <c r="H358" s="25"/>
    </row>
    <row r="359" spans="1:8" outlineLevel="1" x14ac:dyDescent="0.25">
      <c r="A359" s="27" t="s">
        <v>472</v>
      </c>
      <c r="B359" s="56" t="s">
        <v>443</v>
      </c>
      <c r="H359" s="25"/>
    </row>
    <row r="360" spans="1:8" outlineLevel="1" x14ac:dyDescent="0.25">
      <c r="A360" s="27" t="s">
        <v>473</v>
      </c>
      <c r="B360" s="56" t="s">
        <v>443</v>
      </c>
      <c r="H360" s="25"/>
    </row>
    <row r="361" spans="1:8" outlineLevel="1" x14ac:dyDescent="0.25">
      <c r="A361" s="27" t="s">
        <v>474</v>
      </c>
      <c r="B361" s="56" t="s">
        <v>443</v>
      </c>
      <c r="H361" s="25"/>
    </row>
    <row r="362" spans="1:8" outlineLevel="1" x14ac:dyDescent="0.25">
      <c r="A362" s="27" t="s">
        <v>475</v>
      </c>
      <c r="B362" s="56" t="s">
        <v>443</v>
      </c>
      <c r="H362" s="25"/>
    </row>
    <row r="363" spans="1:8" outlineLevel="1" x14ac:dyDescent="0.25">
      <c r="A363" s="27" t="s">
        <v>476</v>
      </c>
      <c r="B363" s="56" t="s">
        <v>443</v>
      </c>
      <c r="H363" s="25"/>
    </row>
    <row r="364" spans="1:8" outlineLevel="1" x14ac:dyDescent="0.25">
      <c r="A364" s="27" t="s">
        <v>477</v>
      </c>
      <c r="B364" s="56" t="s">
        <v>443</v>
      </c>
      <c r="H364" s="25"/>
    </row>
    <row r="365" spans="1:8" outlineLevel="1" x14ac:dyDescent="0.25">
      <c r="A365" s="27" t="s">
        <v>478</v>
      </c>
      <c r="B365" s="56" t="s">
        <v>443</v>
      </c>
      <c r="H365" s="25"/>
    </row>
    <row r="366" spans="1:8" x14ac:dyDescent="0.25">
      <c r="H366" s="25"/>
    </row>
    <row r="367" spans="1:8" x14ac:dyDescent="0.25">
      <c r="H367" s="25"/>
    </row>
    <row r="368" spans="1:8" x14ac:dyDescent="0.25">
      <c r="H368" s="25"/>
    </row>
    <row r="369" spans="8:8" x14ac:dyDescent="0.25">
      <c r="H369" s="25"/>
    </row>
    <row r="370" spans="8:8" x14ac:dyDescent="0.25">
      <c r="H370" s="25"/>
    </row>
    <row r="371" spans="8:8" x14ac:dyDescent="0.25">
      <c r="H371" s="25"/>
    </row>
    <row r="372" spans="8:8" x14ac:dyDescent="0.25">
      <c r="H372" s="25"/>
    </row>
    <row r="373" spans="8:8" x14ac:dyDescent="0.25">
      <c r="H373" s="25"/>
    </row>
    <row r="374" spans="8:8" x14ac:dyDescent="0.25">
      <c r="H374" s="25"/>
    </row>
    <row r="375" spans="8:8" x14ac:dyDescent="0.25">
      <c r="H375" s="25"/>
    </row>
    <row r="376" spans="8:8" x14ac:dyDescent="0.25">
      <c r="H376" s="25"/>
    </row>
    <row r="377" spans="8:8" x14ac:dyDescent="0.25">
      <c r="H377" s="25"/>
    </row>
    <row r="378" spans="8:8" x14ac:dyDescent="0.25">
      <c r="H378" s="25"/>
    </row>
    <row r="379" spans="8:8" x14ac:dyDescent="0.25">
      <c r="H379" s="25"/>
    </row>
    <row r="380" spans="8:8" x14ac:dyDescent="0.25">
      <c r="H380" s="25"/>
    </row>
    <row r="381" spans="8:8" x14ac:dyDescent="0.25">
      <c r="H381" s="25"/>
    </row>
    <row r="382" spans="8:8" x14ac:dyDescent="0.25">
      <c r="H382" s="25"/>
    </row>
    <row r="383" spans="8:8" x14ac:dyDescent="0.25">
      <c r="H383" s="25"/>
    </row>
    <row r="384" spans="8:8" x14ac:dyDescent="0.25">
      <c r="H384" s="25"/>
    </row>
    <row r="385" spans="8:8" x14ac:dyDescent="0.25">
      <c r="H385" s="25"/>
    </row>
    <row r="386" spans="8:8" x14ac:dyDescent="0.25">
      <c r="H386" s="25"/>
    </row>
    <row r="387" spans="8:8" x14ac:dyDescent="0.25">
      <c r="H387" s="25"/>
    </row>
    <row r="388" spans="8:8" x14ac:dyDescent="0.25">
      <c r="H388" s="25"/>
    </row>
    <row r="389" spans="8:8" x14ac:dyDescent="0.25">
      <c r="H389" s="25"/>
    </row>
    <row r="390" spans="8:8" x14ac:dyDescent="0.25">
      <c r="H390" s="25"/>
    </row>
    <row r="391" spans="8:8" x14ac:dyDescent="0.25">
      <c r="H391" s="25"/>
    </row>
    <row r="392" spans="8:8" x14ac:dyDescent="0.25">
      <c r="H392" s="25"/>
    </row>
    <row r="393" spans="8:8" x14ac:dyDescent="0.25">
      <c r="H393" s="25"/>
    </row>
    <row r="394" spans="8:8" x14ac:dyDescent="0.25">
      <c r="H394" s="25"/>
    </row>
    <row r="395" spans="8:8" x14ac:dyDescent="0.25">
      <c r="H395" s="25"/>
    </row>
    <row r="396" spans="8:8" x14ac:dyDescent="0.25">
      <c r="H396" s="25"/>
    </row>
    <row r="397" spans="8:8" x14ac:dyDescent="0.25">
      <c r="H397" s="25"/>
    </row>
    <row r="398" spans="8:8" x14ac:dyDescent="0.25">
      <c r="H398" s="25"/>
    </row>
    <row r="399" spans="8:8" x14ac:dyDescent="0.25">
      <c r="H399" s="25"/>
    </row>
    <row r="400" spans="8:8" x14ac:dyDescent="0.25">
      <c r="H400" s="25"/>
    </row>
    <row r="401" spans="8:8" x14ac:dyDescent="0.25">
      <c r="H401" s="25"/>
    </row>
    <row r="402" spans="8:8" x14ac:dyDescent="0.25">
      <c r="H402" s="25"/>
    </row>
    <row r="403" spans="8:8" x14ac:dyDescent="0.25">
      <c r="H403" s="25"/>
    </row>
    <row r="404" spans="8:8" x14ac:dyDescent="0.25">
      <c r="H404" s="25"/>
    </row>
    <row r="405" spans="8:8" x14ac:dyDescent="0.25">
      <c r="H405" s="25"/>
    </row>
    <row r="406" spans="8:8" x14ac:dyDescent="0.25">
      <c r="H406" s="25"/>
    </row>
    <row r="407" spans="8:8" x14ac:dyDescent="0.25">
      <c r="H407" s="25"/>
    </row>
    <row r="408" spans="8:8" x14ac:dyDescent="0.25">
      <c r="H408" s="25"/>
    </row>
    <row r="409" spans="8:8" x14ac:dyDescent="0.25">
      <c r="H409" s="25"/>
    </row>
    <row r="410" spans="8:8" x14ac:dyDescent="0.25">
      <c r="H410" s="25"/>
    </row>
    <row r="411" spans="8:8" x14ac:dyDescent="0.25">
      <c r="H411" s="25"/>
    </row>
    <row r="412" spans="8:8" x14ac:dyDescent="0.25">
      <c r="H412" s="25"/>
    </row>
    <row r="413" spans="8:8" x14ac:dyDescent="0.25">
      <c r="H413" s="25"/>
    </row>
  </sheetData>
  <sheetProtection algorithmName="SHA-512" hashValue="nEmrtHUCr07A17w07VglDPsio5H0MhYTNkzI0mrCohnpu9z7kAkgDuTgxeUMj30zg1P/1eoOOiT/xOIXKR8yUg==" saltValue="1beX720yRtCJPCTMQKDYjQ=="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56:D156 C138:D154 B157:D162" name="Range7"/>
    <protectedRange sqref="C174:C178 B180:D191 F180:G191" name="Range9"/>
    <protectedRange sqref="C312 B321:G365" name="Range11"/>
    <protectedRange sqref="C45:C51 B46:B51 D46:G51 F45:G45" name="Range13"/>
  </protectedRanges>
  <autoFilter ref="L112:L126" xr:uid="{00000000-0009-0000-0000-000004000000}">
    <sortState xmlns:xlrd2="http://schemas.microsoft.com/office/spreadsheetml/2017/richdata2" ref="L113:L127">
      <sortCondition ref="L112:L126"/>
    </sortState>
  </autoFilter>
  <conditionalFormatting sqref="C17">
    <cfRule type="cellIs" dxfId="65" priority="2" operator="equal">
      <formula>"[DD/MM/YY]"</formula>
    </cfRule>
  </conditionalFormatting>
  <conditionalFormatting sqref="D45">
    <cfRule type="containsText" dxfId="64" priority="1" operator="containsText" text="Please">
      <formula>NOT(ISERROR(SEARCH("Please",D45)))</formula>
    </cfRule>
  </conditionalFormatting>
  <conditionalFormatting sqref="C58">
    <cfRule type="cellIs" dxfId="63" priority="26" operator="equal">
      <formula>0</formula>
    </cfRule>
  </conditionalFormatting>
  <conditionalFormatting sqref="C66">
    <cfRule type="cellIs" dxfId="62" priority="25" operator="equal">
      <formula>"[For completion]"</formula>
    </cfRule>
  </conditionalFormatting>
  <conditionalFormatting sqref="C53">
    <cfRule type="cellIs" dxfId="61" priority="24" operator="equal">
      <formula>"[For completion]"</formula>
    </cfRule>
  </conditionalFormatting>
  <conditionalFormatting sqref="C56">
    <cfRule type="cellIs" dxfId="60" priority="23" operator="equal">
      <formula>"[For completion]"</formula>
    </cfRule>
  </conditionalFormatting>
  <conditionalFormatting sqref="C38">
    <cfRule type="cellIs" dxfId="59" priority="22" operator="equal">
      <formula>"[For completion]"</formula>
    </cfRule>
  </conditionalFormatting>
  <conditionalFormatting sqref="C39">
    <cfRule type="cellIs" dxfId="58" priority="21" operator="equal">
      <formula>"[For completion]"</formula>
    </cfRule>
  </conditionalFormatting>
  <conditionalFormatting sqref="C70:C76">
    <cfRule type="cellIs" dxfId="57" priority="20" operator="equal">
      <formula>"[For completion]"</formula>
    </cfRule>
  </conditionalFormatting>
  <conditionalFormatting sqref="C89">
    <cfRule type="cellIs" dxfId="56" priority="19" operator="equal">
      <formula>"[For completion]"</formula>
    </cfRule>
  </conditionalFormatting>
  <conditionalFormatting sqref="C93:C99">
    <cfRule type="cellIs" dxfId="55" priority="18" operator="equal">
      <formula>"[For completion]"</formula>
    </cfRule>
  </conditionalFormatting>
  <conditionalFormatting sqref="C112">
    <cfRule type="cellIs" dxfId="54" priority="17" operator="equal">
      <formula>"[For completion]"</formula>
    </cfRule>
  </conditionalFormatting>
  <conditionalFormatting sqref="C118">
    <cfRule type="cellIs" dxfId="53" priority="16" operator="equal">
      <formula>"[For completion]"</formula>
    </cfRule>
  </conditionalFormatting>
  <conditionalFormatting sqref="C138">
    <cfRule type="cellIs" dxfId="52" priority="15" operator="equal">
      <formula>"[For completion]"</formula>
    </cfRule>
  </conditionalFormatting>
  <conditionalFormatting sqref="C144">
    <cfRule type="cellIs" dxfId="51" priority="14" operator="equal">
      <formula>"[For completion]"</formula>
    </cfRule>
  </conditionalFormatting>
  <conditionalFormatting sqref="C164">
    <cfRule type="cellIs" dxfId="50" priority="13" operator="equal">
      <formula>"[For completion]"</formula>
    </cfRule>
  </conditionalFormatting>
  <conditionalFormatting sqref="C165">
    <cfRule type="cellIs" dxfId="49" priority="12" operator="equal">
      <formula>"[For completion]"</formula>
    </cfRule>
  </conditionalFormatting>
  <conditionalFormatting sqref="C174">
    <cfRule type="cellIs" dxfId="48" priority="11" operator="equal">
      <formula>"[For completion]"</formula>
    </cfRule>
  </conditionalFormatting>
  <conditionalFormatting sqref="C175">
    <cfRule type="cellIs" dxfId="47" priority="10" operator="equal">
      <formula>"[For completion]"</formula>
    </cfRule>
  </conditionalFormatting>
  <conditionalFormatting sqref="C176">
    <cfRule type="cellIs" dxfId="46" priority="9" operator="equal">
      <formula>"[For completion]"</formula>
    </cfRule>
  </conditionalFormatting>
  <conditionalFormatting sqref="C177">
    <cfRule type="cellIs" dxfId="45" priority="8" operator="equal">
      <formula>"[For completion]"</formula>
    </cfRule>
  </conditionalFormatting>
  <conditionalFormatting sqref="C186">
    <cfRule type="cellIs" dxfId="44" priority="7" operator="equal">
      <formula>"[For completion]"</formula>
    </cfRule>
  </conditionalFormatting>
  <conditionalFormatting sqref="C193">
    <cfRule type="cellIs" dxfId="43" priority="6" operator="equal">
      <formula>"[For completion]"</formula>
    </cfRule>
  </conditionalFormatting>
  <conditionalFormatting sqref="C217">
    <cfRule type="cellIs" dxfId="42" priority="5" operator="equal">
      <formula>"[For completion]"</formula>
    </cfRule>
  </conditionalFormatting>
  <conditionalFormatting sqref="C218">
    <cfRule type="cellIs" dxfId="41" priority="4" operator="equal">
      <formula>"[For completion]"</formula>
    </cfRule>
  </conditionalFormatting>
  <conditionalFormatting sqref="C15">
    <cfRule type="cellIs" dxfId="40" priority="3" operator="equal">
      <formula>"Nordea Kredit Realkreditaktieselskab, CC X"</formula>
    </cfRule>
  </conditionalFormatting>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60" display="'B1. HTT Mortgage Assets'!B16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s>
  <pageMargins left="0.70866141732283472" right="0.70866141732283472" top="0.74803149606299213" bottom="0.74803149606299213" header="0.31496062992125984" footer="0.31496062992125984"/>
  <pageSetup paperSize="9" scale="50" fitToHeight="0" orientation="landscape" r:id="rId4"/>
  <headerFooter>
    <oddHeader>&amp;R&amp;G</oddHeader>
  </headerFooter>
  <ignoredErrors>
    <ignoredError sqref="F58 F77" formula="1"/>
  </ignoredErrors>
  <legacyDrawingHF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E36E00"/>
  </sheetPr>
  <dimension ref="A1:N393"/>
  <sheetViews>
    <sheetView topLeftCell="A226" zoomScale="80" zoomScaleNormal="80" workbookViewId="0">
      <selection activeCell="C260" sqref="C260"/>
    </sheetView>
  </sheetViews>
  <sheetFormatPr defaultColWidth="8.85546875" defaultRowHeight="15" outlineLevelRow="1" x14ac:dyDescent="0.25"/>
  <cols>
    <col min="1" max="1" width="13.85546875" style="112" customWidth="1"/>
    <col min="2" max="2" width="60.85546875" style="112" customWidth="1"/>
    <col min="3" max="3" width="41" style="112" customWidth="1"/>
    <col min="4" max="4" width="40.85546875" style="112" customWidth="1"/>
    <col min="5" max="5" width="6.7109375" style="112" customWidth="1"/>
    <col min="6" max="6" width="41.5703125" style="112" customWidth="1"/>
    <col min="7" max="7" width="41.5703125" style="107" customWidth="1"/>
    <col min="8" max="16384" width="8.85546875" style="108"/>
  </cols>
  <sheetData>
    <row r="1" spans="1:7" ht="31.5" x14ac:dyDescent="0.25">
      <c r="A1" s="153" t="s">
        <v>479</v>
      </c>
      <c r="B1" s="153"/>
      <c r="C1" s="107"/>
      <c r="D1" s="107"/>
      <c r="E1" s="107"/>
      <c r="F1" s="162" t="s">
        <v>1708</v>
      </c>
    </row>
    <row r="2" spans="1:7" ht="15.75" thickBot="1" x14ac:dyDescent="0.3">
      <c r="A2" s="107"/>
      <c r="B2" s="107"/>
      <c r="C2" s="107"/>
      <c r="D2" s="107"/>
      <c r="E2" s="107"/>
      <c r="F2" s="107"/>
    </row>
    <row r="3" spans="1:7" ht="19.5" thickBot="1" x14ac:dyDescent="0.3">
      <c r="A3" s="109"/>
      <c r="B3" s="110" t="s">
        <v>23</v>
      </c>
      <c r="C3" s="111" t="s">
        <v>180</v>
      </c>
      <c r="D3" s="109"/>
      <c r="E3" s="109"/>
      <c r="F3" s="107"/>
      <c r="G3" s="109"/>
    </row>
    <row r="4" spans="1:7" ht="15.75" thickBot="1" x14ac:dyDescent="0.3"/>
    <row r="5" spans="1:7" ht="18.75" x14ac:dyDescent="0.25">
      <c r="A5" s="113"/>
      <c r="B5" s="114" t="s">
        <v>480</v>
      </c>
      <c r="C5" s="113"/>
      <c r="E5" s="115"/>
      <c r="F5" s="115"/>
    </row>
    <row r="6" spans="1:7" x14ac:dyDescent="0.25">
      <c r="B6" s="116" t="s">
        <v>481</v>
      </c>
    </row>
    <row r="7" spans="1:7" x14ac:dyDescent="0.25">
      <c r="B7" s="117" t="s">
        <v>482</v>
      </c>
    </row>
    <row r="8" spans="1:7" ht="15.75" thickBot="1" x14ac:dyDescent="0.3">
      <c r="B8" s="118" t="s">
        <v>483</v>
      </c>
    </row>
    <row r="9" spans="1:7" x14ac:dyDescent="0.25">
      <c r="B9" s="119"/>
    </row>
    <row r="10" spans="1:7" ht="37.5" x14ac:dyDescent="0.25">
      <c r="A10" s="120" t="s">
        <v>33</v>
      </c>
      <c r="B10" s="120" t="s">
        <v>481</v>
      </c>
      <c r="C10" s="121"/>
      <c r="D10" s="121"/>
      <c r="E10" s="121"/>
      <c r="F10" s="121"/>
      <c r="G10" s="122"/>
    </row>
    <row r="11" spans="1:7" ht="15" customHeight="1" x14ac:dyDescent="0.25">
      <c r="A11" s="123"/>
      <c r="B11" s="124" t="s">
        <v>484</v>
      </c>
      <c r="C11" s="123" t="s">
        <v>65</v>
      </c>
      <c r="D11" s="123"/>
      <c r="E11" s="123"/>
      <c r="F11" s="125" t="s">
        <v>485</v>
      </c>
      <c r="G11" s="125"/>
    </row>
    <row r="12" spans="1:7" x14ac:dyDescent="0.25">
      <c r="A12" s="112" t="s">
        <v>486</v>
      </c>
      <c r="B12" s="112" t="s">
        <v>487</v>
      </c>
      <c r="C12" s="183">
        <v>301758</v>
      </c>
      <c r="F12" s="126">
        <f>IF($C$15=0,"",IF(C12="[for completion]","",C12/$C$15))</f>
        <v>0.77145377152279782</v>
      </c>
    </row>
    <row r="13" spans="1:7" x14ac:dyDescent="0.25">
      <c r="A13" s="112" t="s">
        <v>488</v>
      </c>
      <c r="B13" s="112" t="s">
        <v>489</v>
      </c>
      <c r="C13" s="183">
        <v>89397</v>
      </c>
      <c r="F13" s="126">
        <f>IF($C$15=0,"",IF(C13="[for completion]","",C13/$C$15))</f>
        <v>0.22854622847720213</v>
      </c>
    </row>
    <row r="14" spans="1:7" x14ac:dyDescent="0.25">
      <c r="A14" s="112" t="s">
        <v>490</v>
      </c>
      <c r="B14" s="112" t="s">
        <v>99</v>
      </c>
      <c r="F14" s="126">
        <f>IF($C$15=0,"",IF(C14="[for completion]","",C14/$C$15))</f>
        <v>0</v>
      </c>
    </row>
    <row r="15" spans="1:7" x14ac:dyDescent="0.25">
      <c r="A15" s="112" t="s">
        <v>491</v>
      </c>
      <c r="B15" s="127" t="s">
        <v>101</v>
      </c>
      <c r="C15" s="112">
        <f>SUM(C12:C14)</f>
        <v>391155</v>
      </c>
      <c r="F15" s="128">
        <f>SUM(F12:F14)</f>
        <v>1</v>
      </c>
    </row>
    <row r="16" spans="1:7" outlineLevel="1" x14ac:dyDescent="0.25">
      <c r="A16" s="112" t="s">
        <v>492</v>
      </c>
      <c r="B16" s="129" t="s">
        <v>493</v>
      </c>
      <c r="C16" s="185">
        <v>17090</v>
      </c>
      <c r="F16" s="126">
        <f t="shared" ref="F16:F26" si="0">IF($C$15=0,"",IF(C16="[for completion]","",C16/$C$15))</f>
        <v>4.3691119888535232E-2</v>
      </c>
    </row>
    <row r="17" spans="1:7" outlineLevel="1" x14ac:dyDescent="0.25">
      <c r="A17" s="112" t="s">
        <v>494</v>
      </c>
      <c r="B17" s="129" t="s">
        <v>1532</v>
      </c>
      <c r="C17" s="185">
        <v>44841</v>
      </c>
      <c r="F17" s="126">
        <f t="shared" si="0"/>
        <v>0.11463741994861372</v>
      </c>
    </row>
    <row r="18" spans="1:7" outlineLevel="1" x14ac:dyDescent="0.25">
      <c r="A18" s="112" t="s">
        <v>495</v>
      </c>
      <c r="B18" s="184" t="s">
        <v>1729</v>
      </c>
      <c r="C18" s="185">
        <v>250888</v>
      </c>
      <c r="F18" s="126">
        <f t="shared" si="0"/>
        <v>0.64140302437652597</v>
      </c>
    </row>
    <row r="19" spans="1:7" outlineLevel="1" x14ac:dyDescent="0.25">
      <c r="A19" s="112" t="s">
        <v>496</v>
      </c>
      <c r="B19" s="184" t="s">
        <v>1730</v>
      </c>
      <c r="C19" s="185">
        <v>13409</v>
      </c>
      <c r="F19" s="126">
        <f t="shared" si="0"/>
        <v>3.4280528179366235E-2</v>
      </c>
    </row>
    <row r="20" spans="1:7" outlineLevel="1" x14ac:dyDescent="0.25">
      <c r="A20" s="112" t="s">
        <v>497</v>
      </c>
      <c r="B20" s="184" t="s">
        <v>1731</v>
      </c>
      <c r="C20" s="185">
        <v>151</v>
      </c>
      <c r="F20" s="126">
        <f t="shared" si="0"/>
        <v>3.8603622604849739E-4</v>
      </c>
    </row>
    <row r="21" spans="1:7" outlineLevel="1" x14ac:dyDescent="0.25">
      <c r="A21" s="112" t="s">
        <v>498</v>
      </c>
      <c r="B21" s="184" t="s">
        <v>1732</v>
      </c>
      <c r="C21" s="185">
        <v>20220</v>
      </c>
      <c r="F21" s="126">
        <f t="shared" si="0"/>
        <v>5.1693062852321968E-2</v>
      </c>
    </row>
    <row r="22" spans="1:7" outlineLevel="1" x14ac:dyDescent="0.25">
      <c r="A22" s="112" t="s">
        <v>499</v>
      </c>
      <c r="B22" s="184" t="s">
        <v>1733</v>
      </c>
      <c r="C22" s="185">
        <v>9607</v>
      </c>
      <c r="F22" s="126">
        <f t="shared" si="0"/>
        <v>2.4560596183098773E-2</v>
      </c>
    </row>
    <row r="23" spans="1:7" outlineLevel="1" x14ac:dyDescent="0.25">
      <c r="A23" s="112" t="s">
        <v>500</v>
      </c>
      <c r="B23" s="184" t="s">
        <v>1734</v>
      </c>
      <c r="C23" s="185">
        <v>32626</v>
      </c>
      <c r="F23" s="126">
        <f t="shared" si="0"/>
        <v>8.3409390139458778E-2</v>
      </c>
    </row>
    <row r="24" spans="1:7" outlineLevel="1" x14ac:dyDescent="0.25">
      <c r="A24" s="112" t="s">
        <v>501</v>
      </c>
      <c r="B24" s="184" t="s">
        <v>1735</v>
      </c>
      <c r="C24" s="185">
        <v>1742</v>
      </c>
      <c r="F24" s="126">
        <f t="shared" si="0"/>
        <v>4.4534775216985593E-3</v>
      </c>
    </row>
    <row r="25" spans="1:7" outlineLevel="1" x14ac:dyDescent="0.25">
      <c r="A25" s="112" t="s">
        <v>502</v>
      </c>
      <c r="B25" s="184" t="s">
        <v>1736</v>
      </c>
      <c r="C25" s="185">
        <v>580</v>
      </c>
      <c r="F25" s="126">
        <f t="shared" si="0"/>
        <v>1.4827881530339636E-3</v>
      </c>
    </row>
    <row r="26" spans="1:7" outlineLevel="1" x14ac:dyDescent="0.25">
      <c r="A26" s="112" t="s">
        <v>503</v>
      </c>
      <c r="B26" s="129" t="s">
        <v>103</v>
      </c>
      <c r="C26" s="108"/>
      <c r="D26" s="108"/>
      <c r="E26" s="108"/>
      <c r="F26" s="126">
        <f t="shared" si="0"/>
        <v>0</v>
      </c>
    </row>
    <row r="27" spans="1:7" ht="15" customHeight="1" x14ac:dyDescent="0.25">
      <c r="A27" s="123"/>
      <c r="B27" s="124" t="s">
        <v>504</v>
      </c>
      <c r="C27" s="123" t="s">
        <v>505</v>
      </c>
      <c r="D27" s="123" t="s">
        <v>506</v>
      </c>
      <c r="E27" s="130"/>
      <c r="F27" s="123" t="s">
        <v>507</v>
      </c>
      <c r="G27" s="125"/>
    </row>
    <row r="28" spans="1:7" x14ac:dyDescent="0.25">
      <c r="A28" s="112" t="s">
        <v>508</v>
      </c>
      <c r="B28" s="112" t="s">
        <v>509</v>
      </c>
      <c r="C28" s="183">
        <v>221282</v>
      </c>
      <c r="D28" s="183">
        <v>19213</v>
      </c>
      <c r="F28" s="183">
        <f>C28+D28</f>
        <v>240495</v>
      </c>
    </row>
    <row r="29" spans="1:7" outlineLevel="1" x14ac:dyDescent="0.25">
      <c r="A29" s="112" t="s">
        <v>510</v>
      </c>
      <c r="B29" s="131" t="s">
        <v>511</v>
      </c>
    </row>
    <row r="30" spans="1:7" outlineLevel="1" x14ac:dyDescent="0.25">
      <c r="A30" s="112" t="s">
        <v>512</v>
      </c>
      <c r="B30" s="131" t="s">
        <v>513</v>
      </c>
    </row>
    <row r="31" spans="1:7" outlineLevel="1" x14ac:dyDescent="0.25">
      <c r="A31" s="112" t="s">
        <v>514</v>
      </c>
      <c r="B31" s="131"/>
    </row>
    <row r="32" spans="1:7" outlineLevel="1" x14ac:dyDescent="0.25">
      <c r="A32" s="112" t="s">
        <v>515</v>
      </c>
      <c r="B32" s="131"/>
    </row>
    <row r="33" spans="1:7" outlineLevel="1" x14ac:dyDescent="0.25">
      <c r="A33" s="112" t="s">
        <v>516</v>
      </c>
      <c r="B33" s="131"/>
    </row>
    <row r="34" spans="1:7" outlineLevel="1" x14ac:dyDescent="0.25">
      <c r="A34" s="112" t="s">
        <v>517</v>
      </c>
      <c r="B34" s="131"/>
    </row>
    <row r="35" spans="1:7" ht="15" customHeight="1" x14ac:dyDescent="0.25">
      <c r="A35" s="123"/>
      <c r="B35" s="124" t="s">
        <v>518</v>
      </c>
      <c r="C35" s="123" t="s">
        <v>519</v>
      </c>
      <c r="D35" s="123" t="s">
        <v>520</v>
      </c>
      <c r="E35" s="130"/>
      <c r="F35" s="125" t="s">
        <v>485</v>
      </c>
      <c r="G35" s="125"/>
    </row>
    <row r="36" spans="1:7" x14ac:dyDescent="0.25">
      <c r="A36" s="112" t="s">
        <v>521</v>
      </c>
      <c r="B36" s="112" t="s">
        <v>522</v>
      </c>
      <c r="C36" s="183">
        <v>0.77</v>
      </c>
      <c r="D36" s="183">
        <v>6.05</v>
      </c>
      <c r="F36" s="183">
        <v>1.98</v>
      </c>
    </row>
    <row r="37" spans="1:7" outlineLevel="1" x14ac:dyDescent="0.25">
      <c r="A37" s="112" t="s">
        <v>523</v>
      </c>
      <c r="C37" s="147"/>
      <c r="D37" s="147"/>
      <c r="F37" s="147"/>
    </row>
    <row r="38" spans="1:7" outlineLevel="1" x14ac:dyDescent="0.25">
      <c r="A38" s="112" t="s">
        <v>524</v>
      </c>
      <c r="C38" s="147"/>
      <c r="D38" s="147"/>
      <c r="F38" s="147"/>
    </row>
    <row r="39" spans="1:7" outlineLevel="1" x14ac:dyDescent="0.25">
      <c r="A39" s="112" t="s">
        <v>525</v>
      </c>
      <c r="C39" s="147"/>
      <c r="D39" s="147"/>
      <c r="F39" s="147"/>
    </row>
    <row r="40" spans="1:7" outlineLevel="1" x14ac:dyDescent="0.25">
      <c r="A40" s="112" t="s">
        <v>526</v>
      </c>
      <c r="C40" s="147"/>
      <c r="D40" s="147"/>
      <c r="F40" s="147"/>
    </row>
    <row r="41" spans="1:7" outlineLevel="1" x14ac:dyDescent="0.25">
      <c r="A41" s="112" t="s">
        <v>527</v>
      </c>
      <c r="C41" s="147"/>
      <c r="D41" s="147"/>
      <c r="F41" s="147"/>
    </row>
    <row r="42" spans="1:7" outlineLevel="1" x14ac:dyDescent="0.25">
      <c r="A42" s="112" t="s">
        <v>528</v>
      </c>
      <c r="C42" s="147"/>
      <c r="D42" s="147"/>
      <c r="F42" s="147"/>
    </row>
    <row r="43" spans="1:7" ht="15" customHeight="1" x14ac:dyDescent="0.25">
      <c r="A43" s="123"/>
      <c r="B43" s="124" t="s">
        <v>529</v>
      </c>
      <c r="C43" s="123" t="s">
        <v>519</v>
      </c>
      <c r="D43" s="123" t="s">
        <v>520</v>
      </c>
      <c r="E43" s="130"/>
      <c r="F43" s="125" t="s">
        <v>485</v>
      </c>
      <c r="G43" s="125"/>
    </row>
    <row r="44" spans="1:7" x14ac:dyDescent="0.25">
      <c r="A44" s="112" t="s">
        <v>530</v>
      </c>
      <c r="B44" s="132" t="s">
        <v>531</v>
      </c>
      <c r="C44" s="146">
        <f>SUM(C45:C72)</f>
        <v>1</v>
      </c>
      <c r="D44" s="146">
        <f>SUM(D45:D72)</f>
        <v>1</v>
      </c>
      <c r="E44" s="147"/>
      <c r="F44" s="146">
        <f>SUM(F45:F72)</f>
        <v>1</v>
      </c>
      <c r="G44" s="112"/>
    </row>
    <row r="45" spans="1:7" x14ac:dyDescent="0.25">
      <c r="A45" s="112" t="s">
        <v>532</v>
      </c>
      <c r="B45" s="112" t="s">
        <v>533</v>
      </c>
      <c r="C45" s="147"/>
      <c r="D45" s="147"/>
      <c r="E45" s="147"/>
      <c r="F45" s="147"/>
      <c r="G45" s="112"/>
    </row>
    <row r="46" spans="1:7" x14ac:dyDescent="0.25">
      <c r="A46" s="112" t="s">
        <v>534</v>
      </c>
      <c r="B46" s="112" t="s">
        <v>535</v>
      </c>
      <c r="C46" s="147"/>
      <c r="D46" s="147"/>
      <c r="E46" s="147"/>
      <c r="F46" s="147"/>
      <c r="G46" s="112"/>
    </row>
    <row r="47" spans="1:7" x14ac:dyDescent="0.25">
      <c r="A47" s="112" t="s">
        <v>536</v>
      </c>
      <c r="B47" s="112" t="s">
        <v>537</v>
      </c>
      <c r="C47" s="147"/>
      <c r="D47" s="147"/>
      <c r="E47" s="147"/>
      <c r="F47" s="147"/>
      <c r="G47" s="112"/>
    </row>
    <row r="48" spans="1:7" x14ac:dyDescent="0.25">
      <c r="A48" s="112" t="s">
        <v>538</v>
      </c>
      <c r="B48" s="112" t="s">
        <v>539</v>
      </c>
      <c r="C48" s="147"/>
      <c r="D48" s="147"/>
      <c r="E48" s="147"/>
      <c r="F48" s="147"/>
      <c r="G48" s="112"/>
    </row>
    <row r="49" spans="1:7" x14ac:dyDescent="0.25">
      <c r="A49" s="112" t="s">
        <v>540</v>
      </c>
      <c r="B49" s="112" t="s">
        <v>541</v>
      </c>
      <c r="C49" s="147"/>
      <c r="D49" s="147"/>
      <c r="E49" s="147"/>
      <c r="F49" s="147"/>
      <c r="G49" s="112"/>
    </row>
    <row r="50" spans="1:7" x14ac:dyDescent="0.25">
      <c r="A50" s="112" t="s">
        <v>542</v>
      </c>
      <c r="B50" s="112" t="s">
        <v>543</v>
      </c>
      <c r="C50" s="147"/>
      <c r="D50" s="147"/>
      <c r="E50" s="147"/>
      <c r="F50" s="147"/>
      <c r="G50" s="112"/>
    </row>
    <row r="51" spans="1:7" x14ac:dyDescent="0.25">
      <c r="A51" s="112" t="s">
        <v>544</v>
      </c>
      <c r="B51" s="112" t="s">
        <v>545</v>
      </c>
      <c r="C51" s="147">
        <v>1</v>
      </c>
      <c r="D51" s="147">
        <v>1</v>
      </c>
      <c r="E51" s="147"/>
      <c r="F51" s="147">
        <v>1</v>
      </c>
      <c r="G51" s="112"/>
    </row>
    <row r="52" spans="1:7" x14ac:dyDescent="0.25">
      <c r="A52" s="112" t="s">
        <v>546</v>
      </c>
      <c r="B52" s="112" t="s">
        <v>547</v>
      </c>
      <c r="C52" s="147"/>
      <c r="D52" s="147"/>
      <c r="E52" s="147"/>
      <c r="F52" s="147"/>
      <c r="G52" s="112"/>
    </row>
    <row r="53" spans="1:7" x14ac:dyDescent="0.25">
      <c r="A53" s="112" t="s">
        <v>548</v>
      </c>
      <c r="B53" s="112" t="s">
        <v>549</v>
      </c>
      <c r="C53" s="147"/>
      <c r="D53" s="147"/>
      <c r="E53" s="147"/>
      <c r="F53" s="147"/>
      <c r="G53" s="112"/>
    </row>
    <row r="54" spans="1:7" x14ac:dyDescent="0.25">
      <c r="A54" s="112" t="s">
        <v>550</v>
      </c>
      <c r="B54" s="112" t="s">
        <v>551</v>
      </c>
      <c r="C54" s="147"/>
      <c r="D54" s="147"/>
      <c r="E54" s="147"/>
      <c r="F54" s="147"/>
      <c r="G54" s="112"/>
    </row>
    <row r="55" spans="1:7" x14ac:dyDescent="0.25">
      <c r="A55" s="112" t="s">
        <v>552</v>
      </c>
      <c r="B55" s="112" t="s">
        <v>553</v>
      </c>
      <c r="C55" s="147"/>
      <c r="D55" s="147"/>
      <c r="E55" s="147"/>
      <c r="F55" s="147"/>
      <c r="G55" s="112"/>
    </row>
    <row r="56" spans="1:7" x14ac:dyDescent="0.25">
      <c r="A56" s="112" t="s">
        <v>554</v>
      </c>
      <c r="B56" s="112" t="s">
        <v>555</v>
      </c>
      <c r="C56" s="147"/>
      <c r="D56" s="147"/>
      <c r="E56" s="147"/>
      <c r="F56" s="147"/>
      <c r="G56" s="112"/>
    </row>
    <row r="57" spans="1:7" x14ac:dyDescent="0.25">
      <c r="A57" s="112" t="s">
        <v>556</v>
      </c>
      <c r="B57" s="112" t="s">
        <v>557</v>
      </c>
      <c r="C57" s="147"/>
      <c r="D57" s="147"/>
      <c r="E57" s="147"/>
      <c r="F57" s="147"/>
      <c r="G57" s="112"/>
    </row>
    <row r="58" spans="1:7" x14ac:dyDescent="0.25">
      <c r="A58" s="112" t="s">
        <v>558</v>
      </c>
      <c r="B58" s="112" t="s">
        <v>559</v>
      </c>
      <c r="C58" s="147"/>
      <c r="D58" s="147"/>
      <c r="E58" s="147"/>
      <c r="F58" s="147"/>
      <c r="G58" s="112"/>
    </row>
    <row r="59" spans="1:7" x14ac:dyDescent="0.25">
      <c r="A59" s="112" t="s">
        <v>560</v>
      </c>
      <c r="B59" s="112" t="s">
        <v>561</v>
      </c>
      <c r="C59" s="147"/>
      <c r="D59" s="147"/>
      <c r="E59" s="147"/>
      <c r="F59" s="147"/>
      <c r="G59" s="112"/>
    </row>
    <row r="60" spans="1:7" x14ac:dyDescent="0.25">
      <c r="A60" s="112" t="s">
        <v>562</v>
      </c>
      <c r="B60" s="112" t="s">
        <v>3</v>
      </c>
      <c r="C60" s="147"/>
      <c r="D60" s="147"/>
      <c r="E60" s="147"/>
      <c r="F60" s="147"/>
      <c r="G60" s="112"/>
    </row>
    <row r="61" spans="1:7" x14ac:dyDescent="0.25">
      <c r="A61" s="112" t="s">
        <v>563</v>
      </c>
      <c r="B61" s="112" t="s">
        <v>564</v>
      </c>
      <c r="C61" s="147"/>
      <c r="D61" s="147"/>
      <c r="E61" s="147"/>
      <c r="F61" s="147"/>
      <c r="G61" s="112"/>
    </row>
    <row r="62" spans="1:7" x14ac:dyDescent="0.25">
      <c r="A62" s="112" t="s">
        <v>565</v>
      </c>
      <c r="B62" s="112" t="s">
        <v>566</v>
      </c>
      <c r="C62" s="147"/>
      <c r="D62" s="147"/>
      <c r="E62" s="147"/>
      <c r="F62" s="147"/>
      <c r="G62" s="112"/>
    </row>
    <row r="63" spans="1:7" x14ac:dyDescent="0.25">
      <c r="A63" s="112" t="s">
        <v>567</v>
      </c>
      <c r="B63" s="112" t="s">
        <v>568</v>
      </c>
      <c r="C63" s="147"/>
      <c r="D63" s="147"/>
      <c r="E63" s="147"/>
      <c r="F63" s="147"/>
      <c r="G63" s="112"/>
    </row>
    <row r="64" spans="1:7" x14ac:dyDescent="0.25">
      <c r="A64" s="112" t="s">
        <v>569</v>
      </c>
      <c r="B64" s="112" t="s">
        <v>570</v>
      </c>
      <c r="C64" s="147"/>
      <c r="D64" s="147"/>
      <c r="E64" s="147"/>
      <c r="F64" s="147"/>
      <c r="G64" s="112"/>
    </row>
    <row r="65" spans="1:7" x14ac:dyDescent="0.25">
      <c r="A65" s="112" t="s">
        <v>571</v>
      </c>
      <c r="B65" s="112" t="s">
        <v>572</v>
      </c>
      <c r="C65" s="147"/>
      <c r="D65" s="147"/>
      <c r="E65" s="147"/>
      <c r="F65" s="147"/>
      <c r="G65" s="112"/>
    </row>
    <row r="66" spans="1:7" x14ac:dyDescent="0.25">
      <c r="A66" s="112" t="s">
        <v>573</v>
      </c>
      <c r="B66" s="112" t="s">
        <v>574</v>
      </c>
      <c r="C66" s="147"/>
      <c r="D66" s="147"/>
      <c r="E66" s="147"/>
      <c r="F66" s="147"/>
      <c r="G66" s="112"/>
    </row>
    <row r="67" spans="1:7" x14ac:dyDescent="0.25">
      <c r="A67" s="112" t="s">
        <v>575</v>
      </c>
      <c r="B67" s="112" t="s">
        <v>576</v>
      </c>
      <c r="C67" s="147"/>
      <c r="D67" s="147"/>
      <c r="E67" s="147"/>
      <c r="F67" s="147"/>
      <c r="G67" s="112"/>
    </row>
    <row r="68" spans="1:7" x14ac:dyDescent="0.25">
      <c r="A68" s="112" t="s">
        <v>577</v>
      </c>
      <c r="B68" s="112" t="s">
        <v>578</v>
      </c>
      <c r="C68" s="147"/>
      <c r="D68" s="147"/>
      <c r="E68" s="147"/>
      <c r="F68" s="147"/>
      <c r="G68" s="112"/>
    </row>
    <row r="69" spans="1:7" x14ac:dyDescent="0.25">
      <c r="A69" s="112" t="s">
        <v>579</v>
      </c>
      <c r="B69" s="112" t="s">
        <v>580</v>
      </c>
      <c r="C69" s="147"/>
      <c r="D69" s="147"/>
      <c r="E69" s="147"/>
      <c r="F69" s="147"/>
      <c r="G69" s="112"/>
    </row>
    <row r="70" spans="1:7" x14ac:dyDescent="0.25">
      <c r="A70" s="112" t="s">
        <v>581</v>
      </c>
      <c r="B70" s="112" t="s">
        <v>582</v>
      </c>
      <c r="C70" s="147"/>
      <c r="D70" s="147"/>
      <c r="E70" s="147"/>
      <c r="F70" s="147"/>
      <c r="G70" s="112"/>
    </row>
    <row r="71" spans="1:7" x14ac:dyDescent="0.25">
      <c r="A71" s="112" t="s">
        <v>583</v>
      </c>
      <c r="B71" s="112" t="s">
        <v>6</v>
      </c>
      <c r="C71" s="147"/>
      <c r="D71" s="147"/>
      <c r="E71" s="147"/>
      <c r="F71" s="147"/>
      <c r="G71" s="112"/>
    </row>
    <row r="72" spans="1:7" x14ac:dyDescent="0.25">
      <c r="A72" s="112" t="s">
        <v>584</v>
      </c>
      <c r="B72" s="112" t="s">
        <v>585</v>
      </c>
      <c r="C72" s="147"/>
      <c r="D72" s="147"/>
      <c r="E72" s="147"/>
      <c r="F72" s="147"/>
      <c r="G72" s="112"/>
    </row>
    <row r="73" spans="1:7" x14ac:dyDescent="0.25">
      <c r="A73" s="112" t="s">
        <v>586</v>
      </c>
      <c r="B73" s="132" t="s">
        <v>272</v>
      </c>
      <c r="C73" s="146">
        <f>SUM(C74:C76)</f>
        <v>0</v>
      </c>
      <c r="D73" s="146">
        <f>SUM(D74:D76)</f>
        <v>0</v>
      </c>
      <c r="E73" s="147"/>
      <c r="F73" s="146">
        <f>SUM(F74:F76)</f>
        <v>0</v>
      </c>
      <c r="G73" s="112"/>
    </row>
    <row r="74" spans="1:7" x14ac:dyDescent="0.25">
      <c r="A74" s="112" t="s">
        <v>587</v>
      </c>
      <c r="B74" s="112" t="s">
        <v>588</v>
      </c>
      <c r="C74" s="147"/>
      <c r="D74" s="147"/>
      <c r="E74" s="147"/>
      <c r="F74" s="147"/>
      <c r="G74" s="112"/>
    </row>
    <row r="75" spans="1:7" x14ac:dyDescent="0.25">
      <c r="A75" s="112" t="s">
        <v>589</v>
      </c>
      <c r="B75" s="112" t="s">
        <v>590</v>
      </c>
      <c r="C75" s="147"/>
      <c r="D75" s="147"/>
      <c r="E75" s="147"/>
      <c r="F75" s="147"/>
      <c r="G75" s="112"/>
    </row>
    <row r="76" spans="1:7" x14ac:dyDescent="0.25">
      <c r="A76" s="112" t="s">
        <v>1706</v>
      </c>
      <c r="B76" s="112" t="s">
        <v>2</v>
      </c>
      <c r="C76" s="147"/>
      <c r="D76" s="147"/>
      <c r="E76" s="147"/>
      <c r="F76" s="147"/>
      <c r="G76" s="112"/>
    </row>
    <row r="77" spans="1:7" x14ac:dyDescent="0.25">
      <c r="A77" s="112" t="s">
        <v>591</v>
      </c>
      <c r="B77" s="132" t="s">
        <v>99</v>
      </c>
      <c r="C77" s="146">
        <f>SUM(C78:C87)</f>
        <v>0</v>
      </c>
      <c r="D77" s="146">
        <f>SUM(D78:D87)</f>
        <v>0</v>
      </c>
      <c r="E77" s="147"/>
      <c r="F77" s="146">
        <f>SUM(F78:F87)</f>
        <v>0</v>
      </c>
      <c r="G77" s="112"/>
    </row>
    <row r="78" spans="1:7" x14ac:dyDescent="0.25">
      <c r="A78" s="112" t="s">
        <v>592</v>
      </c>
      <c r="B78" s="133" t="s">
        <v>274</v>
      </c>
      <c r="C78" s="147"/>
      <c r="D78" s="147"/>
      <c r="E78" s="147"/>
      <c r="F78" s="147"/>
      <c r="G78" s="112"/>
    </row>
    <row r="79" spans="1:7" x14ac:dyDescent="0.25">
      <c r="A79" s="112" t="s">
        <v>593</v>
      </c>
      <c r="B79" s="133" t="s">
        <v>276</v>
      </c>
      <c r="C79" s="147"/>
      <c r="D79" s="147"/>
      <c r="E79" s="147"/>
      <c r="F79" s="147"/>
      <c r="G79" s="112"/>
    </row>
    <row r="80" spans="1:7" x14ac:dyDescent="0.25">
      <c r="A80" s="112" t="s">
        <v>594</v>
      </c>
      <c r="B80" s="133" t="s">
        <v>278</v>
      </c>
      <c r="C80" s="147"/>
      <c r="D80" s="147"/>
      <c r="E80" s="147"/>
      <c r="F80" s="147"/>
      <c r="G80" s="112"/>
    </row>
    <row r="81" spans="1:7" x14ac:dyDescent="0.25">
      <c r="A81" s="112" t="s">
        <v>595</v>
      </c>
      <c r="B81" s="133" t="s">
        <v>12</v>
      </c>
      <c r="C81" s="147"/>
      <c r="D81" s="147"/>
      <c r="E81" s="147"/>
      <c r="F81" s="147"/>
      <c r="G81" s="112"/>
    </row>
    <row r="82" spans="1:7" x14ac:dyDescent="0.25">
      <c r="A82" s="112" t="s">
        <v>596</v>
      </c>
      <c r="B82" s="133" t="s">
        <v>281</v>
      </c>
      <c r="C82" s="147"/>
      <c r="D82" s="147"/>
      <c r="E82" s="147"/>
      <c r="F82" s="147"/>
      <c r="G82" s="112"/>
    </row>
    <row r="83" spans="1:7" x14ac:dyDescent="0.25">
      <c r="A83" s="112" t="s">
        <v>597</v>
      </c>
      <c r="B83" s="133" t="s">
        <v>283</v>
      </c>
      <c r="C83" s="147"/>
      <c r="D83" s="147"/>
      <c r="E83" s="147"/>
      <c r="F83" s="147"/>
      <c r="G83" s="112"/>
    </row>
    <row r="84" spans="1:7" x14ac:dyDescent="0.25">
      <c r="A84" s="112" t="s">
        <v>598</v>
      </c>
      <c r="B84" s="133" t="s">
        <v>285</v>
      </c>
      <c r="C84" s="147"/>
      <c r="D84" s="147"/>
      <c r="E84" s="147"/>
      <c r="F84" s="147"/>
      <c r="G84" s="112"/>
    </row>
    <row r="85" spans="1:7" x14ac:dyDescent="0.25">
      <c r="A85" s="112" t="s">
        <v>599</v>
      </c>
      <c r="B85" s="133" t="s">
        <v>287</v>
      </c>
      <c r="C85" s="147"/>
      <c r="D85" s="147"/>
      <c r="E85" s="147"/>
      <c r="F85" s="147"/>
      <c r="G85" s="112"/>
    </row>
    <row r="86" spans="1:7" x14ac:dyDescent="0.25">
      <c r="A86" s="112" t="s">
        <v>600</v>
      </c>
      <c r="B86" s="133" t="s">
        <v>289</v>
      </c>
      <c r="C86" s="147"/>
      <c r="D86" s="147"/>
      <c r="E86" s="147"/>
      <c r="F86" s="147"/>
      <c r="G86" s="112"/>
    </row>
    <row r="87" spans="1:7" x14ac:dyDescent="0.25">
      <c r="A87" s="112" t="s">
        <v>601</v>
      </c>
      <c r="B87" s="133" t="s">
        <v>99</v>
      </c>
      <c r="C87" s="147"/>
      <c r="D87" s="147"/>
      <c r="E87" s="147"/>
      <c r="F87" s="147"/>
      <c r="G87" s="112"/>
    </row>
    <row r="88" spans="1:7" outlineLevel="1" x14ac:dyDescent="0.25">
      <c r="A88" s="112" t="s">
        <v>602</v>
      </c>
      <c r="B88" s="129" t="s">
        <v>103</v>
      </c>
      <c r="C88" s="147"/>
      <c r="D88" s="147"/>
      <c r="E88" s="147"/>
      <c r="F88" s="147"/>
      <c r="G88" s="112"/>
    </row>
    <row r="89" spans="1:7" outlineLevel="1" x14ac:dyDescent="0.25">
      <c r="A89" s="112" t="s">
        <v>603</v>
      </c>
      <c r="B89" s="129" t="s">
        <v>103</v>
      </c>
      <c r="C89" s="147"/>
      <c r="D89" s="147"/>
      <c r="E89" s="147"/>
      <c r="F89" s="147"/>
      <c r="G89" s="112"/>
    </row>
    <row r="90" spans="1:7" outlineLevel="1" x14ac:dyDescent="0.25">
      <c r="A90" s="112" t="s">
        <v>604</v>
      </c>
      <c r="B90" s="129" t="s">
        <v>103</v>
      </c>
      <c r="C90" s="147"/>
      <c r="D90" s="147"/>
      <c r="E90" s="147"/>
      <c r="F90" s="147"/>
      <c r="G90" s="112"/>
    </row>
    <row r="91" spans="1:7" outlineLevel="1" x14ac:dyDescent="0.25">
      <c r="A91" s="112" t="s">
        <v>605</v>
      </c>
      <c r="B91" s="129" t="s">
        <v>103</v>
      </c>
      <c r="C91" s="147"/>
      <c r="D91" s="147"/>
      <c r="E91" s="147"/>
      <c r="F91" s="147"/>
      <c r="G91" s="112"/>
    </row>
    <row r="92" spans="1:7" outlineLevel="1" x14ac:dyDescent="0.25">
      <c r="A92" s="112" t="s">
        <v>606</v>
      </c>
      <c r="B92" s="129" t="s">
        <v>103</v>
      </c>
      <c r="C92" s="147"/>
      <c r="D92" s="147"/>
      <c r="E92" s="147"/>
      <c r="F92" s="147"/>
      <c r="G92" s="112"/>
    </row>
    <row r="93" spans="1:7" outlineLevel="1" x14ac:dyDescent="0.25">
      <c r="A93" s="112" t="s">
        <v>607</v>
      </c>
      <c r="B93" s="129" t="s">
        <v>103</v>
      </c>
      <c r="C93" s="147"/>
      <c r="D93" s="147"/>
      <c r="E93" s="147"/>
      <c r="F93" s="147"/>
      <c r="G93" s="112"/>
    </row>
    <row r="94" spans="1:7" outlineLevel="1" x14ac:dyDescent="0.25">
      <c r="A94" s="112" t="s">
        <v>608</v>
      </c>
      <c r="B94" s="129" t="s">
        <v>103</v>
      </c>
      <c r="C94" s="147"/>
      <c r="D94" s="147"/>
      <c r="E94" s="147"/>
      <c r="F94" s="147"/>
      <c r="G94" s="112"/>
    </row>
    <row r="95" spans="1:7" outlineLevel="1" x14ac:dyDescent="0.25">
      <c r="A95" s="112" t="s">
        <v>609</v>
      </c>
      <c r="B95" s="129" t="s">
        <v>103</v>
      </c>
      <c r="C95" s="147"/>
      <c r="D95" s="147"/>
      <c r="E95" s="147"/>
      <c r="F95" s="147"/>
      <c r="G95" s="112"/>
    </row>
    <row r="96" spans="1:7" outlineLevel="1" x14ac:dyDescent="0.25">
      <c r="A96" s="112" t="s">
        <v>610</v>
      </c>
      <c r="B96" s="129" t="s">
        <v>103</v>
      </c>
      <c r="C96" s="147"/>
      <c r="D96" s="147"/>
      <c r="E96" s="147"/>
      <c r="F96" s="147"/>
      <c r="G96" s="112"/>
    </row>
    <row r="97" spans="1:7" outlineLevel="1" x14ac:dyDescent="0.25">
      <c r="A97" s="112" t="s">
        <v>611</v>
      </c>
      <c r="B97" s="129" t="s">
        <v>103</v>
      </c>
      <c r="C97" s="147"/>
      <c r="D97" s="147"/>
      <c r="E97" s="147"/>
      <c r="F97" s="147"/>
      <c r="G97" s="112"/>
    </row>
    <row r="98" spans="1:7" ht="15" customHeight="1" x14ac:dyDescent="0.25">
      <c r="A98" s="123"/>
      <c r="B98" s="163" t="s">
        <v>1718</v>
      </c>
      <c r="C98" s="123" t="s">
        <v>519</v>
      </c>
      <c r="D98" s="123" t="s">
        <v>520</v>
      </c>
      <c r="E98" s="130"/>
      <c r="F98" s="125" t="s">
        <v>485</v>
      </c>
      <c r="G98" s="125"/>
    </row>
    <row r="99" spans="1:7" x14ac:dyDescent="0.25">
      <c r="A99" s="112" t="s">
        <v>612</v>
      </c>
      <c r="B99" s="186" t="s">
        <v>1737</v>
      </c>
      <c r="C99" s="188">
        <v>44.8</v>
      </c>
      <c r="D99" s="188">
        <v>26.22</v>
      </c>
      <c r="E99" s="147"/>
      <c r="F99" s="188">
        <v>40.56</v>
      </c>
      <c r="G99" s="112"/>
    </row>
    <row r="100" spans="1:7" x14ac:dyDescent="0.25">
      <c r="A100" s="112" t="s">
        <v>614</v>
      </c>
      <c r="B100" s="186" t="s">
        <v>1738</v>
      </c>
      <c r="C100" s="188">
        <v>17.61</v>
      </c>
      <c r="D100" s="188">
        <v>19.87</v>
      </c>
      <c r="E100" s="147"/>
      <c r="F100" s="188">
        <v>18.13</v>
      </c>
      <c r="G100" s="112"/>
    </row>
    <row r="101" spans="1:7" x14ac:dyDescent="0.25">
      <c r="A101" s="112" t="s">
        <v>615</v>
      </c>
      <c r="B101" s="186" t="s">
        <v>1739</v>
      </c>
      <c r="C101" s="188">
        <v>3.61</v>
      </c>
      <c r="D101" s="188">
        <v>5.84</v>
      </c>
      <c r="E101" s="147"/>
      <c r="F101" s="188">
        <v>4.12</v>
      </c>
      <c r="G101" s="112"/>
    </row>
    <row r="102" spans="1:7" x14ac:dyDescent="0.25">
      <c r="A102" s="112" t="s">
        <v>616</v>
      </c>
      <c r="B102" s="186" t="s">
        <v>1740</v>
      </c>
      <c r="C102" s="188">
        <v>20.93</v>
      </c>
      <c r="D102" s="188">
        <v>25.58</v>
      </c>
      <c r="E102" s="147"/>
      <c r="F102" s="188">
        <v>21.99</v>
      </c>
      <c r="G102" s="112"/>
    </row>
    <row r="103" spans="1:7" x14ac:dyDescent="0.25">
      <c r="A103" s="112" t="s">
        <v>617</v>
      </c>
      <c r="B103" s="186" t="s">
        <v>1741</v>
      </c>
      <c r="C103" s="188">
        <v>13.05</v>
      </c>
      <c r="D103" s="188">
        <v>22.49</v>
      </c>
      <c r="E103" s="147"/>
      <c r="F103" s="188">
        <v>15.21</v>
      </c>
      <c r="G103" s="112"/>
    </row>
    <row r="104" spans="1:7" x14ac:dyDescent="0.25">
      <c r="A104" s="112" t="s">
        <v>618</v>
      </c>
      <c r="B104" s="133" t="s">
        <v>613</v>
      </c>
      <c r="C104" s="147" t="s">
        <v>35</v>
      </c>
      <c r="D104" s="147" t="s">
        <v>35</v>
      </c>
      <c r="E104" s="147"/>
      <c r="F104" s="147" t="s">
        <v>35</v>
      </c>
      <c r="G104" s="112"/>
    </row>
    <row r="105" spans="1:7" x14ac:dyDescent="0.25">
      <c r="A105" s="112" t="s">
        <v>619</v>
      </c>
      <c r="B105" s="133" t="s">
        <v>613</v>
      </c>
      <c r="C105" s="147" t="s">
        <v>35</v>
      </c>
      <c r="D105" s="147" t="s">
        <v>35</v>
      </c>
      <c r="E105" s="147"/>
      <c r="F105" s="147" t="s">
        <v>35</v>
      </c>
      <c r="G105" s="112"/>
    </row>
    <row r="106" spans="1:7" x14ac:dyDescent="0.25">
      <c r="A106" s="112" t="s">
        <v>620</v>
      </c>
      <c r="B106" s="133" t="s">
        <v>613</v>
      </c>
      <c r="C106" s="147" t="s">
        <v>35</v>
      </c>
      <c r="D106" s="147" t="s">
        <v>35</v>
      </c>
      <c r="E106" s="147"/>
      <c r="F106" s="147" t="s">
        <v>35</v>
      </c>
      <c r="G106" s="112"/>
    </row>
    <row r="107" spans="1:7" x14ac:dyDescent="0.25">
      <c r="A107" s="112" t="s">
        <v>621</v>
      </c>
      <c r="B107" s="133" t="s">
        <v>613</v>
      </c>
      <c r="C107" s="147" t="s">
        <v>35</v>
      </c>
      <c r="D107" s="147" t="s">
        <v>35</v>
      </c>
      <c r="E107" s="147"/>
      <c r="F107" s="147" t="s">
        <v>35</v>
      </c>
      <c r="G107" s="112"/>
    </row>
    <row r="108" spans="1:7" x14ac:dyDescent="0.25">
      <c r="A108" s="112" t="s">
        <v>622</v>
      </c>
      <c r="B108" s="133" t="s">
        <v>613</v>
      </c>
      <c r="C108" s="147" t="s">
        <v>35</v>
      </c>
      <c r="D108" s="147" t="s">
        <v>35</v>
      </c>
      <c r="E108" s="147"/>
      <c r="F108" s="147" t="s">
        <v>35</v>
      </c>
      <c r="G108" s="112"/>
    </row>
    <row r="109" spans="1:7" x14ac:dyDescent="0.25">
      <c r="A109" s="112" t="s">
        <v>623</v>
      </c>
      <c r="B109" s="133" t="s">
        <v>613</v>
      </c>
      <c r="C109" s="147" t="s">
        <v>35</v>
      </c>
      <c r="D109" s="147" t="s">
        <v>35</v>
      </c>
      <c r="E109" s="147"/>
      <c r="F109" s="147" t="s">
        <v>35</v>
      </c>
      <c r="G109" s="112"/>
    </row>
    <row r="110" spans="1:7" x14ac:dyDescent="0.25">
      <c r="A110" s="112" t="s">
        <v>624</v>
      </c>
      <c r="B110" s="133" t="s">
        <v>613</v>
      </c>
      <c r="C110" s="147" t="s">
        <v>35</v>
      </c>
      <c r="D110" s="147" t="s">
        <v>35</v>
      </c>
      <c r="E110" s="147"/>
      <c r="F110" s="147" t="s">
        <v>35</v>
      </c>
      <c r="G110" s="112"/>
    </row>
    <row r="111" spans="1:7" x14ac:dyDescent="0.25">
      <c r="A111" s="112" t="s">
        <v>625</v>
      </c>
      <c r="B111" s="133" t="s">
        <v>613</v>
      </c>
      <c r="C111" s="147" t="s">
        <v>35</v>
      </c>
      <c r="D111" s="147" t="s">
        <v>35</v>
      </c>
      <c r="E111" s="147"/>
      <c r="F111" s="147" t="s">
        <v>35</v>
      </c>
      <c r="G111" s="112"/>
    </row>
    <row r="112" spans="1:7" x14ac:dyDescent="0.25">
      <c r="A112" s="112" t="s">
        <v>626</v>
      </c>
      <c r="B112" s="133" t="s">
        <v>613</v>
      </c>
      <c r="C112" s="147" t="s">
        <v>35</v>
      </c>
      <c r="D112" s="147" t="s">
        <v>35</v>
      </c>
      <c r="E112" s="147"/>
      <c r="F112" s="147" t="s">
        <v>35</v>
      </c>
      <c r="G112" s="112"/>
    </row>
    <row r="113" spans="1:7" x14ac:dyDescent="0.25">
      <c r="A113" s="112" t="s">
        <v>627</v>
      </c>
      <c r="B113" s="133" t="s">
        <v>613</v>
      </c>
      <c r="C113" s="147" t="s">
        <v>35</v>
      </c>
      <c r="D113" s="147" t="s">
        <v>35</v>
      </c>
      <c r="E113" s="147"/>
      <c r="F113" s="147" t="s">
        <v>35</v>
      </c>
      <c r="G113" s="112"/>
    </row>
    <row r="114" spans="1:7" x14ac:dyDescent="0.25">
      <c r="A114" s="112" t="s">
        <v>628</v>
      </c>
      <c r="B114" s="133" t="s">
        <v>613</v>
      </c>
      <c r="C114" s="147" t="s">
        <v>35</v>
      </c>
      <c r="D114" s="147" t="s">
        <v>35</v>
      </c>
      <c r="E114" s="147"/>
      <c r="F114" s="147" t="s">
        <v>35</v>
      </c>
      <c r="G114" s="112"/>
    </row>
    <row r="115" spans="1:7" x14ac:dyDescent="0.25">
      <c r="A115" s="112" t="s">
        <v>629</v>
      </c>
      <c r="B115" s="133" t="s">
        <v>613</v>
      </c>
      <c r="C115" s="147" t="s">
        <v>35</v>
      </c>
      <c r="D115" s="147" t="s">
        <v>35</v>
      </c>
      <c r="E115" s="147"/>
      <c r="F115" s="147" t="s">
        <v>35</v>
      </c>
      <c r="G115" s="112"/>
    </row>
    <row r="116" spans="1:7" x14ac:dyDescent="0.25">
      <c r="A116" s="112" t="s">
        <v>630</v>
      </c>
      <c r="B116" s="133" t="s">
        <v>613</v>
      </c>
      <c r="C116" s="147" t="s">
        <v>35</v>
      </c>
      <c r="D116" s="147" t="s">
        <v>35</v>
      </c>
      <c r="E116" s="147"/>
      <c r="F116" s="147" t="s">
        <v>35</v>
      </c>
      <c r="G116" s="112"/>
    </row>
    <row r="117" spans="1:7" x14ac:dyDescent="0.25">
      <c r="A117" s="112" t="s">
        <v>631</v>
      </c>
      <c r="B117" s="133" t="s">
        <v>613</v>
      </c>
      <c r="C117" s="147" t="s">
        <v>35</v>
      </c>
      <c r="D117" s="147" t="s">
        <v>35</v>
      </c>
      <c r="E117" s="147"/>
      <c r="F117" s="147" t="s">
        <v>35</v>
      </c>
      <c r="G117" s="112"/>
    </row>
    <row r="118" spans="1:7" x14ac:dyDescent="0.25">
      <c r="A118" s="112" t="s">
        <v>632</v>
      </c>
      <c r="B118" s="133" t="s">
        <v>613</v>
      </c>
      <c r="C118" s="147" t="s">
        <v>35</v>
      </c>
      <c r="D118" s="147" t="s">
        <v>35</v>
      </c>
      <c r="E118" s="147"/>
      <c r="F118" s="147" t="s">
        <v>35</v>
      </c>
      <c r="G118" s="112"/>
    </row>
    <row r="119" spans="1:7" x14ac:dyDescent="0.25">
      <c r="A119" s="112" t="s">
        <v>633</v>
      </c>
      <c r="B119" s="133" t="s">
        <v>613</v>
      </c>
      <c r="C119" s="147" t="s">
        <v>35</v>
      </c>
      <c r="D119" s="147" t="s">
        <v>35</v>
      </c>
      <c r="E119" s="147"/>
      <c r="F119" s="147" t="s">
        <v>35</v>
      </c>
      <c r="G119" s="112"/>
    </row>
    <row r="120" spans="1:7" x14ac:dyDescent="0.25">
      <c r="A120" s="112" t="s">
        <v>634</v>
      </c>
      <c r="B120" s="133" t="s">
        <v>613</v>
      </c>
      <c r="C120" s="147" t="s">
        <v>35</v>
      </c>
      <c r="D120" s="147" t="s">
        <v>35</v>
      </c>
      <c r="E120" s="147"/>
      <c r="F120" s="147" t="s">
        <v>35</v>
      </c>
      <c r="G120" s="112"/>
    </row>
    <row r="121" spans="1:7" x14ac:dyDescent="0.25">
      <c r="A121" s="112" t="s">
        <v>635</v>
      </c>
      <c r="B121" s="133" t="s">
        <v>613</v>
      </c>
      <c r="C121" s="147" t="s">
        <v>35</v>
      </c>
      <c r="D121" s="147" t="s">
        <v>35</v>
      </c>
      <c r="E121" s="147"/>
      <c r="F121" s="147" t="s">
        <v>35</v>
      </c>
      <c r="G121" s="112"/>
    </row>
    <row r="122" spans="1:7" x14ac:dyDescent="0.25">
      <c r="A122" s="112" t="s">
        <v>636</v>
      </c>
      <c r="B122" s="133" t="s">
        <v>613</v>
      </c>
      <c r="C122" s="147" t="s">
        <v>35</v>
      </c>
      <c r="D122" s="147" t="s">
        <v>35</v>
      </c>
      <c r="E122" s="147"/>
      <c r="F122" s="147" t="s">
        <v>35</v>
      </c>
      <c r="G122" s="112"/>
    </row>
    <row r="123" spans="1:7" x14ac:dyDescent="0.25">
      <c r="A123" s="112" t="s">
        <v>637</v>
      </c>
      <c r="B123" s="133" t="s">
        <v>613</v>
      </c>
      <c r="C123" s="147" t="s">
        <v>35</v>
      </c>
      <c r="D123" s="147" t="s">
        <v>35</v>
      </c>
      <c r="E123" s="147"/>
      <c r="F123" s="147" t="s">
        <v>35</v>
      </c>
      <c r="G123" s="112"/>
    </row>
    <row r="124" spans="1:7" x14ac:dyDescent="0.25">
      <c r="A124" s="112" t="s">
        <v>638</v>
      </c>
      <c r="B124" s="133" t="s">
        <v>613</v>
      </c>
      <c r="C124" s="147" t="s">
        <v>35</v>
      </c>
      <c r="D124" s="147" t="s">
        <v>35</v>
      </c>
      <c r="E124" s="147"/>
      <c r="F124" s="147" t="s">
        <v>35</v>
      </c>
      <c r="G124" s="112"/>
    </row>
    <row r="125" spans="1:7" x14ac:dyDescent="0.25">
      <c r="A125" s="112" t="s">
        <v>639</v>
      </c>
      <c r="B125" s="133" t="s">
        <v>613</v>
      </c>
      <c r="C125" s="147" t="s">
        <v>35</v>
      </c>
      <c r="D125" s="147" t="s">
        <v>35</v>
      </c>
      <c r="E125" s="147"/>
      <c r="F125" s="147" t="s">
        <v>35</v>
      </c>
      <c r="G125" s="112"/>
    </row>
    <row r="126" spans="1:7" x14ac:dyDescent="0.25">
      <c r="A126" s="112" t="s">
        <v>640</v>
      </c>
      <c r="B126" s="133" t="s">
        <v>613</v>
      </c>
      <c r="C126" s="147" t="s">
        <v>35</v>
      </c>
      <c r="D126" s="147" t="s">
        <v>35</v>
      </c>
      <c r="E126" s="147"/>
      <c r="F126" s="147" t="s">
        <v>35</v>
      </c>
      <c r="G126" s="112"/>
    </row>
    <row r="127" spans="1:7" x14ac:dyDescent="0.25">
      <c r="A127" s="112" t="s">
        <v>641</v>
      </c>
      <c r="B127" s="133" t="s">
        <v>613</v>
      </c>
      <c r="C127" s="147" t="s">
        <v>35</v>
      </c>
      <c r="D127" s="147" t="s">
        <v>35</v>
      </c>
      <c r="E127" s="147"/>
      <c r="F127" s="147" t="s">
        <v>35</v>
      </c>
      <c r="G127" s="112"/>
    </row>
    <row r="128" spans="1:7" x14ac:dyDescent="0.25">
      <c r="A128" s="112" t="s">
        <v>642</v>
      </c>
      <c r="B128" s="133" t="s">
        <v>613</v>
      </c>
      <c r="C128" s="147" t="s">
        <v>35</v>
      </c>
      <c r="D128" s="147" t="s">
        <v>35</v>
      </c>
      <c r="E128" s="147"/>
      <c r="F128" s="147" t="s">
        <v>35</v>
      </c>
      <c r="G128" s="112"/>
    </row>
    <row r="129" spans="1:7" x14ac:dyDescent="0.25">
      <c r="A129" s="112" t="s">
        <v>643</v>
      </c>
      <c r="B129" s="133" t="s">
        <v>613</v>
      </c>
      <c r="C129" s="147" t="s">
        <v>35</v>
      </c>
      <c r="D129" s="147" t="s">
        <v>35</v>
      </c>
      <c r="E129" s="147"/>
      <c r="F129" s="147" t="s">
        <v>35</v>
      </c>
      <c r="G129" s="112"/>
    </row>
    <row r="130" spans="1:7" x14ac:dyDescent="0.25">
      <c r="A130" s="112" t="s">
        <v>1680</v>
      </c>
      <c r="B130" s="133" t="s">
        <v>613</v>
      </c>
      <c r="C130" s="147" t="s">
        <v>35</v>
      </c>
      <c r="D130" s="147" t="s">
        <v>35</v>
      </c>
      <c r="E130" s="147"/>
      <c r="F130" s="147" t="s">
        <v>35</v>
      </c>
      <c r="G130" s="112"/>
    </row>
    <row r="131" spans="1:7" x14ac:dyDescent="0.25">
      <c r="A131" s="112" t="s">
        <v>1681</v>
      </c>
      <c r="B131" s="133" t="s">
        <v>613</v>
      </c>
      <c r="C131" s="147" t="s">
        <v>35</v>
      </c>
      <c r="D131" s="147" t="s">
        <v>35</v>
      </c>
      <c r="E131" s="147"/>
      <c r="F131" s="147" t="s">
        <v>35</v>
      </c>
      <c r="G131" s="112"/>
    </row>
    <row r="132" spans="1:7" x14ac:dyDescent="0.25">
      <c r="A132" s="112" t="s">
        <v>1682</v>
      </c>
      <c r="B132" s="133" t="s">
        <v>613</v>
      </c>
      <c r="C132" s="147" t="s">
        <v>35</v>
      </c>
      <c r="D132" s="147" t="s">
        <v>35</v>
      </c>
      <c r="E132" s="147"/>
      <c r="F132" s="147" t="s">
        <v>35</v>
      </c>
      <c r="G132" s="112"/>
    </row>
    <row r="133" spans="1:7" x14ac:dyDescent="0.25">
      <c r="A133" s="112" t="s">
        <v>1683</v>
      </c>
      <c r="B133" s="133" t="s">
        <v>613</v>
      </c>
      <c r="C133" s="147" t="s">
        <v>35</v>
      </c>
      <c r="D133" s="147" t="s">
        <v>35</v>
      </c>
      <c r="E133" s="147"/>
      <c r="F133" s="147" t="s">
        <v>35</v>
      </c>
      <c r="G133" s="112"/>
    </row>
    <row r="134" spans="1:7" x14ac:dyDescent="0.25">
      <c r="A134" s="112" t="s">
        <v>1684</v>
      </c>
      <c r="B134" s="133" t="s">
        <v>613</v>
      </c>
      <c r="C134" s="147" t="s">
        <v>35</v>
      </c>
      <c r="D134" s="147" t="s">
        <v>35</v>
      </c>
      <c r="E134" s="147"/>
      <c r="F134" s="147" t="s">
        <v>35</v>
      </c>
      <c r="G134" s="112"/>
    </row>
    <row r="135" spans="1:7" x14ac:dyDescent="0.25">
      <c r="A135" s="112" t="s">
        <v>1685</v>
      </c>
      <c r="B135" s="133" t="s">
        <v>613</v>
      </c>
      <c r="C135" s="147" t="s">
        <v>35</v>
      </c>
      <c r="D135" s="147" t="s">
        <v>35</v>
      </c>
      <c r="E135" s="147"/>
      <c r="F135" s="147" t="s">
        <v>35</v>
      </c>
      <c r="G135" s="112"/>
    </row>
    <row r="136" spans="1:7" x14ac:dyDescent="0.25">
      <c r="A136" s="112" t="s">
        <v>1686</v>
      </c>
      <c r="B136" s="133" t="s">
        <v>613</v>
      </c>
      <c r="C136" s="147" t="s">
        <v>35</v>
      </c>
      <c r="D136" s="147" t="s">
        <v>35</v>
      </c>
      <c r="E136" s="147"/>
      <c r="F136" s="147" t="s">
        <v>35</v>
      </c>
      <c r="G136" s="112"/>
    </row>
    <row r="137" spans="1:7" x14ac:dyDescent="0.25">
      <c r="A137" s="112" t="s">
        <v>1687</v>
      </c>
      <c r="B137" s="133" t="s">
        <v>613</v>
      </c>
      <c r="C137" s="147" t="s">
        <v>35</v>
      </c>
      <c r="D137" s="147" t="s">
        <v>35</v>
      </c>
      <c r="E137" s="147"/>
      <c r="F137" s="147" t="s">
        <v>35</v>
      </c>
      <c r="G137" s="112"/>
    </row>
    <row r="138" spans="1:7" x14ac:dyDescent="0.25">
      <c r="A138" s="112" t="s">
        <v>1688</v>
      </c>
      <c r="B138" s="133" t="s">
        <v>613</v>
      </c>
      <c r="C138" s="147" t="s">
        <v>35</v>
      </c>
      <c r="D138" s="147" t="s">
        <v>35</v>
      </c>
      <c r="E138" s="147"/>
      <c r="F138" s="147" t="s">
        <v>35</v>
      </c>
      <c r="G138" s="112"/>
    </row>
    <row r="139" spans="1:7" x14ac:dyDescent="0.25">
      <c r="A139" s="112" t="s">
        <v>1689</v>
      </c>
      <c r="B139" s="133" t="s">
        <v>613</v>
      </c>
      <c r="C139" s="147" t="s">
        <v>35</v>
      </c>
      <c r="D139" s="147" t="s">
        <v>35</v>
      </c>
      <c r="E139" s="147"/>
      <c r="F139" s="147" t="s">
        <v>35</v>
      </c>
      <c r="G139" s="112"/>
    </row>
    <row r="140" spans="1:7" x14ac:dyDescent="0.25">
      <c r="A140" s="112" t="s">
        <v>1690</v>
      </c>
      <c r="B140" s="133" t="s">
        <v>613</v>
      </c>
      <c r="C140" s="147" t="s">
        <v>35</v>
      </c>
      <c r="D140" s="147" t="s">
        <v>35</v>
      </c>
      <c r="E140" s="147"/>
      <c r="F140" s="147" t="s">
        <v>35</v>
      </c>
      <c r="G140" s="112"/>
    </row>
    <row r="141" spans="1:7" x14ac:dyDescent="0.25">
      <c r="A141" s="112" t="s">
        <v>1691</v>
      </c>
      <c r="B141" s="133" t="s">
        <v>613</v>
      </c>
      <c r="C141" s="147" t="s">
        <v>35</v>
      </c>
      <c r="D141" s="147" t="s">
        <v>35</v>
      </c>
      <c r="E141" s="147"/>
      <c r="F141" s="147" t="s">
        <v>35</v>
      </c>
      <c r="G141" s="112"/>
    </row>
    <row r="142" spans="1:7" x14ac:dyDescent="0.25">
      <c r="A142" s="112" t="s">
        <v>1692</v>
      </c>
      <c r="B142" s="133" t="s">
        <v>613</v>
      </c>
      <c r="C142" s="147" t="s">
        <v>35</v>
      </c>
      <c r="D142" s="147" t="s">
        <v>35</v>
      </c>
      <c r="E142" s="147"/>
      <c r="F142" s="147" t="s">
        <v>35</v>
      </c>
      <c r="G142" s="112"/>
    </row>
    <row r="143" spans="1:7" x14ac:dyDescent="0.25">
      <c r="A143" s="112" t="s">
        <v>1693</v>
      </c>
      <c r="B143" s="133" t="s">
        <v>613</v>
      </c>
      <c r="C143" s="147" t="s">
        <v>35</v>
      </c>
      <c r="D143" s="147" t="s">
        <v>35</v>
      </c>
      <c r="E143" s="147"/>
      <c r="F143" s="147" t="s">
        <v>35</v>
      </c>
      <c r="G143" s="112"/>
    </row>
    <row r="144" spans="1:7" x14ac:dyDescent="0.25">
      <c r="A144" s="112" t="s">
        <v>1694</v>
      </c>
      <c r="B144" s="133" t="s">
        <v>613</v>
      </c>
      <c r="C144" s="147" t="s">
        <v>35</v>
      </c>
      <c r="D144" s="147" t="s">
        <v>35</v>
      </c>
      <c r="E144" s="147"/>
      <c r="F144" s="147" t="s">
        <v>35</v>
      </c>
      <c r="G144" s="112"/>
    </row>
    <row r="145" spans="1:7" x14ac:dyDescent="0.25">
      <c r="A145" s="112" t="s">
        <v>1695</v>
      </c>
      <c r="B145" s="133" t="s">
        <v>613</v>
      </c>
      <c r="C145" s="147" t="s">
        <v>35</v>
      </c>
      <c r="D145" s="147" t="s">
        <v>35</v>
      </c>
      <c r="E145" s="147"/>
      <c r="F145" s="147" t="s">
        <v>35</v>
      </c>
      <c r="G145" s="112"/>
    </row>
    <row r="146" spans="1:7" x14ac:dyDescent="0.25">
      <c r="A146" s="112" t="s">
        <v>1696</v>
      </c>
      <c r="B146" s="133" t="s">
        <v>613</v>
      </c>
      <c r="C146" s="147" t="s">
        <v>35</v>
      </c>
      <c r="D146" s="147" t="s">
        <v>35</v>
      </c>
      <c r="E146" s="147"/>
      <c r="F146" s="147" t="s">
        <v>35</v>
      </c>
      <c r="G146" s="112"/>
    </row>
    <row r="147" spans="1:7" x14ac:dyDescent="0.25">
      <c r="A147" s="112" t="s">
        <v>1697</v>
      </c>
      <c r="B147" s="133" t="s">
        <v>613</v>
      </c>
      <c r="C147" s="147" t="s">
        <v>35</v>
      </c>
      <c r="D147" s="147" t="s">
        <v>35</v>
      </c>
      <c r="E147" s="147"/>
      <c r="F147" s="147" t="s">
        <v>35</v>
      </c>
      <c r="G147" s="112"/>
    </row>
    <row r="148" spans="1:7" x14ac:dyDescent="0.25">
      <c r="A148" s="112" t="s">
        <v>1698</v>
      </c>
      <c r="B148" s="133" t="s">
        <v>613</v>
      </c>
      <c r="C148" s="147" t="s">
        <v>35</v>
      </c>
      <c r="D148" s="147" t="s">
        <v>35</v>
      </c>
      <c r="E148" s="147"/>
      <c r="F148" s="147" t="s">
        <v>35</v>
      </c>
      <c r="G148" s="112"/>
    </row>
    <row r="149" spans="1:7" ht="15" customHeight="1" x14ac:dyDescent="0.25">
      <c r="A149" s="123"/>
      <c r="B149" s="124" t="s">
        <v>644</v>
      </c>
      <c r="C149" s="123" t="s">
        <v>519</v>
      </c>
      <c r="D149" s="123" t="s">
        <v>520</v>
      </c>
      <c r="E149" s="130"/>
      <c r="F149" s="125" t="s">
        <v>485</v>
      </c>
      <c r="G149" s="125"/>
    </row>
    <row r="150" spans="1:7" x14ac:dyDescent="0.25">
      <c r="A150" s="112" t="s">
        <v>645</v>
      </c>
      <c r="B150" s="112" t="s">
        <v>646</v>
      </c>
      <c r="C150" s="188">
        <v>48.4</v>
      </c>
      <c r="D150" s="188">
        <v>18.100000000000001</v>
      </c>
      <c r="E150" s="148"/>
      <c r="F150" s="188">
        <v>41.48</v>
      </c>
    </row>
    <row r="151" spans="1:7" x14ac:dyDescent="0.25">
      <c r="A151" s="112" t="s">
        <v>647</v>
      </c>
      <c r="B151" s="112" t="s">
        <v>648</v>
      </c>
      <c r="C151" s="188">
        <v>51.6</v>
      </c>
      <c r="D151" s="188">
        <v>81.900000000000006</v>
      </c>
      <c r="E151" s="148"/>
      <c r="F151" s="188">
        <v>58.52</v>
      </c>
    </row>
    <row r="152" spans="1:7" x14ac:dyDescent="0.25">
      <c r="A152" s="112" t="s">
        <v>649</v>
      </c>
      <c r="B152" s="112" t="s">
        <v>99</v>
      </c>
      <c r="C152" s="147" t="s">
        <v>1728</v>
      </c>
      <c r="D152" s="187" t="s">
        <v>1728</v>
      </c>
      <c r="E152" s="148"/>
      <c r="F152" s="187" t="s">
        <v>1728</v>
      </c>
    </row>
    <row r="153" spans="1:7" outlineLevel="1" x14ac:dyDescent="0.25">
      <c r="A153" s="112" t="s">
        <v>650</v>
      </c>
      <c r="C153" s="147"/>
      <c r="D153" s="147"/>
      <c r="E153" s="148"/>
      <c r="F153" s="147"/>
    </row>
    <row r="154" spans="1:7" outlineLevel="1" x14ac:dyDescent="0.25">
      <c r="A154" s="112" t="s">
        <v>651</v>
      </c>
      <c r="C154" s="147"/>
      <c r="D154" s="147"/>
      <c r="E154" s="148"/>
      <c r="F154" s="147"/>
    </row>
    <row r="155" spans="1:7" outlineLevel="1" x14ac:dyDescent="0.25">
      <c r="A155" s="112" t="s">
        <v>652</v>
      </c>
      <c r="C155" s="147"/>
      <c r="D155" s="147"/>
      <c r="E155" s="148"/>
      <c r="F155" s="147"/>
    </row>
    <row r="156" spans="1:7" outlineLevel="1" x14ac:dyDescent="0.25">
      <c r="A156" s="112" t="s">
        <v>653</v>
      </c>
      <c r="C156" s="147"/>
      <c r="D156" s="147"/>
      <c r="E156" s="148"/>
      <c r="F156" s="147"/>
    </row>
    <row r="157" spans="1:7" outlineLevel="1" x14ac:dyDescent="0.25">
      <c r="A157" s="112" t="s">
        <v>654</v>
      </c>
      <c r="C157" s="147"/>
      <c r="D157" s="147"/>
      <c r="E157" s="148"/>
      <c r="F157" s="147"/>
    </row>
    <row r="158" spans="1:7" outlineLevel="1" x14ac:dyDescent="0.25">
      <c r="A158" s="112" t="s">
        <v>655</v>
      </c>
      <c r="C158" s="147"/>
      <c r="D158" s="147"/>
      <c r="E158" s="148"/>
      <c r="F158" s="147"/>
    </row>
    <row r="159" spans="1:7" ht="15" customHeight="1" x14ac:dyDescent="0.25">
      <c r="A159" s="123"/>
      <c r="B159" s="124" t="s">
        <v>656</v>
      </c>
      <c r="C159" s="123" t="s">
        <v>519</v>
      </c>
      <c r="D159" s="123" t="s">
        <v>520</v>
      </c>
      <c r="E159" s="130"/>
      <c r="F159" s="125" t="s">
        <v>485</v>
      </c>
      <c r="G159" s="125"/>
    </row>
    <row r="160" spans="1:7" x14ac:dyDescent="0.25">
      <c r="A160" s="112" t="s">
        <v>657</v>
      </c>
      <c r="B160" s="112" t="s">
        <v>658</v>
      </c>
      <c r="C160" s="188">
        <v>46.83</v>
      </c>
      <c r="D160" s="188">
        <v>42.46</v>
      </c>
      <c r="E160" s="148"/>
      <c r="F160" s="188">
        <v>45.83</v>
      </c>
    </row>
    <row r="161" spans="1:7" x14ac:dyDescent="0.25">
      <c r="A161" s="112" t="s">
        <v>659</v>
      </c>
      <c r="B161" s="112" t="s">
        <v>660</v>
      </c>
      <c r="C161" s="188">
        <v>53.17</v>
      </c>
      <c r="D161" s="188">
        <v>57.54</v>
      </c>
      <c r="E161" s="148"/>
      <c r="F161" s="188">
        <v>54.17</v>
      </c>
    </row>
    <row r="162" spans="1:7" x14ac:dyDescent="0.25">
      <c r="A162" s="112" t="s">
        <v>661</v>
      </c>
      <c r="B162" s="112" t="s">
        <v>99</v>
      </c>
      <c r="C162" s="187" t="s">
        <v>1728</v>
      </c>
      <c r="D162" s="187" t="s">
        <v>1728</v>
      </c>
      <c r="E162" s="148"/>
      <c r="F162" s="187" t="s">
        <v>1728</v>
      </c>
    </row>
    <row r="163" spans="1:7" outlineLevel="1" x14ac:dyDescent="0.25">
      <c r="A163" s="112" t="s">
        <v>662</v>
      </c>
      <c r="E163" s="107"/>
    </row>
    <row r="164" spans="1:7" outlineLevel="1" x14ac:dyDescent="0.25">
      <c r="A164" s="112" t="s">
        <v>663</v>
      </c>
      <c r="E164" s="107"/>
    </row>
    <row r="165" spans="1:7" outlineLevel="1" x14ac:dyDescent="0.25">
      <c r="A165" s="112" t="s">
        <v>664</v>
      </c>
      <c r="E165" s="107"/>
    </row>
    <row r="166" spans="1:7" outlineLevel="1" x14ac:dyDescent="0.25">
      <c r="A166" s="112" t="s">
        <v>665</v>
      </c>
      <c r="E166" s="107"/>
    </row>
    <row r="167" spans="1:7" outlineLevel="1" x14ac:dyDescent="0.25">
      <c r="A167" s="112" t="s">
        <v>666</v>
      </c>
      <c r="E167" s="107"/>
    </row>
    <row r="168" spans="1:7" outlineLevel="1" x14ac:dyDescent="0.25">
      <c r="A168" s="112" t="s">
        <v>667</v>
      </c>
      <c r="E168" s="107"/>
    </row>
    <row r="169" spans="1:7" ht="15" customHeight="1" x14ac:dyDescent="0.25">
      <c r="A169" s="123"/>
      <c r="B169" s="124" t="s">
        <v>668</v>
      </c>
      <c r="C169" s="123" t="s">
        <v>519</v>
      </c>
      <c r="D169" s="123" t="s">
        <v>520</v>
      </c>
      <c r="E169" s="130"/>
      <c r="F169" s="125" t="s">
        <v>485</v>
      </c>
      <c r="G169" s="125"/>
    </row>
    <row r="170" spans="1:7" x14ac:dyDescent="0.25">
      <c r="A170" s="112" t="s">
        <v>669</v>
      </c>
      <c r="B170" s="134" t="s">
        <v>670</v>
      </c>
      <c r="C170" s="188">
        <v>5.87</v>
      </c>
      <c r="D170" s="188">
        <v>6.58</v>
      </c>
      <c r="E170" s="148"/>
      <c r="F170" s="188">
        <v>6.03</v>
      </c>
    </row>
    <row r="171" spans="1:7" x14ac:dyDescent="0.25">
      <c r="A171" s="112" t="s">
        <v>671</v>
      </c>
      <c r="B171" s="134" t="s">
        <v>672</v>
      </c>
      <c r="C171" s="188">
        <v>5.58</v>
      </c>
      <c r="D171" s="188">
        <v>2.99</v>
      </c>
      <c r="E171" s="148"/>
      <c r="F171" s="188">
        <v>4.99</v>
      </c>
    </row>
    <row r="172" spans="1:7" x14ac:dyDescent="0.25">
      <c r="A172" s="112" t="s">
        <v>673</v>
      </c>
      <c r="B172" s="134" t="s">
        <v>674</v>
      </c>
      <c r="C172" s="188">
        <v>4.49</v>
      </c>
      <c r="D172" s="188">
        <v>2.5299999999999998</v>
      </c>
      <c r="E172" s="147"/>
      <c r="F172" s="188">
        <v>4.04</v>
      </c>
    </row>
    <row r="173" spans="1:7" x14ac:dyDescent="0.25">
      <c r="A173" s="112" t="s">
        <v>675</v>
      </c>
      <c r="B173" s="134" t="s">
        <v>676</v>
      </c>
      <c r="C173" s="188">
        <v>9.6</v>
      </c>
      <c r="D173" s="188">
        <v>8.73</v>
      </c>
      <c r="E173" s="147"/>
      <c r="F173" s="188">
        <v>9.4</v>
      </c>
    </row>
    <row r="174" spans="1:7" x14ac:dyDescent="0.25">
      <c r="A174" s="112" t="s">
        <v>677</v>
      </c>
      <c r="B174" s="134" t="s">
        <v>678</v>
      </c>
      <c r="C174" s="188">
        <v>74.459999999999994</v>
      </c>
      <c r="D174" s="188">
        <v>79.17</v>
      </c>
      <c r="E174" s="147"/>
      <c r="F174" s="188">
        <v>75.540000000000006</v>
      </c>
    </row>
    <row r="175" spans="1:7" outlineLevel="1" x14ac:dyDescent="0.25">
      <c r="A175" s="112" t="s">
        <v>679</v>
      </c>
      <c r="B175" s="131"/>
      <c r="C175" s="147"/>
      <c r="D175" s="147"/>
      <c r="E175" s="147"/>
      <c r="F175" s="147"/>
    </row>
    <row r="176" spans="1:7" outlineLevel="1" x14ac:dyDescent="0.25">
      <c r="A176" s="112" t="s">
        <v>680</v>
      </c>
      <c r="B176" s="131"/>
      <c r="C176" s="147"/>
      <c r="D176" s="147"/>
      <c r="E176" s="147"/>
      <c r="F176" s="147"/>
    </row>
    <row r="177" spans="1:7" outlineLevel="1" x14ac:dyDescent="0.25">
      <c r="A177" s="112" t="s">
        <v>681</v>
      </c>
      <c r="B177" s="134"/>
      <c r="C177" s="147"/>
      <c r="D177" s="147"/>
      <c r="E177" s="147"/>
      <c r="F177" s="147"/>
    </row>
    <row r="178" spans="1:7" outlineLevel="1" x14ac:dyDescent="0.25">
      <c r="A178" s="112" t="s">
        <v>682</v>
      </c>
      <c r="B178" s="134"/>
      <c r="C178" s="147"/>
      <c r="D178" s="147"/>
      <c r="E178" s="147"/>
      <c r="F178" s="147"/>
    </row>
    <row r="179" spans="1:7" ht="15" customHeight="1" x14ac:dyDescent="0.25">
      <c r="A179" s="123"/>
      <c r="B179" s="124" t="s">
        <v>683</v>
      </c>
      <c r="C179" s="123" t="s">
        <v>519</v>
      </c>
      <c r="D179" s="123" t="s">
        <v>520</v>
      </c>
      <c r="E179" s="130"/>
      <c r="F179" s="125" t="s">
        <v>485</v>
      </c>
      <c r="G179" s="125"/>
    </row>
    <row r="180" spans="1:7" x14ac:dyDescent="0.25">
      <c r="A180" s="112" t="s">
        <v>684</v>
      </c>
      <c r="B180" s="112" t="s">
        <v>685</v>
      </c>
      <c r="C180" s="188">
        <v>0.14000000000000001</v>
      </c>
      <c r="D180" s="188">
        <v>0.26</v>
      </c>
      <c r="E180" s="148"/>
      <c r="F180" s="188">
        <v>0.16</v>
      </c>
    </row>
    <row r="181" spans="1:7" outlineLevel="1" x14ac:dyDescent="0.25">
      <c r="A181" s="112" t="s">
        <v>686</v>
      </c>
      <c r="B181" s="135"/>
      <c r="C181" s="147"/>
      <c r="D181" s="147"/>
      <c r="E181" s="148"/>
      <c r="F181" s="147"/>
    </row>
    <row r="182" spans="1:7" outlineLevel="1" x14ac:dyDescent="0.25">
      <c r="A182" s="112" t="s">
        <v>687</v>
      </c>
      <c r="B182" s="135"/>
      <c r="C182" s="147"/>
      <c r="D182" s="147"/>
      <c r="E182" s="148"/>
      <c r="F182" s="147"/>
    </row>
    <row r="183" spans="1:7" outlineLevel="1" x14ac:dyDescent="0.25">
      <c r="A183" s="112" t="s">
        <v>688</v>
      </c>
      <c r="B183" s="135"/>
      <c r="C183" s="147"/>
      <c r="D183" s="147"/>
      <c r="E183" s="148"/>
      <c r="F183" s="147"/>
    </row>
    <row r="184" spans="1:7" outlineLevel="1" x14ac:dyDescent="0.25">
      <c r="A184" s="112" t="s">
        <v>689</v>
      </c>
      <c r="B184" s="135"/>
      <c r="C184" s="147"/>
      <c r="D184" s="147"/>
      <c r="E184" s="148"/>
      <c r="F184" s="147"/>
    </row>
    <row r="185" spans="1:7" ht="18.75" x14ac:dyDescent="0.25">
      <c r="A185" s="136"/>
      <c r="B185" s="137" t="s">
        <v>482</v>
      </c>
      <c r="C185" s="136"/>
      <c r="D185" s="136"/>
      <c r="E185" s="136"/>
      <c r="F185" s="138"/>
      <c r="G185" s="138"/>
    </row>
    <row r="186" spans="1:7" ht="15" customHeight="1" x14ac:dyDescent="0.25">
      <c r="A186" s="123"/>
      <c r="B186" s="124" t="s">
        <v>690</v>
      </c>
      <c r="C186" s="123" t="s">
        <v>691</v>
      </c>
      <c r="D186" s="123" t="s">
        <v>692</v>
      </c>
      <c r="E186" s="130"/>
      <c r="F186" s="123" t="s">
        <v>519</v>
      </c>
      <c r="G186" s="123" t="s">
        <v>693</v>
      </c>
    </row>
    <row r="187" spans="1:7" x14ac:dyDescent="0.25">
      <c r="A187" s="112" t="s">
        <v>694</v>
      </c>
      <c r="B187" s="133" t="s">
        <v>695</v>
      </c>
      <c r="C187" s="191">
        <v>1364</v>
      </c>
      <c r="D187" s="112">
        <v>221282</v>
      </c>
      <c r="E187" s="139"/>
      <c r="F187" s="140"/>
      <c r="G187" s="140"/>
    </row>
    <row r="188" spans="1:7" x14ac:dyDescent="0.25">
      <c r="A188" s="139"/>
      <c r="B188" s="141"/>
      <c r="C188" s="139"/>
      <c r="D188" s="139"/>
      <c r="E188" s="139"/>
      <c r="F188" s="140"/>
      <c r="G188" s="140"/>
    </row>
    <row r="189" spans="1:7" x14ac:dyDescent="0.25">
      <c r="B189" s="133" t="s">
        <v>696</v>
      </c>
      <c r="C189" s="139"/>
      <c r="D189" s="139"/>
      <c r="E189" s="139"/>
      <c r="F189" s="140"/>
      <c r="G189" s="140"/>
    </row>
    <row r="190" spans="1:7" x14ac:dyDescent="0.25">
      <c r="A190" s="112" t="s">
        <v>697</v>
      </c>
      <c r="B190" s="189" t="s">
        <v>1742</v>
      </c>
      <c r="C190" s="191">
        <v>175520</v>
      </c>
      <c r="D190" s="191">
        <v>185042</v>
      </c>
      <c r="E190" s="139"/>
      <c r="F190" s="126">
        <f>IF($C$214=0,"",IF(C190="[for completion]","",IF(C190="","",C190/$C$214)))</f>
        <v>0.58166007747956139</v>
      </c>
      <c r="G190" s="126">
        <f>IF($D$214=0,"",IF(D190="[for completion]","",IF(D190="","",D190/$D$214)))</f>
        <v>0.8362270767617791</v>
      </c>
    </row>
    <row r="191" spans="1:7" x14ac:dyDescent="0.25">
      <c r="A191" s="112" t="s">
        <v>698</v>
      </c>
      <c r="B191" s="189" t="s">
        <v>1743</v>
      </c>
      <c r="C191" s="191">
        <v>90596</v>
      </c>
      <c r="D191" s="191">
        <v>33323</v>
      </c>
      <c r="E191" s="139"/>
      <c r="F191" s="126">
        <f t="shared" ref="F191:F213" si="1">IF($C$214=0,"",IF(C191="[for completion]","",IF(C191="","",C191/$C$214)))</f>
        <v>0.30022832941737887</v>
      </c>
      <c r="G191" s="126">
        <f t="shared" ref="G191:G213" si="2">IF($D$214=0,"",IF(D191="[for completion]","",IF(D191="","",D191/$D$214)))</f>
        <v>0.15059064903607161</v>
      </c>
    </row>
    <row r="192" spans="1:7" x14ac:dyDescent="0.25">
      <c r="A192" s="112" t="s">
        <v>699</v>
      </c>
      <c r="B192" s="189" t="s">
        <v>1744</v>
      </c>
      <c r="C192" s="191">
        <v>21206</v>
      </c>
      <c r="D192" s="191">
        <v>2603</v>
      </c>
      <c r="E192" s="139"/>
      <c r="F192" s="126">
        <f t="shared" si="1"/>
        <v>7.0275088896032234E-2</v>
      </c>
      <c r="G192" s="126">
        <f t="shared" si="2"/>
        <v>1.1763270397049918E-2</v>
      </c>
    </row>
    <row r="193" spans="1:7" x14ac:dyDescent="0.25">
      <c r="A193" s="112" t="s">
        <v>700</v>
      </c>
      <c r="B193" s="189" t="s">
        <v>1745</v>
      </c>
      <c r="C193" s="191">
        <v>7170</v>
      </c>
      <c r="D193" s="191">
        <v>245</v>
      </c>
      <c r="E193" s="139"/>
      <c r="F193" s="126">
        <f t="shared" si="1"/>
        <v>2.3760840676438327E-2</v>
      </c>
      <c r="G193" s="126">
        <f t="shared" si="2"/>
        <v>1.1071844976093853E-3</v>
      </c>
    </row>
    <row r="194" spans="1:7" x14ac:dyDescent="0.25">
      <c r="A194" s="112" t="s">
        <v>701</v>
      </c>
      <c r="B194" s="189" t="s">
        <v>1746</v>
      </c>
      <c r="C194" s="191">
        <v>3235</v>
      </c>
      <c r="D194" s="191">
        <v>48</v>
      </c>
      <c r="E194" s="139"/>
      <c r="F194" s="126">
        <f t="shared" si="1"/>
        <v>1.0720546665031798E-2</v>
      </c>
      <c r="G194" s="126">
        <f t="shared" si="2"/>
        <v>2.169177791234714E-4</v>
      </c>
    </row>
    <row r="195" spans="1:7" x14ac:dyDescent="0.25">
      <c r="A195" s="112" t="s">
        <v>702</v>
      </c>
      <c r="B195" s="189" t="s">
        <v>1747</v>
      </c>
      <c r="C195" s="191">
        <v>4030</v>
      </c>
      <c r="D195" s="191">
        <v>21</v>
      </c>
      <c r="E195" s="139"/>
      <c r="F195" s="126">
        <f t="shared" si="1"/>
        <v>1.3355116865557386E-2</v>
      </c>
      <c r="G195" s="126">
        <f t="shared" si="2"/>
        <v>9.4901528366518742E-5</v>
      </c>
    </row>
    <row r="196" spans="1:7" x14ac:dyDescent="0.25">
      <c r="A196" s="112" t="s">
        <v>703</v>
      </c>
      <c r="B196" s="133" t="s">
        <v>613</v>
      </c>
      <c r="C196" s="112" t="s">
        <v>35</v>
      </c>
      <c r="D196" s="112" t="s">
        <v>35</v>
      </c>
      <c r="E196" s="139"/>
      <c r="F196" s="126" t="str">
        <f t="shared" si="1"/>
        <v/>
      </c>
      <c r="G196" s="126" t="str">
        <f t="shared" si="2"/>
        <v/>
      </c>
    </row>
    <row r="197" spans="1:7" x14ac:dyDescent="0.25">
      <c r="A197" s="112" t="s">
        <v>704</v>
      </c>
      <c r="B197" s="133" t="s">
        <v>613</v>
      </c>
      <c r="C197" s="112" t="s">
        <v>35</v>
      </c>
      <c r="D197" s="112" t="s">
        <v>35</v>
      </c>
      <c r="E197" s="139"/>
      <c r="F197" s="126" t="str">
        <f t="shared" si="1"/>
        <v/>
      </c>
      <c r="G197" s="126" t="str">
        <f t="shared" si="2"/>
        <v/>
      </c>
    </row>
    <row r="198" spans="1:7" x14ac:dyDescent="0.25">
      <c r="A198" s="112" t="s">
        <v>705</v>
      </c>
      <c r="B198" s="133" t="s">
        <v>613</v>
      </c>
      <c r="C198" s="112" t="s">
        <v>35</v>
      </c>
      <c r="D198" s="112" t="s">
        <v>35</v>
      </c>
      <c r="E198" s="139"/>
      <c r="F198" s="126" t="str">
        <f t="shared" si="1"/>
        <v/>
      </c>
      <c r="G198" s="126" t="str">
        <f t="shared" si="2"/>
        <v/>
      </c>
    </row>
    <row r="199" spans="1:7" x14ac:dyDescent="0.25">
      <c r="A199" s="112" t="s">
        <v>706</v>
      </c>
      <c r="B199" s="133" t="s">
        <v>613</v>
      </c>
      <c r="C199" s="112" t="s">
        <v>35</v>
      </c>
      <c r="D199" s="112" t="s">
        <v>35</v>
      </c>
      <c r="E199" s="133"/>
      <c r="F199" s="126" t="str">
        <f t="shared" si="1"/>
        <v/>
      </c>
      <c r="G199" s="126" t="str">
        <f t="shared" si="2"/>
        <v/>
      </c>
    </row>
    <row r="200" spans="1:7" x14ac:dyDescent="0.25">
      <c r="A200" s="112" t="s">
        <v>707</v>
      </c>
      <c r="B200" s="133" t="s">
        <v>613</v>
      </c>
      <c r="C200" s="112" t="s">
        <v>35</v>
      </c>
      <c r="D200" s="112" t="s">
        <v>35</v>
      </c>
      <c r="E200" s="133"/>
      <c r="F200" s="126" t="str">
        <f t="shared" si="1"/>
        <v/>
      </c>
      <c r="G200" s="126" t="str">
        <f t="shared" si="2"/>
        <v/>
      </c>
    </row>
    <row r="201" spans="1:7" x14ac:dyDescent="0.25">
      <c r="A201" s="112" t="s">
        <v>708</v>
      </c>
      <c r="B201" s="133" t="s">
        <v>613</v>
      </c>
      <c r="C201" s="112" t="s">
        <v>35</v>
      </c>
      <c r="D201" s="112" t="s">
        <v>35</v>
      </c>
      <c r="E201" s="133"/>
      <c r="F201" s="126" t="str">
        <f t="shared" si="1"/>
        <v/>
      </c>
      <c r="G201" s="126" t="str">
        <f t="shared" si="2"/>
        <v/>
      </c>
    </row>
    <row r="202" spans="1:7" x14ac:dyDescent="0.25">
      <c r="A202" s="112" t="s">
        <v>709</v>
      </c>
      <c r="B202" s="133" t="s">
        <v>613</v>
      </c>
      <c r="C202" s="112" t="s">
        <v>35</v>
      </c>
      <c r="D202" s="112" t="s">
        <v>35</v>
      </c>
      <c r="E202" s="133"/>
      <c r="F202" s="126" t="str">
        <f t="shared" si="1"/>
        <v/>
      </c>
      <c r="G202" s="126" t="str">
        <f t="shared" si="2"/>
        <v/>
      </c>
    </row>
    <row r="203" spans="1:7" x14ac:dyDescent="0.25">
      <c r="A203" s="112" t="s">
        <v>710</v>
      </c>
      <c r="B203" s="133" t="s">
        <v>613</v>
      </c>
      <c r="C203" s="112" t="s">
        <v>35</v>
      </c>
      <c r="D203" s="112" t="s">
        <v>35</v>
      </c>
      <c r="E203" s="133"/>
      <c r="F203" s="126" t="str">
        <f t="shared" si="1"/>
        <v/>
      </c>
      <c r="G203" s="126" t="str">
        <f t="shared" si="2"/>
        <v/>
      </c>
    </row>
    <row r="204" spans="1:7" x14ac:dyDescent="0.25">
      <c r="A204" s="112" t="s">
        <v>711</v>
      </c>
      <c r="B204" s="133" t="s">
        <v>613</v>
      </c>
      <c r="C204" s="112" t="s">
        <v>35</v>
      </c>
      <c r="D204" s="112" t="s">
        <v>35</v>
      </c>
      <c r="E204" s="133"/>
      <c r="F204" s="126" t="str">
        <f t="shared" si="1"/>
        <v/>
      </c>
      <c r="G204" s="126" t="str">
        <f t="shared" si="2"/>
        <v/>
      </c>
    </row>
    <row r="205" spans="1:7" x14ac:dyDescent="0.25">
      <c r="A205" s="112" t="s">
        <v>712</v>
      </c>
      <c r="B205" s="133" t="s">
        <v>613</v>
      </c>
      <c r="C205" s="112" t="s">
        <v>35</v>
      </c>
      <c r="D205" s="112" t="s">
        <v>35</v>
      </c>
      <c r="F205" s="126" t="str">
        <f t="shared" si="1"/>
        <v/>
      </c>
      <c r="G205" s="126" t="str">
        <f t="shared" si="2"/>
        <v/>
      </c>
    </row>
    <row r="206" spans="1:7" x14ac:dyDescent="0.25">
      <c r="A206" s="112" t="s">
        <v>713</v>
      </c>
      <c r="B206" s="133" t="s">
        <v>613</v>
      </c>
      <c r="C206" s="112" t="s">
        <v>35</v>
      </c>
      <c r="D206" s="112" t="s">
        <v>35</v>
      </c>
      <c r="E206" s="128"/>
      <c r="F206" s="126" t="str">
        <f t="shared" si="1"/>
        <v/>
      </c>
      <c r="G206" s="126" t="str">
        <f t="shared" si="2"/>
        <v/>
      </c>
    </row>
    <row r="207" spans="1:7" x14ac:dyDescent="0.25">
      <c r="A207" s="112" t="s">
        <v>714</v>
      </c>
      <c r="B207" s="133" t="s">
        <v>613</v>
      </c>
      <c r="C207" s="112" t="s">
        <v>35</v>
      </c>
      <c r="D207" s="112" t="s">
        <v>35</v>
      </c>
      <c r="E207" s="128"/>
      <c r="F207" s="126" t="str">
        <f t="shared" si="1"/>
        <v/>
      </c>
      <c r="G207" s="126" t="str">
        <f t="shared" si="2"/>
        <v/>
      </c>
    </row>
    <row r="208" spans="1:7" x14ac:dyDescent="0.25">
      <c r="A208" s="112" t="s">
        <v>715</v>
      </c>
      <c r="B208" s="133" t="s">
        <v>613</v>
      </c>
      <c r="C208" s="112" t="s">
        <v>35</v>
      </c>
      <c r="D208" s="112" t="s">
        <v>35</v>
      </c>
      <c r="E208" s="128"/>
      <c r="F208" s="126" t="str">
        <f t="shared" si="1"/>
        <v/>
      </c>
      <c r="G208" s="126" t="str">
        <f t="shared" si="2"/>
        <v/>
      </c>
    </row>
    <row r="209" spans="1:7" x14ac:dyDescent="0.25">
      <c r="A209" s="112" t="s">
        <v>716</v>
      </c>
      <c r="B209" s="133" t="s">
        <v>613</v>
      </c>
      <c r="C209" s="112" t="s">
        <v>35</v>
      </c>
      <c r="D209" s="112" t="s">
        <v>35</v>
      </c>
      <c r="E209" s="128"/>
      <c r="F209" s="126" t="str">
        <f t="shared" si="1"/>
        <v/>
      </c>
      <c r="G209" s="126" t="str">
        <f t="shared" si="2"/>
        <v/>
      </c>
    </row>
    <row r="210" spans="1:7" x14ac:dyDescent="0.25">
      <c r="A210" s="112" t="s">
        <v>717</v>
      </c>
      <c r="B210" s="133" t="s">
        <v>613</v>
      </c>
      <c r="C210" s="112" t="s">
        <v>35</v>
      </c>
      <c r="D210" s="112" t="s">
        <v>35</v>
      </c>
      <c r="E210" s="128"/>
      <c r="F210" s="126" t="str">
        <f t="shared" si="1"/>
        <v/>
      </c>
      <c r="G210" s="126" t="str">
        <f t="shared" si="2"/>
        <v/>
      </c>
    </row>
    <row r="211" spans="1:7" x14ac:dyDescent="0.25">
      <c r="A211" s="112" t="s">
        <v>718</v>
      </c>
      <c r="B211" s="133" t="s">
        <v>613</v>
      </c>
      <c r="C211" s="112" t="s">
        <v>35</v>
      </c>
      <c r="D211" s="112" t="s">
        <v>35</v>
      </c>
      <c r="E211" s="128"/>
      <c r="F211" s="126" t="str">
        <f t="shared" si="1"/>
        <v/>
      </c>
      <c r="G211" s="126" t="str">
        <f t="shared" si="2"/>
        <v/>
      </c>
    </row>
    <row r="212" spans="1:7" x14ac:dyDescent="0.25">
      <c r="A212" s="112" t="s">
        <v>719</v>
      </c>
      <c r="B212" s="133" t="s">
        <v>613</v>
      </c>
      <c r="C212" s="112" t="s">
        <v>35</v>
      </c>
      <c r="D212" s="112" t="s">
        <v>35</v>
      </c>
      <c r="E212" s="128"/>
      <c r="F212" s="126" t="str">
        <f t="shared" si="1"/>
        <v/>
      </c>
      <c r="G212" s="126" t="str">
        <f t="shared" si="2"/>
        <v/>
      </c>
    </row>
    <row r="213" spans="1:7" x14ac:dyDescent="0.25">
      <c r="A213" s="112" t="s">
        <v>720</v>
      </c>
      <c r="B213" s="133" t="s">
        <v>613</v>
      </c>
      <c r="C213" s="112" t="s">
        <v>35</v>
      </c>
      <c r="D213" s="112" t="s">
        <v>35</v>
      </c>
      <c r="E213" s="128"/>
      <c r="F213" s="126" t="str">
        <f t="shared" si="1"/>
        <v/>
      </c>
      <c r="G213" s="126" t="str">
        <f t="shared" si="2"/>
        <v/>
      </c>
    </row>
    <row r="214" spans="1:7" x14ac:dyDescent="0.25">
      <c r="A214" s="112" t="s">
        <v>721</v>
      </c>
      <c r="B214" s="142" t="s">
        <v>101</v>
      </c>
      <c r="C214" s="133">
        <f>SUM(C190:C213)</f>
        <v>301757</v>
      </c>
      <c r="D214" s="133">
        <f>SUM(D190:D213)</f>
        <v>221282</v>
      </c>
      <c r="E214" s="128"/>
      <c r="F214" s="143">
        <f>SUM(F190:F213)</f>
        <v>1</v>
      </c>
      <c r="G214" s="143">
        <f>SUM(G190:G213)</f>
        <v>1</v>
      </c>
    </row>
    <row r="215" spans="1:7" ht="15" customHeight="1" x14ac:dyDescent="0.25">
      <c r="A215" s="123"/>
      <c r="B215" s="124" t="s">
        <v>722</v>
      </c>
      <c r="C215" s="123" t="s">
        <v>691</v>
      </c>
      <c r="D215" s="123" t="s">
        <v>692</v>
      </c>
      <c r="E215" s="130"/>
      <c r="F215" s="123" t="s">
        <v>519</v>
      </c>
      <c r="G215" s="123" t="s">
        <v>693</v>
      </c>
    </row>
    <row r="216" spans="1:7" x14ac:dyDescent="0.25">
      <c r="A216" s="112" t="s">
        <v>723</v>
      </c>
      <c r="B216" s="112" t="s">
        <v>724</v>
      </c>
      <c r="C216" s="147" t="s">
        <v>1346</v>
      </c>
      <c r="G216" s="112"/>
    </row>
    <row r="217" spans="1:7" x14ac:dyDescent="0.25">
      <c r="G217" s="112"/>
    </row>
    <row r="218" spans="1:7" x14ac:dyDescent="0.25">
      <c r="B218" s="133" t="s">
        <v>725</v>
      </c>
      <c r="G218" s="112"/>
    </row>
    <row r="219" spans="1:7" x14ac:dyDescent="0.25">
      <c r="A219" s="112" t="s">
        <v>726</v>
      </c>
      <c r="B219" s="112" t="s">
        <v>727</v>
      </c>
      <c r="C219" s="190" t="s">
        <v>1346</v>
      </c>
      <c r="D219" s="190" t="s">
        <v>1346</v>
      </c>
      <c r="F219" s="126" t="str">
        <f t="shared" ref="F219:F233" si="3">IF($C$227=0,"",IF(C219="[for completion]","",C219/$C$227))</f>
        <v/>
      </c>
      <c r="G219" s="126" t="str">
        <f t="shared" ref="G219:G233" si="4">IF($D$227=0,"",IF(D219="[for completion]","",D219/$D$227))</f>
        <v/>
      </c>
    </row>
    <row r="220" spans="1:7" x14ac:dyDescent="0.25">
      <c r="A220" s="112" t="s">
        <v>728</v>
      </c>
      <c r="B220" s="112" t="s">
        <v>729</v>
      </c>
      <c r="C220" s="190" t="s">
        <v>1346</v>
      </c>
      <c r="D220" s="190" t="s">
        <v>1346</v>
      </c>
      <c r="F220" s="126" t="str">
        <f t="shared" si="3"/>
        <v/>
      </c>
      <c r="G220" s="126" t="str">
        <f t="shared" si="4"/>
        <v/>
      </c>
    </row>
    <row r="221" spans="1:7" x14ac:dyDescent="0.25">
      <c r="A221" s="112" t="s">
        <v>730</v>
      </c>
      <c r="B221" s="112" t="s">
        <v>731</v>
      </c>
      <c r="C221" s="190" t="s">
        <v>1346</v>
      </c>
      <c r="D221" s="190" t="s">
        <v>1346</v>
      </c>
      <c r="F221" s="126" t="str">
        <f t="shared" si="3"/>
        <v/>
      </c>
      <c r="G221" s="126" t="str">
        <f t="shared" si="4"/>
        <v/>
      </c>
    </row>
    <row r="222" spans="1:7" x14ac:dyDescent="0.25">
      <c r="A222" s="112" t="s">
        <v>732</v>
      </c>
      <c r="B222" s="112" t="s">
        <v>733</v>
      </c>
      <c r="C222" s="190" t="s">
        <v>1346</v>
      </c>
      <c r="D222" s="190" t="s">
        <v>1346</v>
      </c>
      <c r="F222" s="126" t="str">
        <f t="shared" si="3"/>
        <v/>
      </c>
      <c r="G222" s="126" t="str">
        <f t="shared" si="4"/>
        <v/>
      </c>
    </row>
    <row r="223" spans="1:7" x14ac:dyDescent="0.25">
      <c r="A223" s="112" t="s">
        <v>734</v>
      </c>
      <c r="B223" s="112" t="s">
        <v>735</v>
      </c>
      <c r="C223" s="190" t="s">
        <v>1346</v>
      </c>
      <c r="D223" s="190" t="s">
        <v>1346</v>
      </c>
      <c r="F223" s="126" t="str">
        <f t="shared" si="3"/>
        <v/>
      </c>
      <c r="G223" s="126" t="str">
        <f t="shared" si="4"/>
        <v/>
      </c>
    </row>
    <row r="224" spans="1:7" x14ac:dyDescent="0.25">
      <c r="A224" s="112" t="s">
        <v>736</v>
      </c>
      <c r="B224" s="112" t="s">
        <v>737</v>
      </c>
      <c r="C224" s="190" t="s">
        <v>1346</v>
      </c>
      <c r="D224" s="190" t="s">
        <v>1346</v>
      </c>
      <c r="F224" s="126" t="str">
        <f t="shared" si="3"/>
        <v/>
      </c>
      <c r="G224" s="126" t="str">
        <f t="shared" si="4"/>
        <v/>
      </c>
    </row>
    <row r="225" spans="1:7" x14ac:dyDescent="0.25">
      <c r="A225" s="112" t="s">
        <v>738</v>
      </c>
      <c r="B225" s="112" t="s">
        <v>739</v>
      </c>
      <c r="C225" s="190" t="s">
        <v>1346</v>
      </c>
      <c r="D225" s="190" t="s">
        <v>1346</v>
      </c>
      <c r="F225" s="126" t="str">
        <f t="shared" si="3"/>
        <v/>
      </c>
      <c r="G225" s="126" t="str">
        <f t="shared" si="4"/>
        <v/>
      </c>
    </row>
    <row r="226" spans="1:7" x14ac:dyDescent="0.25">
      <c r="A226" s="112" t="s">
        <v>740</v>
      </c>
      <c r="B226" s="112" t="s">
        <v>741</v>
      </c>
      <c r="C226" s="190" t="s">
        <v>1346</v>
      </c>
      <c r="D226" s="190" t="s">
        <v>1346</v>
      </c>
      <c r="F226" s="126" t="str">
        <f t="shared" si="3"/>
        <v/>
      </c>
      <c r="G226" s="126" t="str">
        <f t="shared" si="4"/>
        <v/>
      </c>
    </row>
    <row r="227" spans="1:7" x14ac:dyDescent="0.25">
      <c r="A227" s="112" t="s">
        <v>742</v>
      </c>
      <c r="B227" s="142" t="s">
        <v>101</v>
      </c>
      <c r="C227" s="112">
        <f>SUM(C219:C226)</f>
        <v>0</v>
      </c>
      <c r="D227" s="112">
        <f>SUM(D219:D226)</f>
        <v>0</v>
      </c>
      <c r="F227" s="128">
        <f>SUM(F219:F226)</f>
        <v>0</v>
      </c>
      <c r="G227" s="128">
        <f>SUM(G219:G226)</f>
        <v>0</v>
      </c>
    </row>
    <row r="228" spans="1:7" outlineLevel="1" x14ac:dyDescent="0.25">
      <c r="A228" s="112" t="s">
        <v>743</v>
      </c>
      <c r="B228" s="129" t="s">
        <v>744</v>
      </c>
      <c r="F228" s="126" t="str">
        <f t="shared" si="3"/>
        <v/>
      </c>
      <c r="G228" s="126" t="str">
        <f t="shared" si="4"/>
        <v/>
      </c>
    </row>
    <row r="229" spans="1:7" outlineLevel="1" x14ac:dyDescent="0.25">
      <c r="A229" s="112" t="s">
        <v>745</v>
      </c>
      <c r="B229" s="129" t="s">
        <v>746</v>
      </c>
      <c r="F229" s="126" t="str">
        <f t="shared" si="3"/>
        <v/>
      </c>
      <c r="G229" s="126" t="str">
        <f t="shared" si="4"/>
        <v/>
      </c>
    </row>
    <row r="230" spans="1:7" outlineLevel="1" x14ac:dyDescent="0.25">
      <c r="A230" s="112" t="s">
        <v>747</v>
      </c>
      <c r="B230" s="129" t="s">
        <v>748</v>
      </c>
      <c r="F230" s="126" t="str">
        <f t="shared" si="3"/>
        <v/>
      </c>
      <c r="G230" s="126" t="str">
        <f t="shared" si="4"/>
        <v/>
      </c>
    </row>
    <row r="231" spans="1:7" outlineLevel="1" x14ac:dyDescent="0.25">
      <c r="A231" s="112" t="s">
        <v>749</v>
      </c>
      <c r="B231" s="129" t="s">
        <v>750</v>
      </c>
      <c r="F231" s="126" t="str">
        <f t="shared" si="3"/>
        <v/>
      </c>
      <c r="G231" s="126" t="str">
        <f t="shared" si="4"/>
        <v/>
      </c>
    </row>
    <row r="232" spans="1:7" outlineLevel="1" x14ac:dyDescent="0.25">
      <c r="A232" s="112" t="s">
        <v>751</v>
      </c>
      <c r="B232" s="129" t="s">
        <v>752</v>
      </c>
      <c r="F232" s="126" t="str">
        <f t="shared" si="3"/>
        <v/>
      </c>
      <c r="G232" s="126" t="str">
        <f t="shared" si="4"/>
        <v/>
      </c>
    </row>
    <row r="233" spans="1:7" outlineLevel="1" x14ac:dyDescent="0.25">
      <c r="A233" s="112" t="s">
        <v>753</v>
      </c>
      <c r="B233" s="129" t="s">
        <v>754</v>
      </c>
      <c r="F233" s="126" t="str">
        <f t="shared" si="3"/>
        <v/>
      </c>
      <c r="G233" s="126" t="str">
        <f t="shared" si="4"/>
        <v/>
      </c>
    </row>
    <row r="234" spans="1:7" outlineLevel="1" x14ac:dyDescent="0.25">
      <c r="A234" s="112" t="s">
        <v>755</v>
      </c>
      <c r="B234" s="129"/>
      <c r="F234" s="126"/>
      <c r="G234" s="126"/>
    </row>
    <row r="235" spans="1:7" outlineLevel="1" x14ac:dyDescent="0.25">
      <c r="A235" s="112" t="s">
        <v>756</v>
      </c>
      <c r="B235" s="129"/>
      <c r="F235" s="126"/>
      <c r="G235" s="126"/>
    </row>
    <row r="236" spans="1:7" outlineLevel="1" x14ac:dyDescent="0.25">
      <c r="A236" s="112" t="s">
        <v>757</v>
      </c>
      <c r="B236" s="129"/>
      <c r="F236" s="126"/>
      <c r="G236" s="126"/>
    </row>
    <row r="237" spans="1:7" ht="15" customHeight="1" x14ac:dyDescent="0.25">
      <c r="A237" s="123"/>
      <c r="B237" s="124" t="s">
        <v>758</v>
      </c>
      <c r="C237" s="123" t="s">
        <v>691</v>
      </c>
      <c r="D237" s="123" t="s">
        <v>692</v>
      </c>
      <c r="E237" s="130"/>
      <c r="F237" s="123" t="s">
        <v>519</v>
      </c>
      <c r="G237" s="123" t="s">
        <v>693</v>
      </c>
    </row>
    <row r="238" spans="1:7" x14ac:dyDescent="0.25">
      <c r="A238" s="112" t="s">
        <v>759</v>
      </c>
      <c r="B238" s="112" t="s">
        <v>724</v>
      </c>
      <c r="C238" s="191">
        <v>62.21</v>
      </c>
      <c r="G238" s="112"/>
    </row>
    <row r="239" spans="1:7" x14ac:dyDescent="0.25">
      <c r="G239" s="112"/>
    </row>
    <row r="240" spans="1:7" x14ac:dyDescent="0.25">
      <c r="B240" s="133" t="s">
        <v>725</v>
      </c>
      <c r="G240" s="112"/>
    </row>
    <row r="241" spans="1:7" x14ac:dyDescent="0.25">
      <c r="A241" s="112" t="s">
        <v>760</v>
      </c>
      <c r="B241" s="112" t="s">
        <v>727</v>
      </c>
      <c r="C241" s="191">
        <v>192239</v>
      </c>
      <c r="D241" s="190" t="s">
        <v>1346</v>
      </c>
      <c r="F241" s="126">
        <f>IF($C$249=0,"",IF(C241="[Mark as ND1 if not relevant]","",C241/$C$249))</f>
        <v>0.63706558588533158</v>
      </c>
      <c r="G241" s="126" t="str">
        <f>IF($D$249=0,"",IF(D241="[Mark as ND1 if not relevant]","",D241/$D$249))</f>
        <v/>
      </c>
    </row>
    <row r="242" spans="1:7" x14ac:dyDescent="0.25">
      <c r="A242" s="112" t="s">
        <v>761</v>
      </c>
      <c r="B242" s="112" t="s">
        <v>729</v>
      </c>
      <c r="C242" s="191">
        <v>39217</v>
      </c>
      <c r="D242" s="190" t="s">
        <v>1346</v>
      </c>
      <c r="F242" s="126">
        <f t="shared" ref="F242:F248" si="5">IF($C$249=0,"",IF(C242="[Mark as ND1 if not relevant]","",C242/$C$249))</f>
        <v>0.12996218811825408</v>
      </c>
      <c r="G242" s="126" t="str">
        <f t="shared" ref="G242:G248" si="6">IF($D$249=0,"",IF(D242="[Mark as ND1 if not relevant]","",D242/$D$249))</f>
        <v/>
      </c>
    </row>
    <row r="243" spans="1:7" x14ac:dyDescent="0.25">
      <c r="A243" s="112" t="s">
        <v>762</v>
      </c>
      <c r="B243" s="112" t="s">
        <v>731</v>
      </c>
      <c r="C243" s="191">
        <v>31341</v>
      </c>
      <c r="D243" s="190" t="s">
        <v>1346</v>
      </c>
      <c r="F243" s="126">
        <f t="shared" si="5"/>
        <v>0.10386171654675783</v>
      </c>
      <c r="G243" s="126" t="str">
        <f t="shared" si="6"/>
        <v/>
      </c>
    </row>
    <row r="244" spans="1:7" x14ac:dyDescent="0.25">
      <c r="A244" s="112" t="s">
        <v>763</v>
      </c>
      <c r="B244" s="112" t="s">
        <v>733</v>
      </c>
      <c r="C244" s="191">
        <v>21953</v>
      </c>
      <c r="D244" s="190" t="s">
        <v>1346</v>
      </c>
      <c r="F244" s="126">
        <f t="shared" si="5"/>
        <v>7.2750590707092125E-2</v>
      </c>
      <c r="G244" s="126" t="str">
        <f t="shared" si="6"/>
        <v/>
      </c>
    </row>
    <row r="245" spans="1:7" x14ac:dyDescent="0.25">
      <c r="A245" s="112" t="s">
        <v>764</v>
      </c>
      <c r="B245" s="112" t="s">
        <v>735</v>
      </c>
      <c r="C245" s="191">
        <v>11814</v>
      </c>
      <c r="D245" s="190" t="s">
        <v>1346</v>
      </c>
      <c r="F245" s="126">
        <f t="shared" si="5"/>
        <v>3.9150707357244408E-2</v>
      </c>
      <c r="G245" s="126" t="str">
        <f t="shared" si="6"/>
        <v/>
      </c>
    </row>
    <row r="246" spans="1:7" x14ac:dyDescent="0.25">
      <c r="A246" s="112" t="s">
        <v>765</v>
      </c>
      <c r="B246" s="112" t="s">
        <v>737</v>
      </c>
      <c r="C246" s="191">
        <v>2988</v>
      </c>
      <c r="D246" s="190" t="s">
        <v>1346</v>
      </c>
      <c r="F246" s="126">
        <f t="shared" si="5"/>
        <v>9.9020072442395704E-3</v>
      </c>
      <c r="G246" s="126" t="str">
        <f t="shared" si="6"/>
        <v/>
      </c>
    </row>
    <row r="247" spans="1:7" x14ac:dyDescent="0.25">
      <c r="A247" s="112" t="s">
        <v>766</v>
      </c>
      <c r="B247" s="112" t="s">
        <v>739</v>
      </c>
      <c r="C247" s="191">
        <v>1142</v>
      </c>
      <c r="D247" s="190" t="s">
        <v>1346</v>
      </c>
      <c r="F247" s="126">
        <f t="shared" si="5"/>
        <v>3.7845020993713483E-3</v>
      </c>
      <c r="G247" s="126" t="str">
        <f t="shared" si="6"/>
        <v/>
      </c>
    </row>
    <row r="248" spans="1:7" x14ac:dyDescent="0.25">
      <c r="A248" s="112" t="s">
        <v>767</v>
      </c>
      <c r="B248" s="112" t="s">
        <v>741</v>
      </c>
      <c r="C248" s="191">
        <v>1063</v>
      </c>
      <c r="D248" s="190" t="s">
        <v>1346</v>
      </c>
      <c r="F248" s="126">
        <f t="shared" si="5"/>
        <v>3.5227020417090572E-3</v>
      </c>
      <c r="G248" s="126" t="str">
        <f t="shared" si="6"/>
        <v/>
      </c>
    </row>
    <row r="249" spans="1:7" x14ac:dyDescent="0.25">
      <c r="A249" s="112" t="s">
        <v>768</v>
      </c>
      <c r="B249" s="142" t="s">
        <v>101</v>
      </c>
      <c r="C249" s="112">
        <f>SUM(C241:C248)</f>
        <v>301757</v>
      </c>
      <c r="D249" s="112">
        <f>SUM(D241:D248)</f>
        <v>0</v>
      </c>
      <c r="F249" s="128">
        <f>SUM(F241:F248)</f>
        <v>1</v>
      </c>
      <c r="G249" s="128">
        <f>SUM(G241:G248)</f>
        <v>0</v>
      </c>
    </row>
    <row r="250" spans="1:7" outlineLevel="1" x14ac:dyDescent="0.25">
      <c r="A250" s="112" t="s">
        <v>769</v>
      </c>
      <c r="B250" s="129" t="s">
        <v>744</v>
      </c>
      <c r="C250" s="191">
        <v>510</v>
      </c>
      <c r="D250" s="190" t="s">
        <v>1346</v>
      </c>
      <c r="F250" s="126">
        <f t="shared" ref="F250:F255" si="7">IF($C$249=0,"",IF(C250="[for completion]","",C250/$C$249))</f>
        <v>1.690101638073019E-3</v>
      </c>
      <c r="G250" s="126" t="str">
        <f t="shared" ref="G250:G255" si="8">IF($D$249=0,"",IF(D250="[for completion]","",D250/$D$249))</f>
        <v/>
      </c>
    </row>
    <row r="251" spans="1:7" outlineLevel="1" x14ac:dyDescent="0.25">
      <c r="A251" s="112" t="s">
        <v>770</v>
      </c>
      <c r="B251" s="129" t="s">
        <v>746</v>
      </c>
      <c r="C251" s="191">
        <v>241</v>
      </c>
      <c r="D251" s="190" t="s">
        <v>1346</v>
      </c>
      <c r="F251" s="126">
        <f t="shared" si="7"/>
        <v>7.9865587210901489E-4</v>
      </c>
      <c r="G251" s="126" t="str">
        <f t="shared" si="8"/>
        <v/>
      </c>
    </row>
    <row r="252" spans="1:7" outlineLevel="1" x14ac:dyDescent="0.25">
      <c r="A252" s="112" t="s">
        <v>771</v>
      </c>
      <c r="B252" s="129" t="s">
        <v>748</v>
      </c>
      <c r="C252" s="191">
        <v>114</v>
      </c>
      <c r="D252" s="190" t="s">
        <v>1346</v>
      </c>
      <c r="F252" s="126">
        <f t="shared" si="7"/>
        <v>3.7778742498102778E-4</v>
      </c>
      <c r="G252" s="126" t="str">
        <f t="shared" si="8"/>
        <v/>
      </c>
    </row>
    <row r="253" spans="1:7" outlineLevel="1" x14ac:dyDescent="0.25">
      <c r="A253" s="112" t="s">
        <v>772</v>
      </c>
      <c r="B253" s="129" t="s">
        <v>750</v>
      </c>
      <c r="C253" s="191">
        <v>55</v>
      </c>
      <c r="D253" s="190" t="s">
        <v>1346</v>
      </c>
      <c r="F253" s="126">
        <f t="shared" si="7"/>
        <v>1.8226586292944324E-4</v>
      </c>
      <c r="G253" s="126" t="str">
        <f t="shared" si="8"/>
        <v/>
      </c>
    </row>
    <row r="254" spans="1:7" outlineLevel="1" x14ac:dyDescent="0.25">
      <c r="A254" s="112" t="s">
        <v>773</v>
      </c>
      <c r="B254" s="129" t="s">
        <v>752</v>
      </c>
      <c r="C254" s="191">
        <v>28</v>
      </c>
      <c r="D254" s="190" t="s">
        <v>1346</v>
      </c>
      <c r="F254" s="126">
        <f t="shared" si="7"/>
        <v>9.2789893854989275E-5</v>
      </c>
      <c r="G254" s="126" t="str">
        <f t="shared" si="8"/>
        <v/>
      </c>
    </row>
    <row r="255" spans="1:7" outlineLevel="1" x14ac:dyDescent="0.25">
      <c r="A255" s="112" t="s">
        <v>774</v>
      </c>
      <c r="B255" s="129" t="s">
        <v>754</v>
      </c>
      <c r="C255" s="191">
        <v>114</v>
      </c>
      <c r="D255" s="190" t="s">
        <v>1346</v>
      </c>
      <c r="F255" s="126">
        <f t="shared" si="7"/>
        <v>3.7778742498102778E-4</v>
      </c>
      <c r="G255" s="126" t="str">
        <f t="shared" si="8"/>
        <v/>
      </c>
    </row>
    <row r="256" spans="1:7" outlineLevel="1" x14ac:dyDescent="0.25">
      <c r="A256" s="112" t="s">
        <v>775</v>
      </c>
      <c r="B256" s="129"/>
      <c r="F256" s="126"/>
      <c r="G256" s="126"/>
    </row>
    <row r="257" spans="1:14" outlineLevel="1" x14ac:dyDescent="0.25">
      <c r="A257" s="112" t="s">
        <v>776</v>
      </c>
      <c r="B257" s="129"/>
      <c r="F257" s="126"/>
      <c r="G257" s="126"/>
    </row>
    <row r="258" spans="1:14" outlineLevel="1" x14ac:dyDescent="0.25">
      <c r="A258" s="112" t="s">
        <v>777</v>
      </c>
      <c r="B258" s="129"/>
      <c r="F258" s="126"/>
      <c r="G258" s="126"/>
    </row>
    <row r="259" spans="1:14" ht="15" customHeight="1" x14ac:dyDescent="0.25">
      <c r="A259" s="123"/>
      <c r="B259" s="124" t="s">
        <v>778</v>
      </c>
      <c r="C259" s="123" t="s">
        <v>519</v>
      </c>
      <c r="D259" s="123"/>
      <c r="E259" s="130"/>
      <c r="F259" s="123"/>
      <c r="G259" s="123"/>
    </row>
    <row r="260" spans="1:14" x14ac:dyDescent="0.25">
      <c r="A260" s="112" t="s">
        <v>779</v>
      </c>
      <c r="B260" s="112" t="s">
        <v>780</v>
      </c>
      <c r="C260" s="197">
        <f>ROUND(C18/C12*100,1)</f>
        <v>83.1</v>
      </c>
      <c r="E260" s="128"/>
      <c r="F260" s="128"/>
      <c r="G260" s="128"/>
    </row>
    <row r="261" spans="1:14" x14ac:dyDescent="0.25">
      <c r="A261" s="112" t="s">
        <v>781</v>
      </c>
      <c r="B261" s="112" t="s">
        <v>782</v>
      </c>
      <c r="C261" s="197">
        <f>ROUND(C19/C12*100,1)</f>
        <v>4.4000000000000004</v>
      </c>
      <c r="E261" s="128"/>
      <c r="F261" s="128"/>
    </row>
    <row r="262" spans="1:14" x14ac:dyDescent="0.25">
      <c r="A262" s="112" t="s">
        <v>783</v>
      </c>
      <c r="B262" s="112" t="s">
        <v>784</v>
      </c>
      <c r="C262" s="177" t="s">
        <v>1728</v>
      </c>
      <c r="E262" s="128"/>
      <c r="F262" s="128"/>
    </row>
    <row r="263" spans="1:14" x14ac:dyDescent="0.25">
      <c r="A263" s="112" t="s">
        <v>785</v>
      </c>
      <c r="B263" s="133" t="s">
        <v>1525</v>
      </c>
      <c r="C263" s="177" t="s">
        <v>1728</v>
      </c>
      <c r="D263" s="139"/>
      <c r="E263" s="139"/>
      <c r="F263" s="140"/>
      <c r="G263" s="140"/>
      <c r="H263" s="107"/>
      <c r="I263" s="112"/>
      <c r="J263" s="112"/>
      <c r="K263" s="112"/>
      <c r="L263" s="107"/>
      <c r="M263" s="107"/>
      <c r="N263" s="107"/>
    </row>
    <row r="264" spans="1:14" x14ac:dyDescent="0.25">
      <c r="A264" s="112" t="s">
        <v>1533</v>
      </c>
      <c r="B264" s="112" t="s">
        <v>99</v>
      </c>
      <c r="C264" s="197">
        <f>100-C260-C261</f>
        <v>12.500000000000005</v>
      </c>
      <c r="E264" s="128"/>
      <c r="F264" s="128"/>
    </row>
    <row r="265" spans="1:14" outlineLevel="1" x14ac:dyDescent="0.25">
      <c r="A265" s="112" t="s">
        <v>786</v>
      </c>
      <c r="B265" s="129" t="s">
        <v>787</v>
      </c>
      <c r="C265" s="197">
        <f>ROUND(C20/C12*100,1)</f>
        <v>0.1</v>
      </c>
      <c r="E265" s="128"/>
      <c r="F265" s="128"/>
    </row>
    <row r="266" spans="1:14" outlineLevel="1" x14ac:dyDescent="0.25">
      <c r="A266" s="112" t="s">
        <v>788</v>
      </c>
      <c r="B266" s="129" t="s">
        <v>789</v>
      </c>
      <c r="C266" s="197">
        <f>ROUND(C21/C12*100,1)</f>
        <v>6.7</v>
      </c>
      <c r="E266" s="128"/>
      <c r="F266" s="128"/>
    </row>
    <row r="267" spans="1:14" outlineLevel="1" x14ac:dyDescent="0.25">
      <c r="A267" s="112" t="s">
        <v>790</v>
      </c>
      <c r="B267" s="129" t="s">
        <v>791</v>
      </c>
      <c r="C267" s="197">
        <f>ROUND(C16/C12*100,1)</f>
        <v>5.7</v>
      </c>
      <c r="E267" s="128"/>
      <c r="F267" s="128"/>
    </row>
    <row r="268" spans="1:14" outlineLevel="1" x14ac:dyDescent="0.25">
      <c r="A268" s="112" t="s">
        <v>792</v>
      </c>
      <c r="B268" s="129" t="s">
        <v>793</v>
      </c>
      <c r="C268" s="128" t="s">
        <v>1728</v>
      </c>
      <c r="E268" s="128"/>
      <c r="F268" s="128"/>
    </row>
    <row r="269" spans="1:14" outlineLevel="1" x14ac:dyDescent="0.25">
      <c r="A269" s="112" t="s">
        <v>794</v>
      </c>
      <c r="B269" s="129" t="s">
        <v>795</v>
      </c>
      <c r="C269" s="128" t="s">
        <v>1728</v>
      </c>
      <c r="E269" s="128"/>
      <c r="F269" s="128"/>
    </row>
    <row r="270" spans="1:14" outlineLevel="1" x14ac:dyDescent="0.25">
      <c r="A270" s="112" t="s">
        <v>796</v>
      </c>
      <c r="B270" s="129" t="s">
        <v>103</v>
      </c>
      <c r="C270" s="128"/>
      <c r="E270" s="128"/>
      <c r="F270" s="128"/>
    </row>
    <row r="271" spans="1:14" outlineLevel="1" x14ac:dyDescent="0.25">
      <c r="A271" s="112" t="s">
        <v>797</v>
      </c>
      <c r="B271" s="129" t="s">
        <v>103</v>
      </c>
      <c r="C271" s="128"/>
      <c r="E271" s="128"/>
      <c r="F271" s="128"/>
    </row>
    <row r="272" spans="1:14" outlineLevel="1" x14ac:dyDescent="0.25">
      <c r="A272" s="112" t="s">
        <v>798</v>
      </c>
      <c r="B272" s="129" t="s">
        <v>103</v>
      </c>
      <c r="C272" s="128"/>
      <c r="E272" s="128"/>
      <c r="F272" s="128"/>
    </row>
    <row r="273" spans="1:7" outlineLevel="1" x14ac:dyDescent="0.25">
      <c r="A273" s="112" t="s">
        <v>799</v>
      </c>
      <c r="B273" s="129" t="s">
        <v>103</v>
      </c>
      <c r="C273" s="128"/>
      <c r="E273" s="128"/>
      <c r="F273" s="128"/>
    </row>
    <row r="274" spans="1:7" outlineLevel="1" x14ac:dyDescent="0.25">
      <c r="A274" s="112" t="s">
        <v>800</v>
      </c>
      <c r="B274" s="129" t="s">
        <v>103</v>
      </c>
      <c r="C274" s="128"/>
      <c r="E274" s="128"/>
      <c r="F274" s="128"/>
    </row>
    <row r="275" spans="1:7" outlineLevel="1" x14ac:dyDescent="0.25">
      <c r="A275" s="112" t="s">
        <v>801</v>
      </c>
      <c r="B275" s="129" t="s">
        <v>103</v>
      </c>
      <c r="C275" s="128"/>
      <c r="E275" s="128"/>
      <c r="F275" s="128"/>
    </row>
    <row r="276" spans="1:7" ht="15" customHeight="1" x14ac:dyDescent="0.25">
      <c r="A276" s="123"/>
      <c r="B276" s="124" t="s">
        <v>802</v>
      </c>
      <c r="C276" s="123" t="s">
        <v>519</v>
      </c>
      <c r="D276" s="123"/>
      <c r="E276" s="130"/>
      <c r="F276" s="123"/>
      <c r="G276" s="125"/>
    </row>
    <row r="277" spans="1:7" x14ac:dyDescent="0.25">
      <c r="A277" s="112" t="s">
        <v>7</v>
      </c>
      <c r="B277" s="112" t="s">
        <v>1526</v>
      </c>
      <c r="C277" s="147">
        <v>1</v>
      </c>
      <c r="E277" s="107"/>
      <c r="F277" s="107"/>
    </row>
    <row r="278" spans="1:7" x14ac:dyDescent="0.25">
      <c r="A278" s="112" t="s">
        <v>803</v>
      </c>
      <c r="B278" s="112" t="s">
        <v>804</v>
      </c>
      <c r="C278" s="147" t="s">
        <v>1728</v>
      </c>
      <c r="E278" s="107"/>
      <c r="F278" s="107"/>
    </row>
    <row r="279" spans="1:7" x14ac:dyDescent="0.25">
      <c r="A279" s="112" t="s">
        <v>805</v>
      </c>
      <c r="B279" s="112" t="s">
        <v>99</v>
      </c>
      <c r="C279" s="147" t="s">
        <v>1728</v>
      </c>
      <c r="E279" s="107"/>
      <c r="F279" s="107"/>
    </row>
    <row r="280" spans="1:7" outlineLevel="1" x14ac:dyDescent="0.25">
      <c r="A280" s="112" t="s">
        <v>806</v>
      </c>
      <c r="C280" s="147"/>
      <c r="E280" s="107"/>
      <c r="F280" s="107"/>
    </row>
    <row r="281" spans="1:7" outlineLevel="1" x14ac:dyDescent="0.25">
      <c r="A281" s="112" t="s">
        <v>807</v>
      </c>
      <c r="C281" s="147"/>
      <c r="E281" s="107"/>
      <c r="F281" s="107"/>
    </row>
    <row r="282" spans="1:7" outlineLevel="1" x14ac:dyDescent="0.25">
      <c r="A282" s="112" t="s">
        <v>808</v>
      </c>
      <c r="C282" s="147"/>
      <c r="E282" s="107"/>
      <c r="F282" s="107"/>
    </row>
    <row r="283" spans="1:7" outlineLevel="1" x14ac:dyDescent="0.25">
      <c r="A283" s="112" t="s">
        <v>809</v>
      </c>
      <c r="C283" s="147"/>
      <c r="E283" s="107"/>
      <c r="F283" s="107"/>
    </row>
    <row r="284" spans="1:7" outlineLevel="1" x14ac:dyDescent="0.25">
      <c r="A284" s="112" t="s">
        <v>810</v>
      </c>
      <c r="C284" s="147"/>
      <c r="E284" s="107"/>
      <c r="F284" s="107"/>
    </row>
    <row r="285" spans="1:7" outlineLevel="1" x14ac:dyDescent="0.25">
      <c r="A285" s="112" t="s">
        <v>811</v>
      </c>
      <c r="C285" s="147"/>
      <c r="E285" s="107"/>
      <c r="F285" s="107"/>
    </row>
    <row r="286" spans="1:7" ht="18.75" x14ac:dyDescent="0.25">
      <c r="A286" s="136"/>
      <c r="B286" s="137" t="s">
        <v>812</v>
      </c>
      <c r="C286" s="136"/>
      <c r="D286" s="136"/>
      <c r="E286" s="136"/>
      <c r="F286" s="138"/>
      <c r="G286" s="138"/>
    </row>
    <row r="287" spans="1:7" ht="15" customHeight="1" x14ac:dyDescent="0.25">
      <c r="A287" s="123"/>
      <c r="B287" s="124" t="s">
        <v>813</v>
      </c>
      <c r="C287" s="123" t="s">
        <v>691</v>
      </c>
      <c r="D287" s="123" t="s">
        <v>692</v>
      </c>
      <c r="E287" s="123"/>
      <c r="F287" s="123" t="s">
        <v>520</v>
      </c>
      <c r="G287" s="123" t="s">
        <v>693</v>
      </c>
    </row>
    <row r="288" spans="1:7" x14ac:dyDescent="0.25">
      <c r="A288" s="112" t="s">
        <v>814</v>
      </c>
      <c r="B288" s="112" t="s">
        <v>695</v>
      </c>
      <c r="C288" s="191">
        <v>4653</v>
      </c>
      <c r="D288" s="139"/>
      <c r="E288" s="139"/>
      <c r="F288" s="140"/>
      <c r="G288" s="140"/>
    </row>
    <row r="289" spans="1:7" x14ac:dyDescent="0.25">
      <c r="A289" s="139"/>
      <c r="D289" s="139"/>
      <c r="E289" s="139"/>
      <c r="F289" s="140"/>
      <c r="G289" s="140"/>
    </row>
    <row r="290" spans="1:7" x14ac:dyDescent="0.25">
      <c r="B290" s="112" t="s">
        <v>696</v>
      </c>
      <c r="D290" s="139"/>
      <c r="E290" s="139"/>
      <c r="F290" s="140"/>
      <c r="G290" s="140"/>
    </row>
    <row r="291" spans="1:7" x14ac:dyDescent="0.25">
      <c r="A291" s="112" t="s">
        <v>815</v>
      </c>
      <c r="B291" s="192" t="s">
        <v>1742</v>
      </c>
      <c r="C291" s="194">
        <v>10980</v>
      </c>
      <c r="D291" s="194">
        <v>9728</v>
      </c>
      <c r="E291" s="139"/>
      <c r="F291" s="126">
        <f t="shared" ref="F291:F314" si="9">IF($C$315=0,"",IF(C291="[for completion]","",C291/$C$315))</f>
        <v>0.12282291352058794</v>
      </c>
      <c r="G291" s="126">
        <f t="shared" ref="G291:G314" si="10">IF($D$315=0,"",IF(D291="[for completion]","",D291/$D$315))</f>
        <v>0.50632384323114554</v>
      </c>
    </row>
    <row r="292" spans="1:7" x14ac:dyDescent="0.25">
      <c r="A292" s="112" t="s">
        <v>816</v>
      </c>
      <c r="B292" s="192" t="s">
        <v>1743</v>
      </c>
      <c r="C292" s="194">
        <v>18517</v>
      </c>
      <c r="D292" s="194">
        <v>5811</v>
      </c>
      <c r="E292" s="139"/>
      <c r="F292" s="126">
        <f t="shared" si="9"/>
        <v>0.20713223038804435</v>
      </c>
      <c r="G292" s="126">
        <f t="shared" si="10"/>
        <v>0.30245146515380211</v>
      </c>
    </row>
    <row r="293" spans="1:7" x14ac:dyDescent="0.25">
      <c r="A293" s="112" t="s">
        <v>817</v>
      </c>
      <c r="B293" s="192" t="s">
        <v>1744</v>
      </c>
      <c r="C293" s="194">
        <v>28387</v>
      </c>
      <c r="D293" s="194">
        <v>3210</v>
      </c>
      <c r="E293" s="139"/>
      <c r="F293" s="126">
        <f t="shared" si="9"/>
        <v>0.31753861986420123</v>
      </c>
      <c r="G293" s="126">
        <f t="shared" si="10"/>
        <v>0.16707437672409306</v>
      </c>
    </row>
    <row r="294" spans="1:7" x14ac:dyDescent="0.25">
      <c r="A294" s="112" t="s">
        <v>818</v>
      </c>
      <c r="B294" s="192" t="s">
        <v>1745</v>
      </c>
      <c r="C294" s="194">
        <v>9247</v>
      </c>
      <c r="D294" s="194">
        <v>311</v>
      </c>
      <c r="E294" s="139"/>
      <c r="F294" s="126">
        <f t="shared" si="9"/>
        <v>0.10343747553049878</v>
      </c>
      <c r="G294" s="126">
        <f t="shared" si="10"/>
        <v>1.6186956748035185E-2</v>
      </c>
    </row>
    <row r="295" spans="1:7" x14ac:dyDescent="0.25">
      <c r="A295" s="112" t="s">
        <v>819</v>
      </c>
      <c r="B295" s="192" t="s">
        <v>1746</v>
      </c>
      <c r="C295" s="194">
        <v>5354</v>
      </c>
      <c r="D295" s="194">
        <v>80</v>
      </c>
      <c r="E295" s="139"/>
      <c r="F295" s="126">
        <f t="shared" si="9"/>
        <v>5.9890152913408726E-2</v>
      </c>
      <c r="G295" s="126">
        <f t="shared" si="10"/>
        <v>4.1638473949929733E-3</v>
      </c>
    </row>
    <row r="296" spans="1:7" x14ac:dyDescent="0.25">
      <c r="A296" s="112" t="s">
        <v>820</v>
      </c>
      <c r="B296" s="192" t="s">
        <v>1747</v>
      </c>
      <c r="C296" s="194">
        <v>16912</v>
      </c>
      <c r="D296" s="194">
        <v>73</v>
      </c>
      <c r="E296" s="139"/>
      <c r="F296" s="126">
        <f t="shared" si="9"/>
        <v>0.18917860778325896</v>
      </c>
      <c r="G296" s="126">
        <f t="shared" si="10"/>
        <v>3.7995107479310885E-3</v>
      </c>
    </row>
    <row r="297" spans="1:7" x14ac:dyDescent="0.25">
      <c r="A297" s="112" t="s">
        <v>821</v>
      </c>
      <c r="B297" s="133" t="s">
        <v>613</v>
      </c>
      <c r="C297" s="112" t="s">
        <v>35</v>
      </c>
      <c r="D297" s="112" t="s">
        <v>35</v>
      </c>
      <c r="E297" s="139"/>
      <c r="F297" s="126" t="str">
        <f t="shared" si="9"/>
        <v/>
      </c>
      <c r="G297" s="126" t="str">
        <f t="shared" si="10"/>
        <v/>
      </c>
    </row>
    <row r="298" spans="1:7" x14ac:dyDescent="0.25">
      <c r="A298" s="112" t="s">
        <v>822</v>
      </c>
      <c r="B298" s="133" t="s">
        <v>613</v>
      </c>
      <c r="C298" s="112" t="s">
        <v>35</v>
      </c>
      <c r="D298" s="112" t="s">
        <v>35</v>
      </c>
      <c r="E298" s="139"/>
      <c r="F298" s="126" t="str">
        <f t="shared" si="9"/>
        <v/>
      </c>
      <c r="G298" s="126" t="str">
        <f t="shared" si="10"/>
        <v/>
      </c>
    </row>
    <row r="299" spans="1:7" x14ac:dyDescent="0.25">
      <c r="A299" s="112" t="s">
        <v>823</v>
      </c>
      <c r="B299" s="133" t="s">
        <v>613</v>
      </c>
      <c r="C299" s="112" t="s">
        <v>35</v>
      </c>
      <c r="D299" s="112" t="s">
        <v>35</v>
      </c>
      <c r="E299" s="139"/>
      <c r="F299" s="126" t="str">
        <f t="shared" si="9"/>
        <v/>
      </c>
      <c r="G299" s="126" t="str">
        <f t="shared" si="10"/>
        <v/>
      </c>
    </row>
    <row r="300" spans="1:7" x14ac:dyDescent="0.25">
      <c r="A300" s="112" t="s">
        <v>824</v>
      </c>
      <c r="B300" s="133" t="s">
        <v>613</v>
      </c>
      <c r="C300" s="112" t="s">
        <v>35</v>
      </c>
      <c r="D300" s="112" t="s">
        <v>35</v>
      </c>
      <c r="E300" s="133"/>
      <c r="F300" s="126" t="str">
        <f t="shared" si="9"/>
        <v/>
      </c>
      <c r="G300" s="126" t="str">
        <f t="shared" si="10"/>
        <v/>
      </c>
    </row>
    <row r="301" spans="1:7" x14ac:dyDescent="0.25">
      <c r="A301" s="112" t="s">
        <v>825</v>
      </c>
      <c r="B301" s="133" t="s">
        <v>613</v>
      </c>
      <c r="C301" s="112" t="s">
        <v>35</v>
      </c>
      <c r="D301" s="112" t="s">
        <v>35</v>
      </c>
      <c r="E301" s="133"/>
      <c r="F301" s="126" t="str">
        <f t="shared" si="9"/>
        <v/>
      </c>
      <c r="G301" s="126" t="str">
        <f t="shared" si="10"/>
        <v/>
      </c>
    </row>
    <row r="302" spans="1:7" x14ac:dyDescent="0.25">
      <c r="A302" s="112" t="s">
        <v>826</v>
      </c>
      <c r="B302" s="133" t="s">
        <v>613</v>
      </c>
      <c r="C302" s="112" t="s">
        <v>35</v>
      </c>
      <c r="D302" s="112" t="s">
        <v>35</v>
      </c>
      <c r="E302" s="133"/>
      <c r="F302" s="126" t="str">
        <f t="shared" si="9"/>
        <v/>
      </c>
      <c r="G302" s="126" t="str">
        <f t="shared" si="10"/>
        <v/>
      </c>
    </row>
    <row r="303" spans="1:7" x14ac:dyDescent="0.25">
      <c r="A303" s="112" t="s">
        <v>827</v>
      </c>
      <c r="B303" s="133" t="s">
        <v>613</v>
      </c>
      <c r="C303" s="112" t="s">
        <v>35</v>
      </c>
      <c r="D303" s="112" t="s">
        <v>35</v>
      </c>
      <c r="E303" s="133"/>
      <c r="F303" s="126" t="str">
        <f t="shared" si="9"/>
        <v/>
      </c>
      <c r="G303" s="126" t="str">
        <f t="shared" si="10"/>
        <v/>
      </c>
    </row>
    <row r="304" spans="1:7" x14ac:dyDescent="0.25">
      <c r="A304" s="112" t="s">
        <v>828</v>
      </c>
      <c r="B304" s="133" t="s">
        <v>613</v>
      </c>
      <c r="C304" s="112" t="s">
        <v>35</v>
      </c>
      <c r="D304" s="112" t="s">
        <v>35</v>
      </c>
      <c r="E304" s="133"/>
      <c r="F304" s="126" t="str">
        <f t="shared" si="9"/>
        <v/>
      </c>
      <c r="G304" s="126" t="str">
        <f t="shared" si="10"/>
        <v/>
      </c>
    </row>
    <row r="305" spans="1:7" x14ac:dyDescent="0.25">
      <c r="A305" s="112" t="s">
        <v>829</v>
      </c>
      <c r="B305" s="133" t="s">
        <v>613</v>
      </c>
      <c r="C305" s="112" t="s">
        <v>35</v>
      </c>
      <c r="D305" s="112" t="s">
        <v>35</v>
      </c>
      <c r="E305" s="133"/>
      <c r="F305" s="126" t="str">
        <f t="shared" si="9"/>
        <v/>
      </c>
      <c r="G305" s="126" t="str">
        <f t="shared" si="10"/>
        <v/>
      </c>
    </row>
    <row r="306" spans="1:7" x14ac:dyDescent="0.25">
      <c r="A306" s="112" t="s">
        <v>830</v>
      </c>
      <c r="B306" s="133" t="s">
        <v>613</v>
      </c>
      <c r="C306" s="112" t="s">
        <v>35</v>
      </c>
      <c r="D306" s="112" t="s">
        <v>35</v>
      </c>
      <c r="F306" s="126" t="str">
        <f t="shared" si="9"/>
        <v/>
      </c>
      <c r="G306" s="126" t="str">
        <f t="shared" si="10"/>
        <v/>
      </c>
    </row>
    <row r="307" spans="1:7" x14ac:dyDescent="0.25">
      <c r="A307" s="112" t="s">
        <v>831</v>
      </c>
      <c r="B307" s="133" t="s">
        <v>613</v>
      </c>
      <c r="C307" s="112" t="s">
        <v>35</v>
      </c>
      <c r="D307" s="112" t="s">
        <v>35</v>
      </c>
      <c r="E307" s="128"/>
      <c r="F307" s="126" t="str">
        <f t="shared" si="9"/>
        <v/>
      </c>
      <c r="G307" s="126" t="str">
        <f t="shared" si="10"/>
        <v/>
      </c>
    </row>
    <row r="308" spans="1:7" x14ac:dyDescent="0.25">
      <c r="A308" s="112" t="s">
        <v>832</v>
      </c>
      <c r="B308" s="133" t="s">
        <v>613</v>
      </c>
      <c r="C308" s="112" t="s">
        <v>35</v>
      </c>
      <c r="D308" s="112" t="s">
        <v>35</v>
      </c>
      <c r="E308" s="128"/>
      <c r="F308" s="126" t="str">
        <f t="shared" si="9"/>
        <v/>
      </c>
      <c r="G308" s="126" t="str">
        <f t="shared" si="10"/>
        <v/>
      </c>
    </row>
    <row r="309" spans="1:7" x14ac:dyDescent="0.25">
      <c r="A309" s="112" t="s">
        <v>833</v>
      </c>
      <c r="B309" s="133" t="s">
        <v>613</v>
      </c>
      <c r="C309" s="112" t="s">
        <v>35</v>
      </c>
      <c r="D309" s="112" t="s">
        <v>35</v>
      </c>
      <c r="E309" s="128"/>
      <c r="F309" s="126" t="str">
        <f t="shared" si="9"/>
        <v/>
      </c>
      <c r="G309" s="126" t="str">
        <f t="shared" si="10"/>
        <v/>
      </c>
    </row>
    <row r="310" spans="1:7" x14ac:dyDescent="0.25">
      <c r="A310" s="112" t="s">
        <v>834</v>
      </c>
      <c r="B310" s="133" t="s">
        <v>613</v>
      </c>
      <c r="C310" s="112" t="s">
        <v>35</v>
      </c>
      <c r="D310" s="112" t="s">
        <v>35</v>
      </c>
      <c r="E310" s="128"/>
      <c r="F310" s="126" t="str">
        <f t="shared" si="9"/>
        <v/>
      </c>
      <c r="G310" s="126" t="str">
        <f t="shared" si="10"/>
        <v/>
      </c>
    </row>
    <row r="311" spans="1:7" x14ac:dyDescent="0.25">
      <c r="A311" s="112" t="s">
        <v>835</v>
      </c>
      <c r="B311" s="133" t="s">
        <v>613</v>
      </c>
      <c r="C311" s="112" t="s">
        <v>35</v>
      </c>
      <c r="D311" s="112" t="s">
        <v>35</v>
      </c>
      <c r="E311" s="128"/>
      <c r="F311" s="126" t="str">
        <f t="shared" si="9"/>
        <v/>
      </c>
      <c r="G311" s="126" t="str">
        <f t="shared" si="10"/>
        <v/>
      </c>
    </row>
    <row r="312" spans="1:7" x14ac:dyDescent="0.25">
      <c r="A312" s="112" t="s">
        <v>836</v>
      </c>
      <c r="B312" s="133" t="s">
        <v>613</v>
      </c>
      <c r="C312" s="112" t="s">
        <v>35</v>
      </c>
      <c r="D312" s="112" t="s">
        <v>35</v>
      </c>
      <c r="E312" s="128"/>
      <c r="F312" s="126" t="str">
        <f t="shared" si="9"/>
        <v/>
      </c>
      <c r="G312" s="126" t="str">
        <f t="shared" si="10"/>
        <v/>
      </c>
    </row>
    <row r="313" spans="1:7" x14ac:dyDescent="0.25">
      <c r="A313" s="112" t="s">
        <v>837</v>
      </c>
      <c r="B313" s="133" t="s">
        <v>613</v>
      </c>
      <c r="C313" s="112" t="s">
        <v>35</v>
      </c>
      <c r="D313" s="112" t="s">
        <v>35</v>
      </c>
      <c r="E313" s="128"/>
      <c r="F313" s="126" t="str">
        <f t="shared" si="9"/>
        <v/>
      </c>
      <c r="G313" s="126" t="str">
        <f t="shared" si="10"/>
        <v/>
      </c>
    </row>
    <row r="314" spans="1:7" x14ac:dyDescent="0.25">
      <c r="A314" s="112" t="s">
        <v>838</v>
      </c>
      <c r="B314" s="133" t="s">
        <v>613</v>
      </c>
      <c r="C314" s="112" t="s">
        <v>35</v>
      </c>
      <c r="D314" s="112" t="s">
        <v>35</v>
      </c>
      <c r="E314" s="128"/>
      <c r="F314" s="126" t="str">
        <f t="shared" si="9"/>
        <v/>
      </c>
      <c r="G314" s="126" t="str">
        <f t="shared" si="10"/>
        <v/>
      </c>
    </row>
    <row r="315" spans="1:7" x14ac:dyDescent="0.25">
      <c r="A315" s="112" t="s">
        <v>839</v>
      </c>
      <c r="B315" s="142" t="s">
        <v>101</v>
      </c>
      <c r="C315" s="133">
        <f>SUM(C291:C314)</f>
        <v>89397</v>
      </c>
      <c r="D315" s="133">
        <f>SUM(D291:D314)</f>
        <v>19213</v>
      </c>
      <c r="E315" s="128"/>
      <c r="F315" s="143">
        <f>SUM(F291:F314)</f>
        <v>1</v>
      </c>
      <c r="G315" s="143">
        <f>SUM(G291:G314)</f>
        <v>0.99999999999999989</v>
      </c>
    </row>
    <row r="316" spans="1:7" ht="15" customHeight="1" x14ac:dyDescent="0.25">
      <c r="A316" s="123"/>
      <c r="B316" s="124" t="s">
        <v>840</v>
      </c>
      <c r="C316" s="123" t="s">
        <v>691</v>
      </c>
      <c r="D316" s="123" t="s">
        <v>692</v>
      </c>
      <c r="E316" s="123"/>
      <c r="F316" s="123" t="s">
        <v>520</v>
      </c>
      <c r="G316" s="123" t="s">
        <v>693</v>
      </c>
    </row>
    <row r="317" spans="1:7" x14ac:dyDescent="0.25">
      <c r="A317" s="112" t="s">
        <v>841</v>
      </c>
      <c r="B317" s="112" t="s">
        <v>724</v>
      </c>
      <c r="C317" s="147" t="s">
        <v>1346</v>
      </c>
      <c r="G317" s="112"/>
    </row>
    <row r="318" spans="1:7" x14ac:dyDescent="0.25">
      <c r="G318" s="112"/>
    </row>
    <row r="319" spans="1:7" x14ac:dyDescent="0.25">
      <c r="B319" s="133" t="s">
        <v>725</v>
      </c>
      <c r="G319" s="112"/>
    </row>
    <row r="320" spans="1:7" x14ac:dyDescent="0.25">
      <c r="A320" s="112" t="s">
        <v>842</v>
      </c>
      <c r="B320" s="112" t="s">
        <v>727</v>
      </c>
      <c r="C320" s="193" t="s">
        <v>1346</v>
      </c>
      <c r="D320" s="193" t="s">
        <v>1346</v>
      </c>
      <c r="F320" s="126" t="str">
        <f>IF($C$328=0,"",IF(C320="[for completion]","",C320/$C$328))</f>
        <v/>
      </c>
      <c r="G320" s="126" t="str">
        <f>IF($D$328=0,"",IF(D320="[for completion]","",D320/$D$328))</f>
        <v/>
      </c>
    </row>
    <row r="321" spans="1:7" x14ac:dyDescent="0.25">
      <c r="A321" s="112" t="s">
        <v>843</v>
      </c>
      <c r="B321" s="112" t="s">
        <v>729</v>
      </c>
      <c r="C321" s="193" t="s">
        <v>1346</v>
      </c>
      <c r="D321" s="193" t="s">
        <v>1346</v>
      </c>
      <c r="F321" s="126" t="str">
        <f t="shared" ref="F321:F334" si="11">IF($C$328=0,"",IF(C321="[for completion]","",C321/$C$328))</f>
        <v/>
      </c>
      <c r="G321" s="126" t="str">
        <f t="shared" ref="G321:G334" si="12">IF($D$328=0,"",IF(D321="[for completion]","",D321/$D$328))</f>
        <v/>
      </c>
    </row>
    <row r="322" spans="1:7" x14ac:dyDescent="0.25">
      <c r="A322" s="112" t="s">
        <v>844</v>
      </c>
      <c r="B322" s="112" t="s">
        <v>731</v>
      </c>
      <c r="C322" s="193" t="s">
        <v>1346</v>
      </c>
      <c r="D322" s="193" t="s">
        <v>1346</v>
      </c>
      <c r="F322" s="126" t="str">
        <f t="shared" si="11"/>
        <v/>
      </c>
      <c r="G322" s="126" t="str">
        <f t="shared" si="12"/>
        <v/>
      </c>
    </row>
    <row r="323" spans="1:7" x14ac:dyDescent="0.25">
      <c r="A323" s="112" t="s">
        <v>845</v>
      </c>
      <c r="B323" s="112" t="s">
        <v>733</v>
      </c>
      <c r="C323" s="193" t="s">
        <v>1346</v>
      </c>
      <c r="D323" s="193" t="s">
        <v>1346</v>
      </c>
      <c r="F323" s="126" t="str">
        <f t="shared" si="11"/>
        <v/>
      </c>
      <c r="G323" s="126" t="str">
        <f t="shared" si="12"/>
        <v/>
      </c>
    </row>
    <row r="324" spans="1:7" x14ac:dyDescent="0.25">
      <c r="A324" s="112" t="s">
        <v>846</v>
      </c>
      <c r="B324" s="112" t="s">
        <v>735</v>
      </c>
      <c r="C324" s="193" t="s">
        <v>1346</v>
      </c>
      <c r="D324" s="193" t="s">
        <v>1346</v>
      </c>
      <c r="F324" s="126" t="str">
        <f t="shared" si="11"/>
        <v/>
      </c>
      <c r="G324" s="126" t="str">
        <f t="shared" si="12"/>
        <v/>
      </c>
    </row>
    <row r="325" spans="1:7" x14ac:dyDescent="0.25">
      <c r="A325" s="112" t="s">
        <v>847</v>
      </c>
      <c r="B325" s="112" t="s">
        <v>737</v>
      </c>
      <c r="C325" s="193" t="s">
        <v>1346</v>
      </c>
      <c r="D325" s="193" t="s">
        <v>1346</v>
      </c>
      <c r="F325" s="126" t="str">
        <f t="shared" si="11"/>
        <v/>
      </c>
      <c r="G325" s="126" t="str">
        <f t="shared" si="12"/>
        <v/>
      </c>
    </row>
    <row r="326" spans="1:7" x14ac:dyDescent="0.25">
      <c r="A326" s="112" t="s">
        <v>848</v>
      </c>
      <c r="B326" s="112" t="s">
        <v>739</v>
      </c>
      <c r="C326" s="193" t="s">
        <v>1346</v>
      </c>
      <c r="D326" s="193" t="s">
        <v>1346</v>
      </c>
      <c r="F326" s="126" t="str">
        <f t="shared" si="11"/>
        <v/>
      </c>
      <c r="G326" s="126" t="str">
        <f t="shared" si="12"/>
        <v/>
      </c>
    </row>
    <row r="327" spans="1:7" x14ac:dyDescent="0.25">
      <c r="A327" s="112" t="s">
        <v>849</v>
      </c>
      <c r="B327" s="112" t="s">
        <v>741</v>
      </c>
      <c r="C327" s="193" t="s">
        <v>1346</v>
      </c>
      <c r="D327" s="193" t="s">
        <v>1346</v>
      </c>
      <c r="F327" s="126" t="str">
        <f t="shared" si="11"/>
        <v/>
      </c>
      <c r="G327" s="126" t="str">
        <f t="shared" si="12"/>
        <v/>
      </c>
    </row>
    <row r="328" spans="1:7" x14ac:dyDescent="0.25">
      <c r="A328" s="112" t="s">
        <v>850</v>
      </c>
      <c r="B328" s="142" t="s">
        <v>101</v>
      </c>
      <c r="C328" s="112">
        <f>SUM(C320:C327)</f>
        <v>0</v>
      </c>
      <c r="D328" s="112">
        <f>SUM(D320:D327)</f>
        <v>0</v>
      </c>
      <c r="F328" s="128">
        <f>SUM(F320:F327)</f>
        <v>0</v>
      </c>
      <c r="G328" s="128">
        <f>SUM(G320:G327)</f>
        <v>0</v>
      </c>
    </row>
    <row r="329" spans="1:7" outlineLevel="1" x14ac:dyDescent="0.25">
      <c r="A329" s="112" t="s">
        <v>851</v>
      </c>
      <c r="B329" s="129" t="s">
        <v>744</v>
      </c>
      <c r="F329" s="126" t="str">
        <f t="shared" si="11"/>
        <v/>
      </c>
      <c r="G329" s="126" t="str">
        <f t="shared" si="12"/>
        <v/>
      </c>
    </row>
    <row r="330" spans="1:7" outlineLevel="1" x14ac:dyDescent="0.25">
      <c r="A330" s="112" t="s">
        <v>852</v>
      </c>
      <c r="B330" s="129" t="s">
        <v>746</v>
      </c>
      <c r="F330" s="126" t="str">
        <f t="shared" si="11"/>
        <v/>
      </c>
      <c r="G330" s="126" t="str">
        <f t="shared" si="12"/>
        <v/>
      </c>
    </row>
    <row r="331" spans="1:7" outlineLevel="1" x14ac:dyDescent="0.25">
      <c r="A331" s="112" t="s">
        <v>853</v>
      </c>
      <c r="B331" s="129" t="s">
        <v>748</v>
      </c>
      <c r="F331" s="126" t="str">
        <f t="shared" si="11"/>
        <v/>
      </c>
      <c r="G331" s="126" t="str">
        <f t="shared" si="12"/>
        <v/>
      </c>
    </row>
    <row r="332" spans="1:7" outlineLevel="1" x14ac:dyDescent="0.25">
      <c r="A332" s="112" t="s">
        <v>854</v>
      </c>
      <c r="B332" s="129" t="s">
        <v>750</v>
      </c>
      <c r="F332" s="126" t="str">
        <f t="shared" si="11"/>
        <v/>
      </c>
      <c r="G332" s="126" t="str">
        <f t="shared" si="12"/>
        <v/>
      </c>
    </row>
    <row r="333" spans="1:7" outlineLevel="1" x14ac:dyDescent="0.25">
      <c r="A333" s="112" t="s">
        <v>855</v>
      </c>
      <c r="B333" s="129" t="s">
        <v>752</v>
      </c>
      <c r="F333" s="126" t="str">
        <f t="shared" si="11"/>
        <v/>
      </c>
      <c r="G333" s="126" t="str">
        <f t="shared" si="12"/>
        <v/>
      </c>
    </row>
    <row r="334" spans="1:7" outlineLevel="1" x14ac:dyDescent="0.25">
      <c r="A334" s="112" t="s">
        <v>856</v>
      </c>
      <c r="B334" s="129" t="s">
        <v>754</v>
      </c>
      <c r="F334" s="126" t="str">
        <f t="shared" si="11"/>
        <v/>
      </c>
      <c r="G334" s="126" t="str">
        <f t="shared" si="12"/>
        <v/>
      </c>
    </row>
    <row r="335" spans="1:7" outlineLevel="1" x14ac:dyDescent="0.25">
      <c r="A335" s="112" t="s">
        <v>857</v>
      </c>
      <c r="B335" s="129"/>
      <c r="F335" s="126"/>
      <c r="G335" s="126"/>
    </row>
    <row r="336" spans="1:7" outlineLevel="1" x14ac:dyDescent="0.25">
      <c r="A336" s="112" t="s">
        <v>858</v>
      </c>
      <c r="B336" s="129"/>
      <c r="F336" s="126"/>
      <c r="G336" s="126"/>
    </row>
    <row r="337" spans="1:7" outlineLevel="1" x14ac:dyDescent="0.25">
      <c r="A337" s="112" t="s">
        <v>859</v>
      </c>
      <c r="B337" s="129"/>
      <c r="F337" s="128"/>
      <c r="G337" s="128"/>
    </row>
    <row r="338" spans="1:7" ht="15" customHeight="1" x14ac:dyDescent="0.25">
      <c r="A338" s="123"/>
      <c r="B338" s="124" t="s">
        <v>860</v>
      </c>
      <c r="C338" s="123" t="s">
        <v>691</v>
      </c>
      <c r="D338" s="123" t="s">
        <v>692</v>
      </c>
      <c r="E338" s="123"/>
      <c r="F338" s="123" t="s">
        <v>520</v>
      </c>
      <c r="G338" s="123" t="s">
        <v>693</v>
      </c>
    </row>
    <row r="339" spans="1:7" x14ac:dyDescent="0.25">
      <c r="A339" s="112" t="s">
        <v>861</v>
      </c>
      <c r="B339" s="112" t="s">
        <v>724</v>
      </c>
      <c r="C339" s="194">
        <v>46.71</v>
      </c>
      <c r="G339" s="112"/>
    </row>
    <row r="340" spans="1:7" x14ac:dyDescent="0.25">
      <c r="G340" s="112"/>
    </row>
    <row r="341" spans="1:7" x14ac:dyDescent="0.25">
      <c r="B341" s="133" t="s">
        <v>725</v>
      </c>
      <c r="G341" s="112"/>
    </row>
    <row r="342" spans="1:7" x14ac:dyDescent="0.25">
      <c r="A342" s="112" t="s">
        <v>862</v>
      </c>
      <c r="B342" s="112" t="s">
        <v>727</v>
      </c>
      <c r="C342" s="194">
        <v>64852</v>
      </c>
      <c r="D342" s="193" t="s">
        <v>1346</v>
      </c>
      <c r="F342" s="126">
        <f>IF($C$350=0,"",IF(C342="[Mark as ND1 if not relevant]","",C342/$C$350))</f>
        <v>0.72543821381030682</v>
      </c>
      <c r="G342" s="126" t="str">
        <f>IF($D$350=0,"",IF(D342="[Mark as ND1 if not relevant]","",D342/$D$350))</f>
        <v/>
      </c>
    </row>
    <row r="343" spans="1:7" x14ac:dyDescent="0.25">
      <c r="A343" s="112" t="s">
        <v>863</v>
      </c>
      <c r="B343" s="112" t="s">
        <v>729</v>
      </c>
      <c r="C343" s="194">
        <v>11842</v>
      </c>
      <c r="D343" s="193" t="s">
        <v>1346</v>
      </c>
      <c r="F343" s="126">
        <f t="shared" ref="F343:F349" si="13">IF($C$350=0,"",IF(C343="[Mark as ND1 if not relevant]","",C343/$C$350))</f>
        <v>0.13246529525599293</v>
      </c>
      <c r="G343" s="126" t="str">
        <f t="shared" ref="G343:G349" si="14">IF($D$350=0,"",IF(D343="[Mark as ND1 if not relevant]","",D343/$D$350))</f>
        <v/>
      </c>
    </row>
    <row r="344" spans="1:7" x14ac:dyDescent="0.25">
      <c r="A344" s="112" t="s">
        <v>864</v>
      </c>
      <c r="B344" s="112" t="s">
        <v>731</v>
      </c>
      <c r="C344" s="194">
        <v>7749</v>
      </c>
      <c r="D344" s="193" t="s">
        <v>1346</v>
      </c>
      <c r="F344" s="126">
        <f t="shared" si="13"/>
        <v>8.6680761099365747E-2</v>
      </c>
      <c r="G344" s="126" t="str">
        <f t="shared" si="14"/>
        <v/>
      </c>
    </row>
    <row r="345" spans="1:7" x14ac:dyDescent="0.25">
      <c r="A345" s="112" t="s">
        <v>865</v>
      </c>
      <c r="B345" s="112" t="s">
        <v>733</v>
      </c>
      <c r="C345" s="194">
        <v>2751</v>
      </c>
      <c r="D345" s="193" t="s">
        <v>1346</v>
      </c>
      <c r="F345" s="126">
        <f t="shared" si="13"/>
        <v>3.0772844726333098E-2</v>
      </c>
      <c r="G345" s="126" t="str">
        <f t="shared" si="14"/>
        <v/>
      </c>
    </row>
    <row r="346" spans="1:7" x14ac:dyDescent="0.25">
      <c r="A346" s="112" t="s">
        <v>866</v>
      </c>
      <c r="B346" s="112" t="s">
        <v>735</v>
      </c>
      <c r="C346" s="194">
        <v>1083</v>
      </c>
      <c r="D346" s="193" t="s">
        <v>1346</v>
      </c>
      <c r="F346" s="126">
        <f t="shared" si="13"/>
        <v>1.2114500486593511E-2</v>
      </c>
      <c r="G346" s="126" t="str">
        <f t="shared" si="14"/>
        <v/>
      </c>
    </row>
    <row r="347" spans="1:7" x14ac:dyDescent="0.25">
      <c r="A347" s="112" t="s">
        <v>867</v>
      </c>
      <c r="B347" s="112" t="s">
        <v>737</v>
      </c>
      <c r="C347" s="194">
        <v>493</v>
      </c>
      <c r="D347" s="193" t="s">
        <v>1346</v>
      </c>
      <c r="F347" s="126">
        <f t="shared" si="13"/>
        <v>5.514726444959003E-3</v>
      </c>
      <c r="G347" s="126" t="str">
        <f t="shared" si="14"/>
        <v/>
      </c>
    </row>
    <row r="348" spans="1:7" x14ac:dyDescent="0.25">
      <c r="A348" s="112" t="s">
        <v>868</v>
      </c>
      <c r="B348" s="112" t="s">
        <v>739</v>
      </c>
      <c r="C348" s="194">
        <v>288</v>
      </c>
      <c r="D348" s="193" t="s">
        <v>1346</v>
      </c>
      <c r="F348" s="126">
        <f t="shared" si="13"/>
        <v>3.221584616933454E-3</v>
      </c>
      <c r="G348" s="126" t="str">
        <f t="shared" si="14"/>
        <v/>
      </c>
    </row>
    <row r="349" spans="1:7" x14ac:dyDescent="0.25">
      <c r="A349" s="112" t="s">
        <v>869</v>
      </c>
      <c r="B349" s="112" t="s">
        <v>741</v>
      </c>
      <c r="C349" s="194">
        <v>339</v>
      </c>
      <c r="D349" s="193" t="s">
        <v>1346</v>
      </c>
      <c r="F349" s="126">
        <f t="shared" si="13"/>
        <v>3.7920735595154201E-3</v>
      </c>
      <c r="G349" s="126" t="str">
        <f t="shared" si="14"/>
        <v/>
      </c>
    </row>
    <row r="350" spans="1:7" x14ac:dyDescent="0.25">
      <c r="A350" s="112" t="s">
        <v>870</v>
      </c>
      <c r="B350" s="142" t="s">
        <v>101</v>
      </c>
      <c r="C350" s="112">
        <f>SUM(C342:C349)</f>
        <v>89397</v>
      </c>
      <c r="D350" s="112">
        <f>SUM(D342:D349)</f>
        <v>0</v>
      </c>
      <c r="F350" s="128">
        <f>SUM(F342:F349)</f>
        <v>0.99999999999999989</v>
      </c>
      <c r="G350" s="128">
        <f>SUM(G342:G349)</f>
        <v>0</v>
      </c>
    </row>
    <row r="351" spans="1:7" outlineLevel="1" x14ac:dyDescent="0.25">
      <c r="A351" s="112" t="s">
        <v>871</v>
      </c>
      <c r="B351" s="129" t="s">
        <v>744</v>
      </c>
      <c r="C351" s="194">
        <v>117</v>
      </c>
      <c r="D351" s="193" t="s">
        <v>1346</v>
      </c>
      <c r="F351" s="126">
        <f t="shared" ref="F351:F356" si="15">IF($C$350=0,"",IF(C351="[for completion]","",C351/$C$350))</f>
        <v>1.3087687506292158E-3</v>
      </c>
      <c r="G351" s="126" t="str">
        <f t="shared" ref="G351:G356" si="16">IF($D$350=0,"",IF(D351="[for completion]","",D351/$D$350))</f>
        <v/>
      </c>
    </row>
    <row r="352" spans="1:7" outlineLevel="1" x14ac:dyDescent="0.25">
      <c r="A352" s="112" t="s">
        <v>872</v>
      </c>
      <c r="B352" s="129" t="s">
        <v>746</v>
      </c>
      <c r="C352" s="194">
        <v>111</v>
      </c>
      <c r="D352" s="193" t="s">
        <v>1346</v>
      </c>
      <c r="F352" s="126">
        <f t="shared" si="15"/>
        <v>1.241652404443102E-3</v>
      </c>
      <c r="G352" s="126" t="str">
        <f t="shared" si="16"/>
        <v/>
      </c>
    </row>
    <row r="353" spans="1:7" outlineLevel="1" x14ac:dyDescent="0.25">
      <c r="A353" s="112" t="s">
        <v>873</v>
      </c>
      <c r="B353" s="129" t="s">
        <v>748</v>
      </c>
      <c r="C353" s="194">
        <v>49</v>
      </c>
      <c r="D353" s="193" t="s">
        <v>1346</v>
      </c>
      <c r="F353" s="126">
        <f t="shared" si="15"/>
        <v>5.4811682718659458E-4</v>
      </c>
      <c r="G353" s="126" t="str">
        <f t="shared" si="16"/>
        <v/>
      </c>
    </row>
    <row r="354" spans="1:7" outlineLevel="1" x14ac:dyDescent="0.25">
      <c r="A354" s="112" t="s">
        <v>874</v>
      </c>
      <c r="B354" s="129" t="s">
        <v>750</v>
      </c>
      <c r="C354" s="194">
        <v>16</v>
      </c>
      <c r="D354" s="193" t="s">
        <v>1346</v>
      </c>
      <c r="F354" s="126">
        <f t="shared" si="15"/>
        <v>1.7897692316296967E-4</v>
      </c>
      <c r="G354" s="126" t="str">
        <f t="shared" si="16"/>
        <v/>
      </c>
    </row>
    <row r="355" spans="1:7" outlineLevel="1" x14ac:dyDescent="0.25">
      <c r="A355" s="112" t="s">
        <v>875</v>
      </c>
      <c r="B355" s="129" t="s">
        <v>752</v>
      </c>
      <c r="C355" s="194">
        <v>10</v>
      </c>
      <c r="D355" s="193" t="s">
        <v>1346</v>
      </c>
      <c r="F355" s="126">
        <f t="shared" si="15"/>
        <v>1.1186057697685605E-4</v>
      </c>
      <c r="G355" s="126" t="str">
        <f t="shared" si="16"/>
        <v/>
      </c>
    </row>
    <row r="356" spans="1:7" outlineLevel="1" x14ac:dyDescent="0.25">
      <c r="A356" s="112" t="s">
        <v>876</v>
      </c>
      <c r="B356" s="129" t="s">
        <v>754</v>
      </c>
      <c r="C356" s="194">
        <v>36</v>
      </c>
      <c r="D356" s="193" t="s">
        <v>1346</v>
      </c>
      <c r="F356" s="126">
        <f t="shared" si="15"/>
        <v>4.0269807711668175E-4</v>
      </c>
      <c r="G356" s="126" t="str">
        <f t="shared" si="16"/>
        <v/>
      </c>
    </row>
    <row r="357" spans="1:7" outlineLevel="1" x14ac:dyDescent="0.25">
      <c r="A357" s="112" t="s">
        <v>877</v>
      </c>
      <c r="B357" s="129"/>
      <c r="F357" s="126"/>
      <c r="G357" s="126"/>
    </row>
    <row r="358" spans="1:7" outlineLevel="1" x14ac:dyDescent="0.25">
      <c r="A358" s="112" t="s">
        <v>878</v>
      </c>
      <c r="B358" s="129"/>
      <c r="F358" s="126"/>
      <c r="G358" s="126"/>
    </row>
    <row r="359" spans="1:7" outlineLevel="1" x14ac:dyDescent="0.25">
      <c r="A359" s="112" t="s">
        <v>879</v>
      </c>
      <c r="B359" s="129"/>
      <c r="F359" s="126"/>
      <c r="G359" s="128"/>
    </row>
    <row r="360" spans="1:7" ht="15" customHeight="1" x14ac:dyDescent="0.25">
      <c r="A360" s="123"/>
      <c r="B360" s="124" t="s">
        <v>880</v>
      </c>
      <c r="C360" s="123" t="s">
        <v>881</v>
      </c>
      <c r="D360" s="123"/>
      <c r="E360" s="123"/>
      <c r="F360" s="123"/>
      <c r="G360" s="125"/>
    </row>
    <row r="361" spans="1:7" x14ac:dyDescent="0.25">
      <c r="A361" s="112" t="s">
        <v>882</v>
      </c>
      <c r="B361" s="133" t="s">
        <v>883</v>
      </c>
      <c r="C361" s="195" t="s">
        <v>1728</v>
      </c>
      <c r="G361" s="112"/>
    </row>
    <row r="362" spans="1:7" x14ac:dyDescent="0.25">
      <c r="A362" s="112" t="s">
        <v>884</v>
      </c>
      <c r="B362" s="133" t="s">
        <v>885</v>
      </c>
      <c r="C362" s="195" t="s">
        <v>1728</v>
      </c>
      <c r="G362" s="112"/>
    </row>
    <row r="363" spans="1:7" x14ac:dyDescent="0.25">
      <c r="A363" s="112" t="s">
        <v>886</v>
      </c>
      <c r="B363" s="133" t="s">
        <v>887</v>
      </c>
      <c r="C363" s="195" t="s">
        <v>1728</v>
      </c>
      <c r="G363" s="112"/>
    </row>
    <row r="364" spans="1:7" x14ac:dyDescent="0.25">
      <c r="A364" s="112" t="s">
        <v>888</v>
      </c>
      <c r="B364" s="133" t="s">
        <v>889</v>
      </c>
      <c r="C364" s="195" t="s">
        <v>1728</v>
      </c>
      <c r="G364" s="112"/>
    </row>
    <row r="365" spans="1:7" x14ac:dyDescent="0.25">
      <c r="A365" s="112" t="s">
        <v>890</v>
      </c>
      <c r="B365" s="133" t="s">
        <v>891</v>
      </c>
      <c r="C365" s="195" t="s">
        <v>1728</v>
      </c>
      <c r="G365" s="112"/>
    </row>
    <row r="366" spans="1:7" x14ac:dyDescent="0.25">
      <c r="A366" s="112" t="s">
        <v>892</v>
      </c>
      <c r="B366" s="133" t="s">
        <v>893</v>
      </c>
      <c r="C366" s="195" t="s">
        <v>1728</v>
      </c>
      <c r="G366" s="112"/>
    </row>
    <row r="367" spans="1:7" x14ac:dyDescent="0.25">
      <c r="A367" s="112" t="s">
        <v>894</v>
      </c>
      <c r="B367" s="133" t="s">
        <v>895</v>
      </c>
      <c r="C367" s="195" t="s">
        <v>1728</v>
      </c>
      <c r="G367" s="112"/>
    </row>
    <row r="368" spans="1:7" x14ac:dyDescent="0.25">
      <c r="A368" s="112" t="s">
        <v>896</v>
      </c>
      <c r="B368" s="133" t="s">
        <v>897</v>
      </c>
      <c r="C368" s="195" t="s">
        <v>1728</v>
      </c>
      <c r="G368" s="112"/>
    </row>
    <row r="369" spans="1:7" x14ac:dyDescent="0.25">
      <c r="A369" s="112" t="s">
        <v>898</v>
      </c>
      <c r="B369" s="133" t="s">
        <v>899</v>
      </c>
      <c r="C369" s="195" t="s">
        <v>1728</v>
      </c>
      <c r="G369" s="112"/>
    </row>
    <row r="370" spans="1:7" x14ac:dyDescent="0.25">
      <c r="A370" s="112" t="s">
        <v>900</v>
      </c>
      <c r="B370" s="133" t="s">
        <v>99</v>
      </c>
      <c r="C370" s="147">
        <v>1</v>
      </c>
      <c r="G370" s="112"/>
    </row>
    <row r="371" spans="1:7" outlineLevel="1" x14ac:dyDescent="0.25">
      <c r="A371" s="112" t="s">
        <v>901</v>
      </c>
      <c r="B371" s="129" t="s">
        <v>902</v>
      </c>
      <c r="C371" s="194">
        <v>1.95</v>
      </c>
      <c r="G371" s="112"/>
    </row>
    <row r="372" spans="1:7" outlineLevel="1" x14ac:dyDescent="0.25">
      <c r="A372" s="112" t="s">
        <v>903</v>
      </c>
      <c r="B372" s="196" t="s">
        <v>1748</v>
      </c>
      <c r="C372" s="197">
        <v>10.75</v>
      </c>
      <c r="G372" s="112"/>
    </row>
    <row r="373" spans="1:7" outlineLevel="1" x14ac:dyDescent="0.25">
      <c r="A373" s="112" t="s">
        <v>904</v>
      </c>
      <c r="B373" s="196" t="s">
        <v>1734</v>
      </c>
      <c r="C373" s="197">
        <v>36.5</v>
      </c>
      <c r="G373" s="112"/>
    </row>
    <row r="374" spans="1:7" outlineLevel="1" x14ac:dyDescent="0.25">
      <c r="A374" s="112" t="s">
        <v>905</v>
      </c>
      <c r="B374" s="196" t="s">
        <v>1749</v>
      </c>
      <c r="C374" s="197">
        <v>50.16</v>
      </c>
      <c r="G374" s="112"/>
    </row>
    <row r="375" spans="1:7" outlineLevel="1" x14ac:dyDescent="0.25">
      <c r="A375" s="112" t="s">
        <v>906</v>
      </c>
      <c r="B375" s="196" t="s">
        <v>1750</v>
      </c>
      <c r="C375" s="197">
        <v>0.65</v>
      </c>
      <c r="G375" s="112"/>
    </row>
    <row r="376" spans="1:7" outlineLevel="1" x14ac:dyDescent="0.25">
      <c r="A376" s="112" t="s">
        <v>907</v>
      </c>
      <c r="B376" s="129" t="s">
        <v>103</v>
      </c>
      <c r="C376" s="147"/>
      <c r="G376" s="112"/>
    </row>
    <row r="377" spans="1:7" outlineLevel="1" x14ac:dyDescent="0.25">
      <c r="A377" s="112" t="s">
        <v>908</v>
      </c>
      <c r="B377" s="129" t="s">
        <v>103</v>
      </c>
      <c r="C377" s="147"/>
      <c r="G377" s="112"/>
    </row>
    <row r="378" spans="1:7" outlineLevel="1" x14ac:dyDescent="0.25">
      <c r="A378" s="112" t="s">
        <v>909</v>
      </c>
      <c r="B378" s="129" t="s">
        <v>103</v>
      </c>
      <c r="C378" s="147"/>
      <c r="G378" s="112"/>
    </row>
    <row r="379" spans="1:7" outlineLevel="1" x14ac:dyDescent="0.25">
      <c r="A379" s="112" t="s">
        <v>910</v>
      </c>
      <c r="B379" s="129" t="s">
        <v>103</v>
      </c>
      <c r="C379" s="147"/>
      <c r="G379" s="112"/>
    </row>
    <row r="380" spans="1:7" outlineLevel="1" x14ac:dyDescent="0.25">
      <c r="A380" s="112" t="s">
        <v>911</v>
      </c>
      <c r="B380" s="129" t="s">
        <v>103</v>
      </c>
      <c r="C380" s="147"/>
      <c r="G380" s="112"/>
    </row>
    <row r="381" spans="1:7" outlineLevel="1" x14ac:dyDescent="0.25">
      <c r="A381" s="112" t="s">
        <v>912</v>
      </c>
      <c r="B381" s="129" t="s">
        <v>103</v>
      </c>
      <c r="C381" s="147"/>
      <c r="G381" s="112"/>
    </row>
    <row r="382" spans="1:7" outlineLevel="1" x14ac:dyDescent="0.25">
      <c r="A382" s="112" t="s">
        <v>913</v>
      </c>
      <c r="B382" s="129" t="s">
        <v>103</v>
      </c>
      <c r="C382" s="147"/>
    </row>
    <row r="383" spans="1:7" outlineLevel="1" x14ac:dyDescent="0.25">
      <c r="A383" s="112" t="s">
        <v>914</v>
      </c>
      <c r="B383" s="129" t="s">
        <v>103</v>
      </c>
      <c r="C383" s="147"/>
    </row>
    <row r="384" spans="1:7" outlineLevel="1" x14ac:dyDescent="0.25">
      <c r="A384" s="112" t="s">
        <v>915</v>
      </c>
      <c r="B384" s="129" t="s">
        <v>103</v>
      </c>
      <c r="C384" s="147"/>
    </row>
    <row r="385" spans="1:3" outlineLevel="1" x14ac:dyDescent="0.25">
      <c r="A385" s="112" t="s">
        <v>916</v>
      </c>
      <c r="B385" s="129" t="s">
        <v>103</v>
      </c>
      <c r="C385" s="147"/>
    </row>
    <row r="386" spans="1:3" outlineLevel="1" x14ac:dyDescent="0.25">
      <c r="A386" s="112" t="s">
        <v>917</v>
      </c>
      <c r="B386" s="129" t="s">
        <v>103</v>
      </c>
      <c r="C386" s="147"/>
    </row>
    <row r="387" spans="1:3" outlineLevel="1" x14ac:dyDescent="0.25">
      <c r="A387" s="112" t="s">
        <v>918</v>
      </c>
      <c r="B387" s="129" t="s">
        <v>103</v>
      </c>
      <c r="C387" s="147"/>
    </row>
    <row r="388" spans="1:3" x14ac:dyDescent="0.25">
      <c r="C388" s="147"/>
    </row>
    <row r="389" spans="1:3" x14ac:dyDescent="0.25">
      <c r="C389" s="147"/>
    </row>
    <row r="390" spans="1:3" x14ac:dyDescent="0.25">
      <c r="C390" s="147"/>
    </row>
    <row r="391" spans="1:3" x14ac:dyDescent="0.25">
      <c r="C391" s="147"/>
    </row>
    <row r="392" spans="1:3" x14ac:dyDescent="0.25">
      <c r="C392" s="147"/>
    </row>
    <row r="393" spans="1:3" x14ac:dyDescent="0.25">
      <c r="C393" s="147"/>
    </row>
  </sheetData>
  <sheetProtection algorithmName="SHA-512" hashValue="mPm7ZwaEqok99qNuAfZevozztCvExyp/FcG7UannAbpE5jEPgiy36SA49KxPBBLxnWGNa7oafsC7CMTKyOaXPg==" saltValue="Nc1ivatUTWtUgBvKQcvWrQ==" spinCount="100000"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conditionalFormatting sqref="C12">
    <cfRule type="cellIs" dxfId="39" priority="46" operator="equal">
      <formula>"[For completion]"</formula>
    </cfRule>
  </conditionalFormatting>
  <conditionalFormatting sqref="C13">
    <cfRule type="cellIs" dxfId="38" priority="45" operator="equal">
      <formula>"[For completion]"</formula>
    </cfRule>
  </conditionalFormatting>
  <conditionalFormatting sqref="C28">
    <cfRule type="cellIs" dxfId="37" priority="44" operator="equal">
      <formula>"[For completion]"</formula>
    </cfRule>
  </conditionalFormatting>
  <conditionalFormatting sqref="D28">
    <cfRule type="cellIs" dxfId="36" priority="43" operator="equal">
      <formula>"[For completion]"</formula>
    </cfRule>
  </conditionalFormatting>
  <conditionalFormatting sqref="C36">
    <cfRule type="cellIs" dxfId="35" priority="42" operator="equal">
      <formula>"[For completion]"</formula>
    </cfRule>
  </conditionalFormatting>
  <conditionalFormatting sqref="D36">
    <cfRule type="cellIs" dxfId="34" priority="41" operator="equal">
      <formula>"[For completion]"</formula>
    </cfRule>
  </conditionalFormatting>
  <conditionalFormatting sqref="F36">
    <cfRule type="cellIs" dxfId="33" priority="40" operator="equal">
      <formula>"[For completion]"</formula>
    </cfRule>
  </conditionalFormatting>
  <conditionalFormatting sqref="C16:C25">
    <cfRule type="cellIs" dxfId="32" priority="39" operator="equal">
      <formula>"[For completion]"</formula>
    </cfRule>
  </conditionalFormatting>
  <conditionalFormatting sqref="C99:D102 D103">
    <cfRule type="cellIs" dxfId="31" priority="38" operator="equal">
      <formula>"[For completion]"</formula>
    </cfRule>
  </conditionalFormatting>
  <conditionalFormatting sqref="F99:F103">
    <cfRule type="cellIs" dxfId="30" priority="37" operator="equal">
      <formula>"[For completion]"</formula>
    </cfRule>
  </conditionalFormatting>
  <conditionalFormatting sqref="C103">
    <cfRule type="cellIs" dxfId="29" priority="36" operator="equal">
      <formula>"[For completion]"</formula>
    </cfRule>
  </conditionalFormatting>
  <conditionalFormatting sqref="C150:D151">
    <cfRule type="cellIs" dxfId="28" priority="35" operator="equal">
      <formula>"[For completion]"</formula>
    </cfRule>
  </conditionalFormatting>
  <conditionalFormatting sqref="F150:F151">
    <cfRule type="cellIs" dxfId="27" priority="34" operator="equal">
      <formula>"[For completion]"</formula>
    </cfRule>
  </conditionalFormatting>
  <conditionalFormatting sqref="C160:D161">
    <cfRule type="cellIs" dxfId="26" priority="33" operator="equal">
      <formula>"[For completion]"</formula>
    </cfRule>
  </conditionalFormatting>
  <conditionalFormatting sqref="F160:F161">
    <cfRule type="cellIs" dxfId="25" priority="32" operator="equal">
      <formula>"[For completion]"</formula>
    </cfRule>
  </conditionalFormatting>
  <conditionalFormatting sqref="C170:D174">
    <cfRule type="cellIs" dxfId="24" priority="31" operator="equal">
      <formula>"[For completion]"</formula>
    </cfRule>
  </conditionalFormatting>
  <conditionalFormatting sqref="C180:D180">
    <cfRule type="cellIs" dxfId="23" priority="30" operator="equal">
      <formula>"[For completion]"</formula>
    </cfRule>
  </conditionalFormatting>
  <conditionalFormatting sqref="F180">
    <cfRule type="cellIs" dxfId="22" priority="29" operator="equal">
      <formula>"[For completion]"</formula>
    </cfRule>
  </conditionalFormatting>
  <conditionalFormatting sqref="F170:F174">
    <cfRule type="cellIs" dxfId="21" priority="28" operator="equal">
      <formula>"[For completion]"</formula>
    </cfRule>
  </conditionalFormatting>
  <conditionalFormatting sqref="C190:D195">
    <cfRule type="cellIs" dxfId="20" priority="27" operator="equal">
      <formula>"[For completion]"</formula>
    </cfRule>
  </conditionalFormatting>
  <conditionalFormatting sqref="C187">
    <cfRule type="cellIs" dxfId="19" priority="26" operator="equal">
      <formula>"[For completion]"</formula>
    </cfRule>
  </conditionalFormatting>
  <conditionalFormatting sqref="C238">
    <cfRule type="cellIs" dxfId="18" priority="25" operator="equal">
      <formula>"[For completion]"</formula>
    </cfRule>
  </conditionalFormatting>
  <conditionalFormatting sqref="C241:C248">
    <cfRule type="cellIs" dxfId="17" priority="24" operator="equal">
      <formula>"[For completion]"</formula>
    </cfRule>
  </conditionalFormatting>
  <conditionalFormatting sqref="C250:C255">
    <cfRule type="cellIs" dxfId="16" priority="23" operator="equal">
      <formula>"[For completion]"</formula>
    </cfRule>
  </conditionalFormatting>
  <conditionalFormatting sqref="C288">
    <cfRule type="cellIs" dxfId="15" priority="16" operator="equal">
      <formula>"[For completion]"</formula>
    </cfRule>
  </conditionalFormatting>
  <conditionalFormatting sqref="C291:D296">
    <cfRule type="cellIs" dxfId="14" priority="15" operator="equal">
      <formula>"[For completion]"</formula>
    </cfRule>
  </conditionalFormatting>
  <conditionalFormatting sqref="C339">
    <cfRule type="cellIs" dxfId="13" priority="14" operator="equal">
      <formula>"[For completion]"</formula>
    </cfRule>
  </conditionalFormatting>
  <conditionalFormatting sqref="C342:C349">
    <cfRule type="cellIs" dxfId="12" priority="13" operator="equal">
      <formula>"[For completion]"</formula>
    </cfRule>
  </conditionalFormatting>
  <conditionalFormatting sqref="C351:C356">
    <cfRule type="cellIs" dxfId="11" priority="12" operator="equal">
      <formula>"[For completion]"</formula>
    </cfRule>
  </conditionalFormatting>
  <conditionalFormatting sqref="C371">
    <cfRule type="cellIs" dxfId="10" priority="11" operator="equal">
      <formula>"[For completion]"</formula>
    </cfRule>
  </conditionalFormatting>
  <conditionalFormatting sqref="C372">
    <cfRule type="cellIs" dxfId="9" priority="10" operator="equal">
      <formula>"[For completion]"</formula>
    </cfRule>
  </conditionalFormatting>
  <conditionalFormatting sqref="C373">
    <cfRule type="cellIs" dxfId="8" priority="9" operator="equal">
      <formula>"[For completion]"</formula>
    </cfRule>
  </conditionalFormatting>
  <conditionalFormatting sqref="C374">
    <cfRule type="cellIs" dxfId="7" priority="8" operator="equal">
      <formula>"[For completion]"</formula>
    </cfRule>
  </conditionalFormatting>
  <conditionalFormatting sqref="C375">
    <cfRule type="cellIs" dxfId="6" priority="7" operator="equal">
      <formula>"[For completion]"</formula>
    </cfRule>
  </conditionalFormatting>
  <conditionalFormatting sqref="C260">
    <cfRule type="cellIs" dxfId="5" priority="6" operator="equal">
      <formula>"[For completion]"</formula>
    </cfRule>
  </conditionalFormatting>
  <conditionalFormatting sqref="C264">
    <cfRule type="cellIs" dxfId="4" priority="5" operator="equal">
      <formula>"[For completion]"</formula>
    </cfRule>
  </conditionalFormatting>
  <conditionalFormatting sqref="C261">
    <cfRule type="cellIs" dxfId="3" priority="4" operator="equal">
      <formula>"[For completion]"</formula>
    </cfRule>
  </conditionalFormatting>
  <conditionalFormatting sqref="C265">
    <cfRule type="cellIs" dxfId="2" priority="3" operator="equal">
      <formula>"[For completion]"</formula>
    </cfRule>
  </conditionalFormatting>
  <conditionalFormatting sqref="C266">
    <cfRule type="cellIs" dxfId="1" priority="2" operator="equal">
      <formula>"[For completion]"</formula>
    </cfRule>
  </conditionalFormatting>
  <conditionalFormatting sqref="C267">
    <cfRule type="cellIs" dxfId="0" priority="1" operator="equal">
      <formula>"[For completion]"</formula>
    </cfRule>
  </conditionalFormatting>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 ref="B316" location="'2. Harmonised Glossary'!A11" display="Loan to Value (LTV) Information - Un-indexed" xr:uid="{00000000-0004-0000-0500-000008000000}"/>
    <hyperlink ref="B338" location="'2. Harmonised Glossary'!A11" display="Loan to Value (LTV) Information - Indexed" xr:uid="{00000000-0004-0000-0500-000009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E36E00"/>
  </sheetPr>
  <dimension ref="A1:N179"/>
  <sheetViews>
    <sheetView zoomScale="80" zoomScaleNormal="80" workbookViewId="0">
      <selection activeCell="A2" sqref="A2"/>
    </sheetView>
  </sheetViews>
  <sheetFormatPr defaultColWidth="8.85546875" defaultRowHeight="15" outlineLevelRow="1" x14ac:dyDescent="0.25"/>
  <cols>
    <col min="1" max="1" width="12.140625" style="27" customWidth="1"/>
    <col min="2" max="2" width="60.7109375" style="27" customWidth="1"/>
    <col min="3" max="4" width="40.7109375" style="27" customWidth="1"/>
    <col min="5" max="5" width="7.28515625" style="27" customWidth="1"/>
    <col min="6" max="6" width="40.7109375" style="27" customWidth="1"/>
    <col min="7" max="7" width="40.7109375" style="25" customWidth="1"/>
    <col min="8" max="8" width="7.28515625" style="27" customWidth="1"/>
    <col min="9" max="9" width="71.85546875" style="27" customWidth="1"/>
    <col min="10" max="11" width="47.7109375" style="27" customWidth="1"/>
    <col min="12" max="12" width="7.28515625" style="27" customWidth="1"/>
    <col min="13" max="13" width="25.7109375" style="27" customWidth="1"/>
    <col min="14" max="14" width="25.7109375" style="25" customWidth="1"/>
    <col min="15" max="16384" width="8.85546875" style="57"/>
  </cols>
  <sheetData>
    <row r="1" spans="1:14" ht="31.5" x14ac:dyDescent="0.25">
      <c r="A1" s="152" t="s">
        <v>919</v>
      </c>
      <c r="B1" s="152"/>
      <c r="C1" s="25"/>
      <c r="D1" s="25"/>
      <c r="E1" s="25"/>
      <c r="F1" s="161" t="s">
        <v>1708</v>
      </c>
      <c r="H1" s="25"/>
      <c r="I1" s="24"/>
      <c r="J1" s="25"/>
      <c r="K1" s="25"/>
      <c r="L1" s="25"/>
      <c r="M1" s="25"/>
    </row>
    <row r="2" spans="1:14" ht="15.75" thickBot="1" x14ac:dyDescent="0.3">
      <c r="A2" s="25"/>
      <c r="B2" s="25"/>
      <c r="C2" s="25"/>
      <c r="D2" s="25"/>
      <c r="E2" s="25"/>
      <c r="F2" s="25"/>
      <c r="H2"/>
      <c r="L2" s="25"/>
      <c r="M2" s="25"/>
    </row>
    <row r="3" spans="1:14" ht="19.5" thickBot="1" x14ac:dyDescent="0.3">
      <c r="A3" s="28"/>
      <c r="B3" s="29" t="s">
        <v>23</v>
      </c>
      <c r="C3" s="30" t="s">
        <v>24</v>
      </c>
      <c r="D3" s="28"/>
      <c r="E3" s="28"/>
      <c r="F3" s="28"/>
      <c r="G3" s="28"/>
      <c r="H3"/>
      <c r="L3" s="25"/>
      <c r="M3" s="25"/>
    </row>
    <row r="4" spans="1:14" ht="15.75" thickBot="1" x14ac:dyDescent="0.3">
      <c r="H4"/>
      <c r="L4" s="25"/>
      <c r="M4" s="25"/>
    </row>
    <row r="5" spans="1:14" ht="18.75" x14ac:dyDescent="0.25">
      <c r="B5" s="32" t="s">
        <v>920</v>
      </c>
      <c r="C5" s="31"/>
      <c r="E5" s="33"/>
      <c r="F5" s="33"/>
      <c r="H5"/>
      <c r="L5" s="25"/>
      <c r="M5" s="25"/>
    </row>
    <row r="6" spans="1:14" ht="15.75" thickBot="1" x14ac:dyDescent="0.3">
      <c r="B6" s="36" t="s">
        <v>921</v>
      </c>
      <c r="H6"/>
      <c r="L6" s="25"/>
      <c r="M6" s="25"/>
    </row>
    <row r="7" spans="1:14" s="78" customFormat="1" x14ac:dyDescent="0.25">
      <c r="A7" s="27"/>
      <c r="B7" s="51"/>
      <c r="C7" s="27"/>
      <c r="D7" s="27"/>
      <c r="E7" s="27"/>
      <c r="F7" s="27"/>
      <c r="G7" s="25"/>
      <c r="H7"/>
      <c r="I7" s="27"/>
      <c r="J7" s="27"/>
      <c r="K7" s="27"/>
      <c r="L7" s="25"/>
      <c r="M7" s="25"/>
      <c r="N7" s="25"/>
    </row>
    <row r="8" spans="1:14" ht="37.5" x14ac:dyDescent="0.25">
      <c r="A8" s="38" t="s">
        <v>33</v>
      </c>
      <c r="B8" s="38" t="s">
        <v>921</v>
      </c>
      <c r="C8" s="39"/>
      <c r="D8" s="39"/>
      <c r="E8" s="39"/>
      <c r="F8" s="39"/>
      <c r="G8" s="40"/>
      <c r="H8"/>
      <c r="I8" s="44"/>
      <c r="J8" s="33"/>
      <c r="K8" s="33"/>
      <c r="L8" s="33"/>
      <c r="M8" s="33"/>
    </row>
    <row r="9" spans="1:14" ht="15" customHeight="1" x14ac:dyDescent="0.25">
      <c r="A9" s="46"/>
      <c r="B9" s="47" t="s">
        <v>922</v>
      </c>
      <c r="C9" s="46"/>
      <c r="D9" s="46"/>
      <c r="E9" s="46"/>
      <c r="F9" s="49"/>
      <c r="G9" s="49"/>
      <c r="H9"/>
      <c r="I9" s="44"/>
      <c r="J9" s="41"/>
      <c r="K9" s="41"/>
      <c r="L9" s="41"/>
      <c r="M9" s="60"/>
      <c r="N9" s="60"/>
    </row>
    <row r="10" spans="1:14" x14ac:dyDescent="0.25">
      <c r="A10" s="27" t="s">
        <v>923</v>
      </c>
      <c r="B10" s="27" t="s">
        <v>924</v>
      </c>
      <c r="C10" s="156" t="s">
        <v>35</v>
      </c>
      <c r="E10" s="44"/>
      <c r="F10" s="44"/>
      <c r="H10"/>
      <c r="I10" s="44"/>
      <c r="L10" s="44"/>
      <c r="M10" s="44"/>
    </row>
    <row r="11" spans="1:14" outlineLevel="1" x14ac:dyDescent="0.25">
      <c r="A11" s="27" t="s">
        <v>925</v>
      </c>
      <c r="B11" s="56" t="s">
        <v>511</v>
      </c>
      <c r="E11" s="44"/>
      <c r="F11" s="44"/>
      <c r="H11"/>
      <c r="I11" s="44"/>
      <c r="L11" s="44"/>
      <c r="M11" s="44"/>
    </row>
    <row r="12" spans="1:14" outlineLevel="1" x14ac:dyDescent="0.25">
      <c r="A12" s="27" t="s">
        <v>926</v>
      </c>
      <c r="B12" s="56" t="s">
        <v>513</v>
      </c>
      <c r="E12" s="44"/>
      <c r="F12" s="44"/>
      <c r="H12"/>
      <c r="I12" s="44"/>
      <c r="L12" s="44"/>
      <c r="M12" s="44"/>
    </row>
    <row r="13" spans="1:14" outlineLevel="1" x14ac:dyDescent="0.25">
      <c r="A13" s="27" t="s">
        <v>927</v>
      </c>
      <c r="E13" s="44"/>
      <c r="F13" s="44"/>
      <c r="H13"/>
      <c r="I13" s="44"/>
      <c r="L13" s="44"/>
      <c r="M13" s="44"/>
    </row>
    <row r="14" spans="1:14" outlineLevel="1" x14ac:dyDescent="0.25">
      <c r="A14" s="27" t="s">
        <v>928</v>
      </c>
      <c r="E14" s="44"/>
      <c r="F14" s="44"/>
      <c r="H14"/>
      <c r="I14" s="44"/>
      <c r="L14" s="44"/>
      <c r="M14" s="44"/>
    </row>
    <row r="15" spans="1:14" outlineLevel="1" x14ac:dyDescent="0.25">
      <c r="A15" s="27" t="s">
        <v>929</v>
      </c>
      <c r="E15" s="44"/>
      <c r="F15" s="44"/>
      <c r="H15"/>
      <c r="I15" s="44"/>
      <c r="L15" s="44"/>
      <c r="M15" s="44"/>
    </row>
    <row r="16" spans="1:14" outlineLevel="1" x14ac:dyDescent="0.25">
      <c r="A16" s="27" t="s">
        <v>930</v>
      </c>
      <c r="E16" s="44"/>
      <c r="F16" s="44"/>
      <c r="H16"/>
      <c r="I16" s="44"/>
      <c r="L16" s="44"/>
      <c r="M16" s="44"/>
    </row>
    <row r="17" spans="1:14" outlineLevel="1" x14ac:dyDescent="0.25">
      <c r="A17" s="27" t="s">
        <v>931</v>
      </c>
      <c r="E17" s="44"/>
      <c r="F17" s="44"/>
      <c r="H17"/>
      <c r="I17" s="44"/>
      <c r="L17" s="44"/>
      <c r="M17" s="44"/>
    </row>
    <row r="18" spans="1:14" x14ac:dyDescent="0.25">
      <c r="A18" s="46"/>
      <c r="B18" s="46" t="s">
        <v>932</v>
      </c>
      <c r="C18" s="46" t="s">
        <v>691</v>
      </c>
      <c r="D18" s="46" t="s">
        <v>933</v>
      </c>
      <c r="E18" s="46"/>
      <c r="F18" s="46" t="s">
        <v>934</v>
      </c>
      <c r="G18" s="46" t="s">
        <v>935</v>
      </c>
      <c r="H18"/>
      <c r="I18" s="77"/>
      <c r="J18" s="41"/>
      <c r="K18" s="41"/>
      <c r="L18" s="33"/>
      <c r="M18" s="41"/>
      <c r="N18" s="41"/>
    </row>
    <row r="19" spans="1:14" x14ac:dyDescent="0.25">
      <c r="A19" s="27" t="s">
        <v>936</v>
      </c>
      <c r="B19" s="27" t="s">
        <v>937</v>
      </c>
      <c r="C19" s="155" t="s">
        <v>35</v>
      </c>
      <c r="D19" s="41"/>
      <c r="E19" s="41"/>
      <c r="F19" s="60"/>
      <c r="G19" s="60"/>
      <c r="H19"/>
      <c r="I19" s="44"/>
      <c r="L19" s="41"/>
      <c r="M19" s="60"/>
      <c r="N19" s="60"/>
    </row>
    <row r="20" spans="1:14" x14ac:dyDescent="0.25">
      <c r="A20" s="41"/>
      <c r="B20" s="77"/>
      <c r="C20" s="41"/>
      <c r="D20" s="41"/>
      <c r="E20" s="41"/>
      <c r="F20" s="60"/>
      <c r="G20" s="60"/>
      <c r="H20"/>
      <c r="I20" s="77"/>
      <c r="J20" s="41"/>
      <c r="K20" s="41"/>
      <c r="L20" s="41"/>
      <c r="M20" s="60"/>
      <c r="N20" s="60"/>
    </row>
    <row r="21" spans="1:14" x14ac:dyDescent="0.25">
      <c r="B21" s="27" t="s">
        <v>696</v>
      </c>
      <c r="C21" s="41"/>
      <c r="D21" s="41"/>
      <c r="E21" s="41"/>
      <c r="F21" s="60"/>
      <c r="G21" s="60"/>
      <c r="H21"/>
      <c r="I21" s="44"/>
      <c r="J21" s="41"/>
      <c r="K21" s="41"/>
      <c r="L21" s="41"/>
      <c r="M21" s="60"/>
      <c r="N21" s="60"/>
    </row>
    <row r="22" spans="1:14" x14ac:dyDescent="0.25">
      <c r="A22" s="27" t="s">
        <v>938</v>
      </c>
      <c r="B22" s="44" t="s">
        <v>613</v>
      </c>
      <c r="C22" s="155" t="s">
        <v>35</v>
      </c>
      <c r="D22" s="156" t="s">
        <v>35</v>
      </c>
      <c r="E22" s="44"/>
      <c r="F22" s="53" t="str">
        <f>IF($C$37=0,"",IF(C22="[for completion]","",C22/$C$37))</f>
        <v/>
      </c>
      <c r="G22" s="53" t="str">
        <f>IF($D$37=0,"",IF(D22="[for completion]","",D22/$D$37))</f>
        <v/>
      </c>
      <c r="H22"/>
      <c r="I22" s="44"/>
      <c r="L22" s="44"/>
      <c r="M22" s="53"/>
      <c r="N22" s="53"/>
    </row>
    <row r="23" spans="1:14" x14ac:dyDescent="0.25">
      <c r="A23" s="27" t="s">
        <v>939</v>
      </c>
      <c r="B23" s="44" t="s">
        <v>613</v>
      </c>
      <c r="C23" s="155" t="s">
        <v>35</v>
      </c>
      <c r="D23" s="156" t="s">
        <v>35</v>
      </c>
      <c r="E23" s="44"/>
      <c r="F23" s="53" t="str">
        <f t="shared" ref="F23:F36" si="0">IF($C$37=0,"",IF(C23="[for completion]","",C23/$C$37))</f>
        <v/>
      </c>
      <c r="G23" s="53" t="str">
        <f t="shared" ref="G23:G36" si="1">IF($D$37=0,"",IF(D23="[for completion]","",D23/$D$37))</f>
        <v/>
      </c>
      <c r="H23"/>
      <c r="I23" s="44"/>
      <c r="L23" s="44"/>
      <c r="M23" s="53"/>
      <c r="N23" s="53"/>
    </row>
    <row r="24" spans="1:14" x14ac:dyDescent="0.25">
      <c r="A24" s="27" t="s">
        <v>940</v>
      </c>
      <c r="B24" s="44" t="s">
        <v>613</v>
      </c>
      <c r="C24" s="155" t="s">
        <v>35</v>
      </c>
      <c r="D24" s="156" t="s">
        <v>35</v>
      </c>
      <c r="F24" s="53" t="str">
        <f t="shared" si="0"/>
        <v/>
      </c>
      <c r="G24" s="53" t="str">
        <f t="shared" si="1"/>
        <v/>
      </c>
      <c r="H24"/>
      <c r="I24" s="44"/>
      <c r="M24" s="53"/>
      <c r="N24" s="53"/>
    </row>
    <row r="25" spans="1:14" x14ac:dyDescent="0.25">
      <c r="A25" s="27" t="s">
        <v>941</v>
      </c>
      <c r="B25" s="44" t="s">
        <v>613</v>
      </c>
      <c r="C25" s="155" t="s">
        <v>35</v>
      </c>
      <c r="D25" s="156" t="s">
        <v>35</v>
      </c>
      <c r="E25" s="64"/>
      <c r="F25" s="53" t="str">
        <f t="shared" si="0"/>
        <v/>
      </c>
      <c r="G25" s="53" t="str">
        <f t="shared" si="1"/>
        <v/>
      </c>
      <c r="H25"/>
      <c r="I25" s="44"/>
      <c r="L25" s="64"/>
      <c r="M25" s="53"/>
      <c r="N25" s="53"/>
    </row>
    <row r="26" spans="1:14" x14ac:dyDescent="0.25">
      <c r="A26" s="27" t="s">
        <v>942</v>
      </c>
      <c r="B26" s="44" t="s">
        <v>613</v>
      </c>
      <c r="C26" s="155" t="s">
        <v>35</v>
      </c>
      <c r="D26" s="156" t="s">
        <v>35</v>
      </c>
      <c r="E26" s="64"/>
      <c r="F26" s="53" t="str">
        <f t="shared" si="0"/>
        <v/>
      </c>
      <c r="G26" s="53" t="str">
        <f t="shared" si="1"/>
        <v/>
      </c>
      <c r="H26"/>
      <c r="I26" s="44"/>
      <c r="L26" s="64"/>
      <c r="M26" s="53"/>
      <c r="N26" s="53"/>
    </row>
    <row r="27" spans="1:14" x14ac:dyDescent="0.25">
      <c r="A27" s="27" t="s">
        <v>943</v>
      </c>
      <c r="B27" s="44" t="s">
        <v>613</v>
      </c>
      <c r="C27" s="155" t="s">
        <v>35</v>
      </c>
      <c r="D27" s="156" t="s">
        <v>35</v>
      </c>
      <c r="E27" s="64"/>
      <c r="F27" s="53" t="str">
        <f t="shared" si="0"/>
        <v/>
      </c>
      <c r="G27" s="53" t="str">
        <f t="shared" si="1"/>
        <v/>
      </c>
      <c r="H27"/>
      <c r="I27" s="44"/>
      <c r="L27" s="64"/>
      <c r="M27" s="53"/>
      <c r="N27" s="53"/>
    </row>
    <row r="28" spans="1:14" x14ac:dyDescent="0.25">
      <c r="A28" s="27" t="s">
        <v>944</v>
      </c>
      <c r="B28" s="44" t="s">
        <v>613</v>
      </c>
      <c r="C28" s="155" t="s">
        <v>35</v>
      </c>
      <c r="D28" s="156" t="s">
        <v>35</v>
      </c>
      <c r="E28" s="64"/>
      <c r="F28" s="53" t="str">
        <f t="shared" si="0"/>
        <v/>
      </c>
      <c r="G28" s="53" t="str">
        <f t="shared" si="1"/>
        <v/>
      </c>
      <c r="H28"/>
      <c r="I28" s="44"/>
      <c r="L28" s="64"/>
      <c r="M28" s="53"/>
      <c r="N28" s="53"/>
    </row>
    <row r="29" spans="1:14" x14ac:dyDescent="0.25">
      <c r="A29" s="27" t="s">
        <v>945</v>
      </c>
      <c r="B29" s="44" t="s">
        <v>613</v>
      </c>
      <c r="C29" s="155" t="s">
        <v>35</v>
      </c>
      <c r="D29" s="156" t="s">
        <v>35</v>
      </c>
      <c r="E29" s="64"/>
      <c r="F29" s="53" t="str">
        <f t="shared" si="0"/>
        <v/>
      </c>
      <c r="G29" s="53" t="str">
        <f t="shared" si="1"/>
        <v/>
      </c>
      <c r="H29"/>
      <c r="I29" s="44"/>
      <c r="L29" s="64"/>
      <c r="M29" s="53"/>
      <c r="N29" s="53"/>
    </row>
    <row r="30" spans="1:14" x14ac:dyDescent="0.25">
      <c r="A30" s="27" t="s">
        <v>946</v>
      </c>
      <c r="B30" s="44" t="s">
        <v>613</v>
      </c>
      <c r="C30" s="155" t="s">
        <v>35</v>
      </c>
      <c r="D30" s="156" t="s">
        <v>35</v>
      </c>
      <c r="E30" s="64"/>
      <c r="F30" s="53" t="str">
        <f t="shared" si="0"/>
        <v/>
      </c>
      <c r="G30" s="53" t="str">
        <f t="shared" si="1"/>
        <v/>
      </c>
      <c r="H30"/>
      <c r="I30" s="44"/>
      <c r="L30" s="64"/>
      <c r="M30" s="53"/>
      <c r="N30" s="53"/>
    </row>
    <row r="31" spans="1:14" x14ac:dyDescent="0.25">
      <c r="A31" s="27" t="s">
        <v>947</v>
      </c>
      <c r="B31" s="44" t="s">
        <v>613</v>
      </c>
      <c r="C31" s="155" t="s">
        <v>35</v>
      </c>
      <c r="D31" s="156" t="s">
        <v>35</v>
      </c>
      <c r="E31" s="64"/>
      <c r="F31" s="53" t="str">
        <f t="shared" si="0"/>
        <v/>
      </c>
      <c r="G31" s="53" t="str">
        <f t="shared" si="1"/>
        <v/>
      </c>
      <c r="H31"/>
      <c r="I31" s="44"/>
      <c r="L31" s="64"/>
      <c r="M31" s="53"/>
      <c r="N31" s="53"/>
    </row>
    <row r="32" spans="1:14" x14ac:dyDescent="0.25">
      <c r="A32" s="27" t="s">
        <v>948</v>
      </c>
      <c r="B32" s="44" t="s">
        <v>613</v>
      </c>
      <c r="C32" s="155" t="s">
        <v>35</v>
      </c>
      <c r="D32" s="156" t="s">
        <v>35</v>
      </c>
      <c r="E32" s="64"/>
      <c r="F32" s="53" t="str">
        <f t="shared" si="0"/>
        <v/>
      </c>
      <c r="G32" s="53" t="str">
        <f t="shared" si="1"/>
        <v/>
      </c>
      <c r="H32"/>
      <c r="I32" s="44"/>
      <c r="L32" s="64"/>
      <c r="M32" s="53"/>
      <c r="N32" s="53"/>
    </row>
    <row r="33" spans="1:14" x14ac:dyDescent="0.25">
      <c r="A33" s="27" t="s">
        <v>949</v>
      </c>
      <c r="B33" s="44" t="s">
        <v>613</v>
      </c>
      <c r="C33" s="155" t="s">
        <v>35</v>
      </c>
      <c r="D33" s="156" t="s">
        <v>35</v>
      </c>
      <c r="E33" s="64"/>
      <c r="F33" s="53" t="str">
        <f t="shared" si="0"/>
        <v/>
      </c>
      <c r="G33" s="53" t="str">
        <f t="shared" si="1"/>
        <v/>
      </c>
      <c r="H33"/>
      <c r="I33" s="44"/>
      <c r="L33" s="64"/>
      <c r="M33" s="53"/>
      <c r="N33" s="53"/>
    </row>
    <row r="34" spans="1:14" x14ac:dyDescent="0.25">
      <c r="A34" s="27" t="s">
        <v>950</v>
      </c>
      <c r="B34" s="44" t="s">
        <v>613</v>
      </c>
      <c r="C34" s="155" t="s">
        <v>35</v>
      </c>
      <c r="D34" s="156" t="s">
        <v>35</v>
      </c>
      <c r="E34" s="64"/>
      <c r="F34" s="53" t="str">
        <f t="shared" si="0"/>
        <v/>
      </c>
      <c r="G34" s="53" t="str">
        <f t="shared" si="1"/>
        <v/>
      </c>
      <c r="H34"/>
      <c r="I34" s="44"/>
      <c r="L34" s="64"/>
      <c r="M34" s="53"/>
      <c r="N34" s="53"/>
    </row>
    <row r="35" spans="1:14" x14ac:dyDescent="0.25">
      <c r="A35" s="27" t="s">
        <v>951</v>
      </c>
      <c r="B35" s="44" t="s">
        <v>613</v>
      </c>
      <c r="C35" s="155" t="s">
        <v>35</v>
      </c>
      <c r="D35" s="156" t="s">
        <v>35</v>
      </c>
      <c r="E35" s="64"/>
      <c r="F35" s="53" t="str">
        <f t="shared" si="0"/>
        <v/>
      </c>
      <c r="G35" s="53" t="str">
        <f t="shared" si="1"/>
        <v/>
      </c>
      <c r="H35"/>
      <c r="I35" s="44"/>
      <c r="L35" s="64"/>
      <c r="M35" s="53"/>
      <c r="N35" s="53"/>
    </row>
    <row r="36" spans="1:14" x14ac:dyDescent="0.25">
      <c r="A36" s="27" t="s">
        <v>952</v>
      </c>
      <c r="B36" s="44" t="s">
        <v>613</v>
      </c>
      <c r="C36" s="155" t="s">
        <v>35</v>
      </c>
      <c r="D36" s="156" t="s">
        <v>35</v>
      </c>
      <c r="E36" s="64"/>
      <c r="F36" s="53" t="str">
        <f t="shared" si="0"/>
        <v/>
      </c>
      <c r="G36" s="53" t="str">
        <f t="shared" si="1"/>
        <v/>
      </c>
      <c r="H36"/>
      <c r="I36" s="44"/>
      <c r="L36" s="64"/>
      <c r="M36" s="53"/>
      <c r="N36" s="53"/>
    </row>
    <row r="37" spans="1:14" x14ac:dyDescent="0.25">
      <c r="A37" s="27" t="s">
        <v>953</v>
      </c>
      <c r="B37" s="54" t="s">
        <v>101</v>
      </c>
      <c r="C37" s="157">
        <f>SUM(C22:C36)</f>
        <v>0</v>
      </c>
      <c r="D37" s="52">
        <f>SUM(D22:D36)</f>
        <v>0</v>
      </c>
      <c r="E37" s="64"/>
      <c r="F37" s="55">
        <f>SUM(F22:F36)</f>
        <v>0</v>
      </c>
      <c r="G37" s="55">
        <f>SUM(G22:G36)</f>
        <v>0</v>
      </c>
      <c r="H37"/>
      <c r="I37" s="54"/>
      <c r="J37" s="44"/>
      <c r="K37" s="44"/>
      <c r="L37" s="64"/>
      <c r="M37" s="55"/>
      <c r="N37" s="55"/>
    </row>
    <row r="38" spans="1:14" x14ac:dyDescent="0.25">
      <c r="A38" s="46"/>
      <c r="B38" s="47" t="s">
        <v>954</v>
      </c>
      <c r="C38" s="46" t="s">
        <v>65</v>
      </c>
      <c r="D38" s="46"/>
      <c r="E38" s="48"/>
      <c r="F38" s="46" t="s">
        <v>934</v>
      </c>
      <c r="G38" s="46"/>
      <c r="H38"/>
      <c r="I38" s="77"/>
      <c r="J38" s="41"/>
      <c r="K38" s="41"/>
      <c r="L38" s="33"/>
      <c r="M38" s="41"/>
      <c r="N38" s="41"/>
    </row>
    <row r="39" spans="1:14" x14ac:dyDescent="0.25">
      <c r="A39" s="27" t="s">
        <v>955</v>
      </c>
      <c r="B39" s="44" t="s">
        <v>956</v>
      </c>
      <c r="C39" s="155" t="s">
        <v>35</v>
      </c>
      <c r="E39" s="79"/>
      <c r="F39" s="53" t="str">
        <f>IF($C$42=0,"",IF(C39="[for completion]","",C39/$C$42))</f>
        <v/>
      </c>
      <c r="G39" s="52"/>
      <c r="H39"/>
      <c r="I39" s="44"/>
      <c r="L39" s="79"/>
      <c r="M39" s="53"/>
      <c r="N39" s="52"/>
    </row>
    <row r="40" spans="1:14" x14ac:dyDescent="0.25">
      <c r="A40" s="27" t="s">
        <v>957</v>
      </c>
      <c r="B40" s="44" t="s">
        <v>958</v>
      </c>
      <c r="C40" s="155" t="s">
        <v>35</v>
      </c>
      <c r="E40" s="79"/>
      <c r="F40" s="53" t="str">
        <f>IF($C$42=0,"",IF(C40="[for completion]","",C40/$C$42))</f>
        <v/>
      </c>
      <c r="G40" s="52"/>
      <c r="H40"/>
      <c r="I40" s="44"/>
      <c r="L40" s="79"/>
      <c r="M40" s="53"/>
      <c r="N40" s="52"/>
    </row>
    <row r="41" spans="1:14" x14ac:dyDescent="0.25">
      <c r="A41" s="27" t="s">
        <v>959</v>
      </c>
      <c r="B41" s="44" t="s">
        <v>99</v>
      </c>
      <c r="C41" s="155" t="s">
        <v>35</v>
      </c>
      <c r="E41" s="64"/>
      <c r="F41" s="53" t="str">
        <f>IF($C$42=0,"",IF(C41="[for completion]","",C41/$C$42))</f>
        <v/>
      </c>
      <c r="G41" s="52"/>
      <c r="H41"/>
      <c r="I41" s="44"/>
      <c r="L41" s="64"/>
      <c r="M41" s="53"/>
      <c r="N41" s="52"/>
    </row>
    <row r="42" spans="1:14" x14ac:dyDescent="0.25">
      <c r="A42" s="27" t="s">
        <v>960</v>
      </c>
      <c r="B42" s="54" t="s">
        <v>101</v>
      </c>
      <c r="C42" s="157">
        <f>SUM(C39:C41)</f>
        <v>0</v>
      </c>
      <c r="D42" s="44"/>
      <c r="E42" s="64"/>
      <c r="F42" s="55">
        <f>SUM(F39:F41)</f>
        <v>0</v>
      </c>
      <c r="G42" s="52"/>
      <c r="H42"/>
      <c r="I42" s="44"/>
      <c r="L42" s="64"/>
      <c r="M42" s="53"/>
      <c r="N42" s="52"/>
    </row>
    <row r="43" spans="1:14" outlineLevel="1" x14ac:dyDescent="0.25">
      <c r="A43" s="27" t="s">
        <v>961</v>
      </c>
      <c r="B43" s="54"/>
      <c r="C43" s="44"/>
      <c r="D43" s="44"/>
      <c r="E43" s="64"/>
      <c r="F43" s="55"/>
      <c r="G43" s="52"/>
      <c r="H43"/>
      <c r="I43" s="44"/>
      <c r="L43" s="64"/>
      <c r="M43" s="53"/>
      <c r="N43" s="52"/>
    </row>
    <row r="44" spans="1:14" outlineLevel="1" x14ac:dyDescent="0.25">
      <c r="A44" s="27" t="s">
        <v>962</v>
      </c>
      <c r="B44" s="54"/>
      <c r="C44" s="44"/>
      <c r="D44" s="44"/>
      <c r="E44" s="64"/>
      <c r="F44" s="55"/>
      <c r="G44" s="52"/>
      <c r="H44"/>
      <c r="I44" s="44"/>
      <c r="L44" s="64"/>
      <c r="M44" s="53"/>
      <c r="N44" s="52"/>
    </row>
    <row r="45" spans="1:14" outlineLevel="1" x14ac:dyDescent="0.25">
      <c r="A45" s="27" t="s">
        <v>963</v>
      </c>
      <c r="B45" s="44"/>
      <c r="E45" s="64"/>
      <c r="F45" s="53"/>
      <c r="G45" s="52"/>
      <c r="H45"/>
      <c r="I45" s="44"/>
      <c r="L45" s="64"/>
      <c r="M45" s="53"/>
      <c r="N45" s="52"/>
    </row>
    <row r="46" spans="1:14" outlineLevel="1" x14ac:dyDescent="0.25">
      <c r="A46" s="27" t="s">
        <v>964</v>
      </c>
      <c r="B46" s="44"/>
      <c r="E46" s="64"/>
      <c r="F46" s="53"/>
      <c r="G46" s="52"/>
      <c r="H46"/>
      <c r="I46" s="44"/>
      <c r="L46" s="64"/>
      <c r="M46" s="53"/>
      <c r="N46" s="52"/>
    </row>
    <row r="47" spans="1:14" outlineLevel="1" x14ac:dyDescent="0.25">
      <c r="A47" s="27" t="s">
        <v>965</v>
      </c>
      <c r="B47" s="44"/>
      <c r="E47" s="64"/>
      <c r="F47" s="53"/>
      <c r="G47" s="52"/>
      <c r="H47"/>
      <c r="I47" s="44"/>
      <c r="L47" s="64"/>
      <c r="M47" s="53"/>
      <c r="N47" s="52"/>
    </row>
    <row r="48" spans="1:14" ht="15" customHeight="1" x14ac:dyDescent="0.25">
      <c r="A48" s="46"/>
      <c r="B48" s="47" t="s">
        <v>529</v>
      </c>
      <c r="C48" s="46" t="s">
        <v>934</v>
      </c>
      <c r="D48" s="46"/>
      <c r="E48" s="48"/>
      <c r="F48" s="49"/>
      <c r="G48" s="49"/>
      <c r="H48"/>
      <c r="I48" s="77"/>
      <c r="J48" s="41"/>
      <c r="K48" s="41"/>
      <c r="L48" s="33"/>
      <c r="M48" s="60"/>
      <c r="N48" s="60"/>
    </row>
    <row r="49" spans="1:14" x14ac:dyDescent="0.25">
      <c r="A49" s="27" t="s">
        <v>966</v>
      </c>
      <c r="B49" s="76" t="s">
        <v>531</v>
      </c>
      <c r="C49" s="149">
        <f>SUM(C50:C77)</f>
        <v>0</v>
      </c>
      <c r="G49" s="27"/>
      <c r="H49"/>
      <c r="I49" s="33"/>
      <c r="N49" s="27"/>
    </row>
    <row r="50" spans="1:14" x14ac:dyDescent="0.25">
      <c r="A50" s="27" t="s">
        <v>967</v>
      </c>
      <c r="B50" s="27" t="s">
        <v>533</v>
      </c>
      <c r="C50" s="149" t="s">
        <v>35</v>
      </c>
      <c r="G50" s="27"/>
      <c r="H50"/>
      <c r="N50" s="27"/>
    </row>
    <row r="51" spans="1:14" x14ac:dyDescent="0.25">
      <c r="A51" s="27" t="s">
        <v>968</v>
      </c>
      <c r="B51" s="27" t="s">
        <v>535</v>
      </c>
      <c r="C51" s="149" t="s">
        <v>35</v>
      </c>
      <c r="G51" s="27"/>
      <c r="H51"/>
      <c r="N51" s="27"/>
    </row>
    <row r="52" spans="1:14" x14ac:dyDescent="0.25">
      <c r="A52" s="27" t="s">
        <v>969</v>
      </c>
      <c r="B52" s="27" t="s">
        <v>537</v>
      </c>
      <c r="C52" s="149" t="s">
        <v>35</v>
      </c>
      <c r="G52" s="27"/>
      <c r="H52"/>
      <c r="N52" s="27"/>
    </row>
    <row r="53" spans="1:14" x14ac:dyDescent="0.25">
      <c r="A53" s="27" t="s">
        <v>970</v>
      </c>
      <c r="B53" s="27" t="s">
        <v>539</v>
      </c>
      <c r="C53" s="149" t="s">
        <v>35</v>
      </c>
      <c r="G53" s="27"/>
      <c r="H53"/>
      <c r="N53" s="27"/>
    </row>
    <row r="54" spans="1:14" x14ac:dyDescent="0.25">
      <c r="A54" s="27" t="s">
        <v>971</v>
      </c>
      <c r="B54" s="27" t="s">
        <v>541</v>
      </c>
      <c r="C54" s="149" t="s">
        <v>35</v>
      </c>
      <c r="G54" s="27"/>
      <c r="H54"/>
      <c r="N54" s="27"/>
    </row>
    <row r="55" spans="1:14" x14ac:dyDescent="0.25">
      <c r="A55" s="27" t="s">
        <v>972</v>
      </c>
      <c r="B55" s="27" t="s">
        <v>543</v>
      </c>
      <c r="C55" s="149" t="s">
        <v>35</v>
      </c>
      <c r="G55" s="27"/>
      <c r="H55"/>
      <c r="N55" s="27"/>
    </row>
    <row r="56" spans="1:14" x14ac:dyDescent="0.25">
      <c r="A56" s="27" t="s">
        <v>973</v>
      </c>
      <c r="B56" s="27" t="s">
        <v>545</v>
      </c>
      <c r="C56" s="149" t="s">
        <v>35</v>
      </c>
      <c r="G56" s="27"/>
      <c r="H56"/>
      <c r="N56" s="27"/>
    </row>
    <row r="57" spans="1:14" x14ac:dyDescent="0.25">
      <c r="A57" s="27" t="s">
        <v>974</v>
      </c>
      <c r="B57" s="27" t="s">
        <v>547</v>
      </c>
      <c r="C57" s="149" t="s">
        <v>35</v>
      </c>
      <c r="G57" s="27"/>
      <c r="H57"/>
      <c r="N57" s="27"/>
    </row>
    <row r="58" spans="1:14" x14ac:dyDescent="0.25">
      <c r="A58" s="27" t="s">
        <v>975</v>
      </c>
      <c r="B58" s="27" t="s">
        <v>549</v>
      </c>
      <c r="C58" s="149" t="s">
        <v>35</v>
      </c>
      <c r="G58" s="27"/>
      <c r="H58"/>
      <c r="N58" s="27"/>
    </row>
    <row r="59" spans="1:14" x14ac:dyDescent="0.25">
      <c r="A59" s="27" t="s">
        <v>976</v>
      </c>
      <c r="B59" s="27" t="s">
        <v>551</v>
      </c>
      <c r="C59" s="149" t="s">
        <v>35</v>
      </c>
      <c r="G59" s="27"/>
      <c r="H59"/>
      <c r="N59" s="27"/>
    </row>
    <row r="60" spans="1:14" x14ac:dyDescent="0.25">
      <c r="A60" s="27" t="s">
        <v>977</v>
      </c>
      <c r="B60" s="27" t="s">
        <v>553</v>
      </c>
      <c r="C60" s="149" t="s">
        <v>35</v>
      </c>
      <c r="G60" s="27"/>
      <c r="H60"/>
      <c r="N60" s="27"/>
    </row>
    <row r="61" spans="1:14" x14ac:dyDescent="0.25">
      <c r="A61" s="27" t="s">
        <v>978</v>
      </c>
      <c r="B61" s="27" t="s">
        <v>555</v>
      </c>
      <c r="C61" s="149" t="s">
        <v>35</v>
      </c>
      <c r="G61" s="27"/>
      <c r="H61"/>
      <c r="N61" s="27"/>
    </row>
    <row r="62" spans="1:14" x14ac:dyDescent="0.25">
      <c r="A62" s="27" t="s">
        <v>979</v>
      </c>
      <c r="B62" s="27" t="s">
        <v>557</v>
      </c>
      <c r="C62" s="149" t="s">
        <v>35</v>
      </c>
      <c r="G62" s="27"/>
      <c r="H62"/>
      <c r="N62" s="27"/>
    </row>
    <row r="63" spans="1:14" x14ac:dyDescent="0.25">
      <c r="A63" s="27" t="s">
        <v>980</v>
      </c>
      <c r="B63" s="27" t="s">
        <v>559</v>
      </c>
      <c r="C63" s="149" t="s">
        <v>35</v>
      </c>
      <c r="G63" s="27"/>
      <c r="H63"/>
      <c r="N63" s="27"/>
    </row>
    <row r="64" spans="1:14" x14ac:dyDescent="0.25">
      <c r="A64" s="27" t="s">
        <v>981</v>
      </c>
      <c r="B64" s="27" t="s">
        <v>561</v>
      </c>
      <c r="C64" s="149" t="s">
        <v>35</v>
      </c>
      <c r="G64" s="27"/>
      <c r="H64"/>
      <c r="N64" s="27"/>
    </row>
    <row r="65" spans="1:14" x14ac:dyDescent="0.25">
      <c r="A65" s="27" t="s">
        <v>982</v>
      </c>
      <c r="B65" s="27" t="s">
        <v>3</v>
      </c>
      <c r="C65" s="149" t="s">
        <v>35</v>
      </c>
      <c r="G65" s="27"/>
      <c r="H65"/>
      <c r="N65" s="27"/>
    </row>
    <row r="66" spans="1:14" x14ac:dyDescent="0.25">
      <c r="A66" s="27" t="s">
        <v>983</v>
      </c>
      <c r="B66" s="27" t="s">
        <v>564</v>
      </c>
      <c r="C66" s="149" t="s">
        <v>35</v>
      </c>
      <c r="G66" s="27"/>
      <c r="H66"/>
      <c r="N66" s="27"/>
    </row>
    <row r="67" spans="1:14" x14ac:dyDescent="0.25">
      <c r="A67" s="27" t="s">
        <v>984</v>
      </c>
      <c r="B67" s="27" t="s">
        <v>566</v>
      </c>
      <c r="C67" s="149" t="s">
        <v>35</v>
      </c>
      <c r="G67" s="27"/>
      <c r="H67"/>
      <c r="N67" s="27"/>
    </row>
    <row r="68" spans="1:14" x14ac:dyDescent="0.25">
      <c r="A68" s="27" t="s">
        <v>985</v>
      </c>
      <c r="B68" s="27" t="s">
        <v>568</v>
      </c>
      <c r="C68" s="149" t="s">
        <v>35</v>
      </c>
      <c r="G68" s="27"/>
      <c r="H68"/>
      <c r="N68" s="27"/>
    </row>
    <row r="69" spans="1:14" x14ac:dyDescent="0.25">
      <c r="A69" s="27" t="s">
        <v>986</v>
      </c>
      <c r="B69" s="27" t="s">
        <v>570</v>
      </c>
      <c r="C69" s="149" t="s">
        <v>35</v>
      </c>
      <c r="G69" s="27"/>
      <c r="H69"/>
      <c r="N69" s="27"/>
    </row>
    <row r="70" spans="1:14" x14ac:dyDescent="0.25">
      <c r="A70" s="27" t="s">
        <v>987</v>
      </c>
      <c r="B70" s="27" t="s">
        <v>572</v>
      </c>
      <c r="C70" s="149" t="s">
        <v>35</v>
      </c>
      <c r="G70" s="27"/>
      <c r="H70"/>
      <c r="N70" s="27"/>
    </row>
    <row r="71" spans="1:14" x14ac:dyDescent="0.25">
      <c r="A71" s="27" t="s">
        <v>988</v>
      </c>
      <c r="B71" s="27" t="s">
        <v>574</v>
      </c>
      <c r="C71" s="149" t="s">
        <v>35</v>
      </c>
      <c r="G71" s="27"/>
      <c r="H71"/>
      <c r="N71" s="27"/>
    </row>
    <row r="72" spans="1:14" x14ac:dyDescent="0.25">
      <c r="A72" s="27" t="s">
        <v>989</v>
      </c>
      <c r="B72" s="27" t="s">
        <v>576</v>
      </c>
      <c r="C72" s="149" t="s">
        <v>35</v>
      </c>
      <c r="G72" s="27"/>
      <c r="H72"/>
      <c r="N72" s="27"/>
    </row>
    <row r="73" spans="1:14" x14ac:dyDescent="0.25">
      <c r="A73" s="27" t="s">
        <v>990</v>
      </c>
      <c r="B73" s="27" t="s">
        <v>578</v>
      </c>
      <c r="C73" s="149" t="s">
        <v>35</v>
      </c>
      <c r="G73" s="27"/>
      <c r="H73"/>
      <c r="N73" s="27"/>
    </row>
    <row r="74" spans="1:14" x14ac:dyDescent="0.25">
      <c r="A74" s="27" t="s">
        <v>991</v>
      </c>
      <c r="B74" s="27" t="s">
        <v>580</v>
      </c>
      <c r="C74" s="149" t="s">
        <v>35</v>
      </c>
      <c r="G74" s="27"/>
      <c r="H74"/>
      <c r="N74" s="27"/>
    </row>
    <row r="75" spans="1:14" x14ac:dyDescent="0.25">
      <c r="A75" s="27" t="s">
        <v>992</v>
      </c>
      <c r="B75" s="27" t="s">
        <v>582</v>
      </c>
      <c r="C75" s="149" t="s">
        <v>35</v>
      </c>
      <c r="G75" s="27"/>
      <c r="H75"/>
      <c r="N75" s="27"/>
    </row>
    <row r="76" spans="1:14" x14ac:dyDescent="0.25">
      <c r="A76" s="27" t="s">
        <v>993</v>
      </c>
      <c r="B76" s="27" t="s">
        <v>6</v>
      </c>
      <c r="C76" s="149" t="s">
        <v>35</v>
      </c>
      <c r="G76" s="27"/>
      <c r="H76"/>
      <c r="N76" s="27"/>
    </row>
    <row r="77" spans="1:14" x14ac:dyDescent="0.25">
      <c r="A77" s="27" t="s">
        <v>994</v>
      </c>
      <c r="B77" s="27" t="s">
        <v>585</v>
      </c>
      <c r="C77" s="149" t="s">
        <v>35</v>
      </c>
      <c r="G77" s="27"/>
      <c r="H77"/>
      <c r="N77" s="27"/>
    </row>
    <row r="78" spans="1:14" x14ac:dyDescent="0.25">
      <c r="A78" s="27" t="s">
        <v>995</v>
      </c>
      <c r="B78" s="76" t="s">
        <v>272</v>
      </c>
      <c r="C78" s="149">
        <f>SUM(C79:C81)</f>
        <v>0</v>
      </c>
      <c r="G78" s="27"/>
      <c r="H78"/>
      <c r="I78" s="33"/>
      <c r="N78" s="27"/>
    </row>
    <row r="79" spans="1:14" x14ac:dyDescent="0.25">
      <c r="A79" s="27" t="s">
        <v>996</v>
      </c>
      <c r="B79" s="27" t="s">
        <v>588</v>
      </c>
      <c r="C79" s="149" t="s">
        <v>35</v>
      </c>
      <c r="G79" s="27"/>
      <c r="H79"/>
      <c r="N79" s="27"/>
    </row>
    <row r="80" spans="1:14" x14ac:dyDescent="0.25">
      <c r="A80" s="27" t="s">
        <v>997</v>
      </c>
      <c r="B80" s="27" t="s">
        <v>590</v>
      </c>
      <c r="C80" s="149" t="s">
        <v>35</v>
      </c>
      <c r="G80" s="27"/>
      <c r="H80"/>
      <c r="N80" s="27"/>
    </row>
    <row r="81" spans="1:14" x14ac:dyDescent="0.25">
      <c r="A81" s="27" t="s">
        <v>998</v>
      </c>
      <c r="B81" s="27" t="s">
        <v>2</v>
      </c>
      <c r="C81" s="149" t="s">
        <v>35</v>
      </c>
      <c r="G81" s="27"/>
      <c r="H81"/>
      <c r="N81" s="27"/>
    </row>
    <row r="82" spans="1:14" x14ac:dyDescent="0.25">
      <c r="A82" s="27" t="s">
        <v>999</v>
      </c>
      <c r="B82" s="76" t="s">
        <v>99</v>
      </c>
      <c r="C82" s="149">
        <f>SUM(C83:C92)</f>
        <v>0</v>
      </c>
      <c r="G82" s="27"/>
      <c r="H82"/>
      <c r="I82" s="33"/>
      <c r="N82" s="27"/>
    </row>
    <row r="83" spans="1:14" x14ac:dyDescent="0.25">
      <c r="A83" s="27" t="s">
        <v>1000</v>
      </c>
      <c r="B83" s="44" t="s">
        <v>274</v>
      </c>
      <c r="C83" s="149" t="s">
        <v>35</v>
      </c>
      <c r="G83" s="27"/>
      <c r="H83"/>
      <c r="I83" s="44"/>
      <c r="N83" s="27"/>
    </row>
    <row r="84" spans="1:14" x14ac:dyDescent="0.25">
      <c r="A84" s="27" t="s">
        <v>1001</v>
      </c>
      <c r="B84" s="44" t="s">
        <v>276</v>
      </c>
      <c r="C84" s="149" t="s">
        <v>35</v>
      </c>
      <c r="G84" s="27"/>
      <c r="H84"/>
      <c r="I84" s="44"/>
      <c r="N84" s="27"/>
    </row>
    <row r="85" spans="1:14" x14ac:dyDescent="0.25">
      <c r="A85" s="27" t="s">
        <v>1002</v>
      </c>
      <c r="B85" s="44" t="s">
        <v>278</v>
      </c>
      <c r="C85" s="149" t="s">
        <v>35</v>
      </c>
      <c r="G85" s="27"/>
      <c r="H85"/>
      <c r="I85" s="44"/>
      <c r="N85" s="27"/>
    </row>
    <row r="86" spans="1:14" x14ac:dyDescent="0.25">
      <c r="A86" s="27" t="s">
        <v>1003</v>
      </c>
      <c r="B86" s="44" t="s">
        <v>12</v>
      </c>
      <c r="C86" s="149" t="s">
        <v>35</v>
      </c>
      <c r="G86" s="27"/>
      <c r="H86"/>
      <c r="I86" s="44"/>
      <c r="N86" s="27"/>
    </row>
    <row r="87" spans="1:14" x14ac:dyDescent="0.25">
      <c r="A87" s="27" t="s">
        <v>1004</v>
      </c>
      <c r="B87" s="44" t="s">
        <v>281</v>
      </c>
      <c r="C87" s="149" t="s">
        <v>35</v>
      </c>
      <c r="G87" s="27"/>
      <c r="H87"/>
      <c r="I87" s="44"/>
      <c r="N87" s="27"/>
    </row>
    <row r="88" spans="1:14" x14ac:dyDescent="0.25">
      <c r="A88" s="27" t="s">
        <v>1005</v>
      </c>
      <c r="B88" s="44" t="s">
        <v>283</v>
      </c>
      <c r="C88" s="149" t="s">
        <v>35</v>
      </c>
      <c r="G88" s="27"/>
      <c r="H88"/>
      <c r="I88" s="44"/>
      <c r="N88" s="27"/>
    </row>
    <row r="89" spans="1:14" x14ac:dyDescent="0.25">
      <c r="A89" s="27" t="s">
        <v>1006</v>
      </c>
      <c r="B89" s="44" t="s">
        <v>285</v>
      </c>
      <c r="C89" s="149" t="s">
        <v>35</v>
      </c>
      <c r="G89" s="27"/>
      <c r="H89"/>
      <c r="I89" s="44"/>
      <c r="N89" s="27"/>
    </row>
    <row r="90" spans="1:14" x14ac:dyDescent="0.25">
      <c r="A90" s="27" t="s">
        <v>1007</v>
      </c>
      <c r="B90" s="44" t="s">
        <v>287</v>
      </c>
      <c r="C90" s="149" t="s">
        <v>35</v>
      </c>
      <c r="G90" s="27"/>
      <c r="H90"/>
      <c r="I90" s="44"/>
      <c r="N90" s="27"/>
    </row>
    <row r="91" spans="1:14" x14ac:dyDescent="0.25">
      <c r="A91" s="27" t="s">
        <v>1008</v>
      </c>
      <c r="B91" s="44" t="s">
        <v>289</v>
      </c>
      <c r="C91" s="149" t="s">
        <v>35</v>
      </c>
      <c r="G91" s="27"/>
      <c r="H91"/>
      <c r="I91" s="44"/>
      <c r="N91" s="27"/>
    </row>
    <row r="92" spans="1:14" x14ac:dyDescent="0.25">
      <c r="A92" s="27" t="s">
        <v>1009</v>
      </c>
      <c r="B92" s="44" t="s">
        <v>99</v>
      </c>
      <c r="C92" s="149" t="s">
        <v>35</v>
      </c>
      <c r="G92" s="27"/>
      <c r="H92"/>
      <c r="I92" s="44"/>
      <c r="N92" s="27"/>
    </row>
    <row r="93" spans="1:14" outlineLevel="1" x14ac:dyDescent="0.25">
      <c r="A93" s="27" t="s">
        <v>1010</v>
      </c>
      <c r="B93" s="56" t="s">
        <v>103</v>
      </c>
      <c r="C93" s="149"/>
      <c r="G93" s="27"/>
      <c r="H93"/>
      <c r="I93" s="44"/>
      <c r="N93" s="27"/>
    </row>
    <row r="94" spans="1:14" outlineLevel="1" x14ac:dyDescent="0.25">
      <c r="A94" s="27" t="s">
        <v>1011</v>
      </c>
      <c r="B94" s="56" t="s">
        <v>103</v>
      </c>
      <c r="C94" s="149"/>
      <c r="G94" s="27"/>
      <c r="H94"/>
      <c r="I94" s="44"/>
      <c r="N94" s="27"/>
    </row>
    <row r="95" spans="1:14" outlineLevel="1" x14ac:dyDescent="0.25">
      <c r="A95" s="27" t="s">
        <v>1012</v>
      </c>
      <c r="B95" s="56" t="s">
        <v>103</v>
      </c>
      <c r="C95" s="149"/>
      <c r="G95" s="27"/>
      <c r="H95"/>
      <c r="I95" s="44"/>
      <c r="N95" s="27"/>
    </row>
    <row r="96" spans="1:14" outlineLevel="1" x14ac:dyDescent="0.25">
      <c r="A96" s="27" t="s">
        <v>1013</v>
      </c>
      <c r="B96" s="56" t="s">
        <v>103</v>
      </c>
      <c r="C96" s="149"/>
      <c r="G96" s="27"/>
      <c r="H96"/>
      <c r="I96" s="44"/>
      <c r="N96" s="27"/>
    </row>
    <row r="97" spans="1:14" outlineLevel="1" x14ac:dyDescent="0.25">
      <c r="A97" s="27" t="s">
        <v>1014</v>
      </c>
      <c r="B97" s="56" t="s">
        <v>103</v>
      </c>
      <c r="C97" s="149"/>
      <c r="G97" s="27"/>
      <c r="H97"/>
      <c r="I97" s="44"/>
      <c r="N97" s="27"/>
    </row>
    <row r="98" spans="1:14" outlineLevel="1" x14ac:dyDescent="0.25">
      <c r="A98" s="27" t="s">
        <v>1015</v>
      </c>
      <c r="B98" s="56" t="s">
        <v>103</v>
      </c>
      <c r="C98" s="149"/>
      <c r="G98" s="27"/>
      <c r="H98"/>
      <c r="I98" s="44"/>
      <c r="N98" s="27"/>
    </row>
    <row r="99" spans="1:14" outlineLevel="1" x14ac:dyDescent="0.25">
      <c r="A99" s="27" t="s">
        <v>1016</v>
      </c>
      <c r="B99" s="56" t="s">
        <v>103</v>
      </c>
      <c r="C99" s="149"/>
      <c r="G99" s="27"/>
      <c r="H99"/>
      <c r="I99" s="44"/>
      <c r="N99" s="27"/>
    </row>
    <row r="100" spans="1:14" outlineLevel="1" x14ac:dyDescent="0.25">
      <c r="A100" s="27" t="s">
        <v>1017</v>
      </c>
      <c r="B100" s="56" t="s">
        <v>103</v>
      </c>
      <c r="C100" s="149"/>
      <c r="G100" s="27"/>
      <c r="H100"/>
      <c r="I100" s="44"/>
      <c r="N100" s="27"/>
    </row>
    <row r="101" spans="1:14" outlineLevel="1" x14ac:dyDescent="0.25">
      <c r="A101" s="27" t="s">
        <v>1018</v>
      </c>
      <c r="B101" s="56" t="s">
        <v>103</v>
      </c>
      <c r="C101" s="149"/>
      <c r="G101" s="27"/>
      <c r="H101"/>
      <c r="I101" s="44"/>
      <c r="N101" s="27"/>
    </row>
    <row r="102" spans="1:14" outlineLevel="1" x14ac:dyDescent="0.25">
      <c r="A102" s="27" t="s">
        <v>1019</v>
      </c>
      <c r="B102" s="56" t="s">
        <v>103</v>
      </c>
      <c r="C102" s="149"/>
      <c r="G102" s="27"/>
      <c r="H102"/>
      <c r="I102" s="44"/>
      <c r="N102" s="27"/>
    </row>
    <row r="103" spans="1:14" ht="15" customHeight="1" x14ac:dyDescent="0.25">
      <c r="A103" s="46"/>
      <c r="B103" s="164" t="s">
        <v>1718</v>
      </c>
      <c r="C103" s="150" t="s">
        <v>934</v>
      </c>
      <c r="D103" s="46"/>
      <c r="E103" s="48"/>
      <c r="F103" s="46"/>
      <c r="G103" s="49"/>
      <c r="H103"/>
      <c r="I103" s="77"/>
      <c r="J103" s="41"/>
      <c r="K103" s="41"/>
      <c r="L103" s="33"/>
      <c r="M103" s="41"/>
      <c r="N103" s="60"/>
    </row>
    <row r="104" spans="1:14" x14ac:dyDescent="0.25">
      <c r="A104" s="27" t="s">
        <v>1020</v>
      </c>
      <c r="B104" s="44" t="s">
        <v>613</v>
      </c>
      <c r="C104" s="149" t="s">
        <v>35</v>
      </c>
      <c r="G104" s="27"/>
      <c r="H104"/>
      <c r="I104" s="44"/>
      <c r="N104" s="27"/>
    </row>
    <row r="105" spans="1:14" x14ac:dyDescent="0.25">
      <c r="A105" s="27" t="s">
        <v>1021</v>
      </c>
      <c r="B105" s="44" t="s">
        <v>613</v>
      </c>
      <c r="C105" s="149" t="s">
        <v>35</v>
      </c>
      <c r="G105" s="27"/>
      <c r="H105"/>
      <c r="I105" s="44"/>
      <c r="N105" s="27"/>
    </row>
    <row r="106" spans="1:14" x14ac:dyDescent="0.25">
      <c r="A106" s="27" t="s">
        <v>1022</v>
      </c>
      <c r="B106" s="44" t="s">
        <v>613</v>
      </c>
      <c r="C106" s="149" t="s">
        <v>35</v>
      </c>
      <c r="G106" s="27"/>
      <c r="H106"/>
      <c r="I106" s="44"/>
      <c r="N106" s="27"/>
    </row>
    <row r="107" spans="1:14" x14ac:dyDescent="0.25">
      <c r="A107" s="27" t="s">
        <v>1023</v>
      </c>
      <c r="B107" s="44" t="s">
        <v>613</v>
      </c>
      <c r="C107" s="149" t="s">
        <v>35</v>
      </c>
      <c r="G107" s="27"/>
      <c r="H107"/>
      <c r="I107" s="44"/>
      <c r="N107" s="27"/>
    </row>
    <row r="108" spans="1:14" x14ac:dyDescent="0.25">
      <c r="A108" s="27" t="s">
        <v>1024</v>
      </c>
      <c r="B108" s="44" t="s">
        <v>613</v>
      </c>
      <c r="C108" s="149" t="s">
        <v>35</v>
      </c>
      <c r="G108" s="27"/>
      <c r="H108"/>
      <c r="I108" s="44"/>
      <c r="N108" s="27"/>
    </row>
    <row r="109" spans="1:14" x14ac:dyDescent="0.25">
      <c r="A109" s="27" t="s">
        <v>1025</v>
      </c>
      <c r="B109" s="44" t="s">
        <v>613</v>
      </c>
      <c r="C109" s="149" t="s">
        <v>35</v>
      </c>
      <c r="G109" s="27"/>
      <c r="H109"/>
      <c r="I109" s="44"/>
      <c r="N109" s="27"/>
    </row>
    <row r="110" spans="1:14" x14ac:dyDescent="0.25">
      <c r="A110" s="27" t="s">
        <v>1026</v>
      </c>
      <c r="B110" s="44" t="s">
        <v>613</v>
      </c>
      <c r="C110" s="149" t="s">
        <v>35</v>
      </c>
      <c r="G110" s="27"/>
      <c r="H110"/>
      <c r="I110" s="44"/>
      <c r="N110" s="27"/>
    </row>
    <row r="111" spans="1:14" x14ac:dyDescent="0.25">
      <c r="A111" s="27" t="s">
        <v>1027</v>
      </c>
      <c r="B111" s="44" t="s">
        <v>613</v>
      </c>
      <c r="C111" s="149" t="s">
        <v>35</v>
      </c>
      <c r="G111" s="27"/>
      <c r="H111"/>
      <c r="I111" s="44"/>
      <c r="N111" s="27"/>
    </row>
    <row r="112" spans="1:14" x14ac:dyDescent="0.25">
      <c r="A112" s="27" t="s">
        <v>1028</v>
      </c>
      <c r="B112" s="44" t="s">
        <v>613</v>
      </c>
      <c r="C112" s="149" t="s">
        <v>35</v>
      </c>
      <c r="G112" s="27"/>
      <c r="H112"/>
      <c r="I112" s="44"/>
      <c r="N112" s="27"/>
    </row>
    <row r="113" spans="1:14" x14ac:dyDescent="0.25">
      <c r="A113" s="27" t="s">
        <v>1029</v>
      </c>
      <c r="B113" s="44" t="s">
        <v>613</v>
      </c>
      <c r="C113" s="149" t="s">
        <v>35</v>
      </c>
      <c r="G113" s="27"/>
      <c r="H113"/>
      <c r="I113" s="44"/>
      <c r="N113" s="27"/>
    </row>
    <row r="114" spans="1:14" x14ac:dyDescent="0.25">
      <c r="A114" s="27" t="s">
        <v>1030</v>
      </c>
      <c r="B114" s="44" t="s">
        <v>613</v>
      </c>
      <c r="C114" s="149" t="s">
        <v>35</v>
      </c>
      <c r="G114" s="27"/>
      <c r="H114"/>
      <c r="I114" s="44"/>
      <c r="N114" s="27"/>
    </row>
    <row r="115" spans="1:14" x14ac:dyDescent="0.25">
      <c r="A115" s="27" t="s">
        <v>1031</v>
      </c>
      <c r="B115" s="44" t="s">
        <v>613</v>
      </c>
      <c r="C115" s="149" t="s">
        <v>35</v>
      </c>
      <c r="G115" s="27"/>
      <c r="H115"/>
      <c r="I115" s="44"/>
      <c r="N115" s="27"/>
    </row>
    <row r="116" spans="1:14" x14ac:dyDescent="0.25">
      <c r="A116" s="27" t="s">
        <v>1032</v>
      </c>
      <c r="B116" s="44" t="s">
        <v>613</v>
      </c>
      <c r="C116" s="149" t="s">
        <v>35</v>
      </c>
      <c r="G116" s="27"/>
      <c r="H116"/>
      <c r="I116" s="44"/>
      <c r="N116" s="27"/>
    </row>
    <row r="117" spans="1:14" x14ac:dyDescent="0.25">
      <c r="A117" s="27" t="s">
        <v>1033</v>
      </c>
      <c r="B117" s="44" t="s">
        <v>613</v>
      </c>
      <c r="C117" s="149" t="s">
        <v>35</v>
      </c>
      <c r="G117" s="27"/>
      <c r="H117"/>
      <c r="I117" s="44"/>
      <c r="N117" s="27"/>
    </row>
    <row r="118" spans="1:14" x14ac:dyDescent="0.25">
      <c r="A118" s="27" t="s">
        <v>1034</v>
      </c>
      <c r="B118" s="44" t="s">
        <v>613</v>
      </c>
      <c r="C118" s="149" t="s">
        <v>35</v>
      </c>
      <c r="G118" s="27"/>
      <c r="H118"/>
      <c r="I118" s="44"/>
      <c r="N118" s="27"/>
    </row>
    <row r="119" spans="1:14" x14ac:dyDescent="0.25">
      <c r="A119" s="27" t="s">
        <v>1035</v>
      </c>
      <c r="B119" s="44" t="s">
        <v>613</v>
      </c>
      <c r="C119" s="149" t="s">
        <v>35</v>
      </c>
      <c r="G119" s="27"/>
      <c r="H119"/>
      <c r="I119" s="44"/>
      <c r="N119" s="27"/>
    </row>
    <row r="120" spans="1:14" x14ac:dyDescent="0.25">
      <c r="A120" s="27" t="s">
        <v>1036</v>
      </c>
      <c r="B120" s="44" t="s">
        <v>613</v>
      </c>
      <c r="C120" s="149" t="s">
        <v>35</v>
      </c>
      <c r="G120" s="27"/>
      <c r="H120"/>
      <c r="I120" s="44"/>
      <c r="N120" s="27"/>
    </row>
    <row r="121" spans="1:14" x14ac:dyDescent="0.25">
      <c r="A121" s="27" t="s">
        <v>1037</v>
      </c>
      <c r="B121" s="44" t="s">
        <v>613</v>
      </c>
      <c r="C121" s="149" t="s">
        <v>35</v>
      </c>
      <c r="G121" s="27"/>
      <c r="H121"/>
      <c r="I121" s="44"/>
      <c r="N121" s="27"/>
    </row>
    <row r="122" spans="1:14" x14ac:dyDescent="0.25">
      <c r="A122" s="27" t="s">
        <v>1038</v>
      </c>
      <c r="B122" s="44" t="s">
        <v>613</v>
      </c>
      <c r="C122" s="149" t="s">
        <v>35</v>
      </c>
      <c r="G122" s="27"/>
      <c r="H122"/>
      <c r="I122" s="44"/>
      <c r="N122" s="27"/>
    </row>
    <row r="123" spans="1:14" x14ac:dyDescent="0.25">
      <c r="A123" s="27" t="s">
        <v>1039</v>
      </c>
      <c r="B123" s="44" t="s">
        <v>613</v>
      </c>
      <c r="C123" s="149" t="s">
        <v>35</v>
      </c>
      <c r="G123" s="27"/>
      <c r="H123"/>
      <c r="I123" s="44"/>
      <c r="N123" s="27"/>
    </row>
    <row r="124" spans="1:14" x14ac:dyDescent="0.25">
      <c r="A124" s="27" t="s">
        <v>1040</v>
      </c>
      <c r="B124" s="44" t="s">
        <v>613</v>
      </c>
      <c r="C124" s="149" t="s">
        <v>35</v>
      </c>
      <c r="G124" s="27"/>
      <c r="H124"/>
      <c r="I124" s="44"/>
      <c r="N124" s="27"/>
    </row>
    <row r="125" spans="1:14" x14ac:dyDescent="0.25">
      <c r="A125" s="27" t="s">
        <v>1041</v>
      </c>
      <c r="B125" s="44" t="s">
        <v>613</v>
      </c>
      <c r="C125" s="149" t="s">
        <v>35</v>
      </c>
      <c r="G125" s="27"/>
      <c r="H125"/>
      <c r="I125" s="44"/>
      <c r="N125" s="27"/>
    </row>
    <row r="126" spans="1:14" x14ac:dyDescent="0.25">
      <c r="A126" s="27" t="s">
        <v>1042</v>
      </c>
      <c r="B126" s="44" t="s">
        <v>613</v>
      </c>
      <c r="C126" s="149" t="s">
        <v>35</v>
      </c>
      <c r="G126" s="27"/>
      <c r="H126"/>
      <c r="I126" s="44"/>
      <c r="N126" s="27"/>
    </row>
    <row r="127" spans="1:14" x14ac:dyDescent="0.25">
      <c r="A127" s="27" t="s">
        <v>1043</v>
      </c>
      <c r="B127" s="44" t="s">
        <v>613</v>
      </c>
      <c r="C127" s="149" t="s">
        <v>35</v>
      </c>
      <c r="G127" s="27"/>
      <c r="H127"/>
      <c r="I127" s="44"/>
      <c r="N127" s="27"/>
    </row>
    <row r="128" spans="1:14" x14ac:dyDescent="0.25">
      <c r="A128" s="27" t="s">
        <v>1044</v>
      </c>
      <c r="B128" s="44" t="s">
        <v>613</v>
      </c>
      <c r="C128" s="27" t="s">
        <v>35</v>
      </c>
      <c r="G128" s="27"/>
      <c r="H128"/>
      <c r="I128" s="44"/>
      <c r="N128" s="27"/>
    </row>
    <row r="129" spans="1:14" x14ac:dyDescent="0.25">
      <c r="A129" s="46"/>
      <c r="B129" s="47" t="s">
        <v>644</v>
      </c>
      <c r="C129" s="46" t="s">
        <v>934</v>
      </c>
      <c r="D129" s="46"/>
      <c r="E129" s="46"/>
      <c r="F129" s="49"/>
      <c r="G129" s="49"/>
      <c r="H129"/>
      <c r="I129" s="77"/>
      <c r="J129" s="41"/>
      <c r="K129" s="41"/>
      <c r="L129" s="41"/>
      <c r="M129" s="60"/>
      <c r="N129" s="60"/>
    </row>
    <row r="130" spans="1:14" x14ac:dyDescent="0.25">
      <c r="A130" s="27" t="s">
        <v>1045</v>
      </c>
      <c r="B130" s="27" t="s">
        <v>646</v>
      </c>
      <c r="C130" s="149" t="s">
        <v>35</v>
      </c>
      <c r="D130"/>
      <c r="E130"/>
      <c r="F130"/>
      <c r="G130"/>
      <c r="H130"/>
      <c r="K130" s="69"/>
      <c r="L130" s="69"/>
      <c r="M130" s="69"/>
      <c r="N130" s="69"/>
    </row>
    <row r="131" spans="1:14" x14ac:dyDescent="0.25">
      <c r="A131" s="27" t="s">
        <v>1046</v>
      </c>
      <c r="B131" s="27" t="s">
        <v>648</v>
      </c>
      <c r="C131" s="149" t="s">
        <v>35</v>
      </c>
      <c r="D131"/>
      <c r="E131"/>
      <c r="F131"/>
      <c r="G131"/>
      <c r="H131"/>
      <c r="K131" s="69"/>
      <c r="L131" s="69"/>
      <c r="M131" s="69"/>
      <c r="N131" s="69"/>
    </row>
    <row r="132" spans="1:14" x14ac:dyDescent="0.25">
      <c r="A132" s="27" t="s">
        <v>1047</v>
      </c>
      <c r="B132" s="27" t="s">
        <v>99</v>
      </c>
      <c r="C132" s="149" t="s">
        <v>35</v>
      </c>
      <c r="D132"/>
      <c r="E132"/>
      <c r="F132"/>
      <c r="G132"/>
      <c r="H132"/>
      <c r="K132" s="69"/>
      <c r="L132" s="69"/>
      <c r="M132" s="69"/>
      <c r="N132" s="69"/>
    </row>
    <row r="133" spans="1:14" outlineLevel="1" x14ac:dyDescent="0.25">
      <c r="A133" s="27" t="s">
        <v>1048</v>
      </c>
      <c r="C133" s="149"/>
      <c r="D133"/>
      <c r="E133"/>
      <c r="F133"/>
      <c r="G133"/>
      <c r="H133"/>
      <c r="K133" s="69"/>
      <c r="L133" s="69"/>
      <c r="M133" s="69"/>
      <c r="N133" s="69"/>
    </row>
    <row r="134" spans="1:14" outlineLevel="1" x14ac:dyDescent="0.25">
      <c r="A134" s="27" t="s">
        <v>1049</v>
      </c>
      <c r="C134" s="149"/>
      <c r="D134"/>
      <c r="E134"/>
      <c r="F134"/>
      <c r="G134"/>
      <c r="H134"/>
      <c r="K134" s="69"/>
      <c r="L134" s="69"/>
      <c r="M134" s="69"/>
      <c r="N134" s="69"/>
    </row>
    <row r="135" spans="1:14" outlineLevel="1" x14ac:dyDescent="0.25">
      <c r="A135" s="27" t="s">
        <v>1050</v>
      </c>
      <c r="C135" s="149"/>
      <c r="D135"/>
      <c r="E135"/>
      <c r="F135"/>
      <c r="G135"/>
      <c r="H135"/>
      <c r="K135" s="69"/>
      <c r="L135" s="69"/>
      <c r="M135" s="69"/>
      <c r="N135" s="69"/>
    </row>
    <row r="136" spans="1:14" outlineLevel="1" x14ac:dyDescent="0.25">
      <c r="A136" s="27" t="s">
        <v>1051</v>
      </c>
      <c r="C136" s="149"/>
      <c r="D136"/>
      <c r="E136"/>
      <c r="F136"/>
      <c r="G136"/>
      <c r="H136"/>
      <c r="K136" s="69"/>
      <c r="L136" s="69"/>
      <c r="M136" s="69"/>
      <c r="N136" s="69"/>
    </row>
    <row r="137" spans="1:14" x14ac:dyDescent="0.25">
      <c r="A137" s="46"/>
      <c r="B137" s="47" t="s">
        <v>656</v>
      </c>
      <c r="C137" s="46" t="s">
        <v>934</v>
      </c>
      <c r="D137" s="46"/>
      <c r="E137" s="46"/>
      <c r="F137" s="49"/>
      <c r="G137" s="49"/>
      <c r="H137"/>
      <c r="I137" s="77"/>
      <c r="J137" s="41"/>
      <c r="K137" s="41"/>
      <c r="L137" s="41"/>
      <c r="M137" s="60"/>
      <c r="N137" s="60"/>
    </row>
    <row r="138" spans="1:14" x14ac:dyDescent="0.25">
      <c r="A138" s="27" t="s">
        <v>1052</v>
      </c>
      <c r="B138" s="27" t="s">
        <v>658</v>
      </c>
      <c r="C138" s="149" t="s">
        <v>35</v>
      </c>
      <c r="D138" s="79"/>
      <c r="E138" s="79"/>
      <c r="F138" s="64"/>
      <c r="G138" s="52"/>
      <c r="H138"/>
      <c r="K138" s="79"/>
      <c r="L138" s="79"/>
      <c r="M138" s="64"/>
      <c r="N138" s="52"/>
    </row>
    <row r="139" spans="1:14" x14ac:dyDescent="0.25">
      <c r="A139" s="27" t="s">
        <v>1053</v>
      </c>
      <c r="B139" s="27" t="s">
        <v>660</v>
      </c>
      <c r="C139" s="149" t="s">
        <v>35</v>
      </c>
      <c r="D139" s="79"/>
      <c r="E139" s="79"/>
      <c r="F139" s="64"/>
      <c r="G139" s="52"/>
      <c r="H139"/>
      <c r="K139" s="79"/>
      <c r="L139" s="79"/>
      <c r="M139" s="64"/>
      <c r="N139" s="52"/>
    </row>
    <row r="140" spans="1:14" x14ac:dyDescent="0.25">
      <c r="A140" s="27" t="s">
        <v>1054</v>
      </c>
      <c r="B140" s="27" t="s">
        <v>99</v>
      </c>
      <c r="C140" s="149" t="s">
        <v>35</v>
      </c>
      <c r="D140" s="79"/>
      <c r="E140" s="79"/>
      <c r="F140" s="64"/>
      <c r="G140" s="52"/>
      <c r="H140"/>
      <c r="K140" s="79"/>
      <c r="L140" s="79"/>
      <c r="M140" s="64"/>
      <c r="N140" s="52"/>
    </row>
    <row r="141" spans="1:14" outlineLevel="1" x14ac:dyDescent="0.25">
      <c r="A141" s="27" t="s">
        <v>1055</v>
      </c>
      <c r="C141" s="149"/>
      <c r="D141" s="79"/>
      <c r="E141" s="79"/>
      <c r="F141" s="64"/>
      <c r="G141" s="52"/>
      <c r="H141"/>
      <c r="K141" s="79"/>
      <c r="L141" s="79"/>
      <c r="M141" s="64"/>
      <c r="N141" s="52"/>
    </row>
    <row r="142" spans="1:14" outlineLevel="1" x14ac:dyDescent="0.25">
      <c r="A142" s="27" t="s">
        <v>1056</v>
      </c>
      <c r="C142" s="149"/>
      <c r="D142" s="79"/>
      <c r="E142" s="79"/>
      <c r="F142" s="64"/>
      <c r="G142" s="52"/>
      <c r="H142"/>
      <c r="K142" s="79"/>
      <c r="L142" s="79"/>
      <c r="M142" s="64"/>
      <c r="N142" s="52"/>
    </row>
    <row r="143" spans="1:14" outlineLevel="1" x14ac:dyDescent="0.25">
      <c r="A143" s="27" t="s">
        <v>1057</v>
      </c>
      <c r="C143" s="149"/>
      <c r="D143" s="79"/>
      <c r="E143" s="79"/>
      <c r="F143" s="64"/>
      <c r="G143" s="52"/>
      <c r="H143"/>
      <c r="K143" s="79"/>
      <c r="L143" s="79"/>
      <c r="M143" s="64"/>
      <c r="N143" s="52"/>
    </row>
    <row r="144" spans="1:14" outlineLevel="1" x14ac:dyDescent="0.25">
      <c r="A144" s="27" t="s">
        <v>1058</v>
      </c>
      <c r="C144" s="149"/>
      <c r="D144" s="79"/>
      <c r="E144" s="79"/>
      <c r="F144" s="64"/>
      <c r="G144" s="52"/>
      <c r="H144"/>
      <c r="K144" s="79"/>
      <c r="L144" s="79"/>
      <c r="M144" s="64"/>
      <c r="N144" s="52"/>
    </row>
    <row r="145" spans="1:14" outlineLevel="1" x14ac:dyDescent="0.25">
      <c r="A145" s="27" t="s">
        <v>1059</v>
      </c>
      <c r="C145" s="149"/>
      <c r="D145" s="79"/>
      <c r="E145" s="79"/>
      <c r="F145" s="64"/>
      <c r="G145" s="52"/>
      <c r="H145"/>
      <c r="K145" s="79"/>
      <c r="L145" s="79"/>
      <c r="M145" s="64"/>
      <c r="N145" s="52"/>
    </row>
    <row r="146" spans="1:14" outlineLevel="1" x14ac:dyDescent="0.25">
      <c r="A146" s="27" t="s">
        <v>1060</v>
      </c>
      <c r="C146" s="149"/>
      <c r="D146" s="79"/>
      <c r="E146" s="79"/>
      <c r="F146" s="64"/>
      <c r="G146" s="52"/>
      <c r="H146"/>
      <c r="K146" s="79"/>
      <c r="L146" s="79"/>
      <c r="M146" s="64"/>
      <c r="N146" s="52"/>
    </row>
    <row r="147" spans="1:14" x14ac:dyDescent="0.25">
      <c r="A147" s="46"/>
      <c r="B147" s="47" t="s">
        <v>1061</v>
      </c>
      <c r="C147" s="46" t="s">
        <v>65</v>
      </c>
      <c r="D147" s="46"/>
      <c r="E147" s="46"/>
      <c r="F147" s="46" t="s">
        <v>934</v>
      </c>
      <c r="G147" s="49"/>
      <c r="H147"/>
      <c r="I147" s="77"/>
      <c r="J147" s="41"/>
      <c r="K147" s="41"/>
      <c r="L147" s="41"/>
      <c r="M147" s="41"/>
      <c r="N147" s="60"/>
    </row>
    <row r="148" spans="1:14" x14ac:dyDescent="0.25">
      <c r="A148" s="27" t="s">
        <v>1062</v>
      </c>
      <c r="B148" s="44" t="s">
        <v>1063</v>
      </c>
      <c r="C148" s="155" t="s">
        <v>35</v>
      </c>
      <c r="D148" s="79"/>
      <c r="E148" s="79"/>
      <c r="F148" s="53" t="str">
        <f>IF($C$152=0,"",IF(C148="[for completion]","",C148/$C$152))</f>
        <v/>
      </c>
      <c r="G148" s="52"/>
      <c r="H148"/>
      <c r="I148" s="44"/>
      <c r="K148" s="79"/>
      <c r="L148" s="79"/>
      <c r="M148" s="53"/>
      <c r="N148" s="52"/>
    </row>
    <row r="149" spans="1:14" x14ac:dyDescent="0.25">
      <c r="A149" s="27" t="s">
        <v>1064</v>
      </c>
      <c r="B149" s="44" t="s">
        <v>1065</v>
      </c>
      <c r="C149" s="155" t="s">
        <v>35</v>
      </c>
      <c r="D149" s="79"/>
      <c r="E149" s="79"/>
      <c r="F149" s="53" t="str">
        <f>IF($C$152=0,"",IF(C149="[for completion]","",C149/$C$152))</f>
        <v/>
      </c>
      <c r="G149" s="52"/>
      <c r="H149"/>
      <c r="I149" s="44"/>
      <c r="K149" s="79"/>
      <c r="L149" s="79"/>
      <c r="M149" s="53"/>
      <c r="N149" s="52"/>
    </row>
    <row r="150" spans="1:14" x14ac:dyDescent="0.25">
      <c r="A150" s="27" t="s">
        <v>1066</v>
      </c>
      <c r="B150" s="44" t="s">
        <v>1067</v>
      </c>
      <c r="C150" s="155" t="s">
        <v>35</v>
      </c>
      <c r="D150" s="79"/>
      <c r="E150" s="79"/>
      <c r="F150" s="53" t="str">
        <f>IF($C$152=0,"",IF(C150="[for completion]","",C150/$C$152))</f>
        <v/>
      </c>
      <c r="G150" s="52"/>
      <c r="H150"/>
      <c r="I150" s="44"/>
      <c r="K150" s="79"/>
      <c r="L150" s="79"/>
      <c r="M150" s="53"/>
      <c r="N150" s="52"/>
    </row>
    <row r="151" spans="1:14" ht="15" customHeight="1" x14ac:dyDescent="0.25">
      <c r="A151" s="27" t="s">
        <v>1068</v>
      </c>
      <c r="B151" s="44" t="s">
        <v>1069</v>
      </c>
      <c r="C151" s="155" t="s">
        <v>35</v>
      </c>
      <c r="D151" s="79"/>
      <c r="E151" s="79"/>
      <c r="F151" s="53" t="str">
        <f>IF($C$152=0,"",IF(C151="[for completion]","",C151/$C$152))</f>
        <v/>
      </c>
      <c r="G151" s="52"/>
      <c r="H151"/>
      <c r="I151" s="44"/>
      <c r="K151" s="79"/>
      <c r="L151" s="79"/>
      <c r="M151" s="53"/>
      <c r="N151" s="52"/>
    </row>
    <row r="152" spans="1:14" ht="15" customHeight="1" x14ac:dyDescent="0.25">
      <c r="A152" s="27" t="s">
        <v>1070</v>
      </c>
      <c r="B152" s="54" t="s">
        <v>101</v>
      </c>
      <c r="C152" s="157">
        <f>SUM(C148:C151)</f>
        <v>0</v>
      </c>
      <c r="D152" s="79"/>
      <c r="E152" s="79"/>
      <c r="F152" s="64">
        <f>SUM(F148:F151)</f>
        <v>0</v>
      </c>
      <c r="G152" s="52"/>
      <c r="H152"/>
      <c r="I152" s="44"/>
      <c r="K152" s="79"/>
      <c r="L152" s="79"/>
      <c r="M152" s="53"/>
      <c r="N152" s="52"/>
    </row>
    <row r="153" spans="1:14" ht="15" customHeight="1" outlineLevel="1" x14ac:dyDescent="0.25">
      <c r="A153" s="27" t="s">
        <v>1071</v>
      </c>
      <c r="B153" s="56" t="s">
        <v>1072</v>
      </c>
      <c r="D153" s="79"/>
      <c r="E153" s="79"/>
      <c r="F153" s="53" t="str">
        <f>IF($C$152=0,"",IF(C153="[for completion]","",C153/$C$152))</f>
        <v/>
      </c>
      <c r="G153" s="52"/>
      <c r="H153"/>
      <c r="I153" s="44"/>
      <c r="K153" s="79"/>
      <c r="L153" s="79"/>
      <c r="M153" s="53"/>
      <c r="N153" s="52"/>
    </row>
    <row r="154" spans="1:14" ht="15" customHeight="1" outlineLevel="1" x14ac:dyDescent="0.25">
      <c r="A154" s="27" t="s">
        <v>1073</v>
      </c>
      <c r="B154" s="56" t="s">
        <v>1074</v>
      </c>
      <c r="D154" s="79"/>
      <c r="E154" s="79"/>
      <c r="F154" s="53" t="str">
        <f t="shared" ref="F154:F159" si="2">IF($C$152=0,"",IF(C154="[for completion]","",C154/$C$152))</f>
        <v/>
      </c>
      <c r="G154" s="52"/>
      <c r="H154"/>
      <c r="I154" s="44"/>
      <c r="K154" s="79"/>
      <c r="L154" s="79"/>
      <c r="M154" s="53"/>
      <c r="N154" s="52"/>
    </row>
    <row r="155" spans="1:14" ht="15" customHeight="1" outlineLevel="1" x14ac:dyDescent="0.25">
      <c r="A155" s="27" t="s">
        <v>1075</v>
      </c>
      <c r="B155" s="56" t="s">
        <v>1076</v>
      </c>
      <c r="D155" s="79"/>
      <c r="E155" s="79"/>
      <c r="F155" s="53" t="str">
        <f t="shared" si="2"/>
        <v/>
      </c>
      <c r="G155" s="52"/>
      <c r="H155"/>
      <c r="I155" s="44"/>
      <c r="K155" s="79"/>
      <c r="L155" s="79"/>
      <c r="M155" s="53"/>
      <c r="N155" s="52"/>
    </row>
    <row r="156" spans="1:14" ht="15" customHeight="1" outlineLevel="1" x14ac:dyDescent="0.25">
      <c r="A156" s="27" t="s">
        <v>1077</v>
      </c>
      <c r="B156" s="56" t="s">
        <v>1078</v>
      </c>
      <c r="D156" s="79"/>
      <c r="E156" s="79"/>
      <c r="F156" s="53" t="str">
        <f t="shared" si="2"/>
        <v/>
      </c>
      <c r="G156" s="52"/>
      <c r="H156"/>
      <c r="I156" s="44"/>
      <c r="K156" s="79"/>
      <c r="L156" s="79"/>
      <c r="M156" s="53"/>
      <c r="N156" s="52"/>
    </row>
    <row r="157" spans="1:14" ht="15" customHeight="1" outlineLevel="1" x14ac:dyDescent="0.25">
      <c r="A157" s="27" t="s">
        <v>1079</v>
      </c>
      <c r="B157" s="56" t="s">
        <v>1080</v>
      </c>
      <c r="D157" s="79"/>
      <c r="E157" s="79"/>
      <c r="F157" s="53" t="str">
        <f t="shared" si="2"/>
        <v/>
      </c>
      <c r="G157" s="52"/>
      <c r="H157"/>
      <c r="I157" s="44"/>
      <c r="K157" s="79"/>
      <c r="L157" s="79"/>
      <c r="M157" s="53"/>
      <c r="N157" s="52"/>
    </row>
    <row r="158" spans="1:14" ht="15" customHeight="1" outlineLevel="1" x14ac:dyDescent="0.25">
      <c r="A158" s="27" t="s">
        <v>1081</v>
      </c>
      <c r="B158" s="56" t="s">
        <v>1082</v>
      </c>
      <c r="D158" s="79"/>
      <c r="E158" s="79"/>
      <c r="F158" s="53" t="str">
        <f t="shared" si="2"/>
        <v/>
      </c>
      <c r="G158" s="52"/>
      <c r="H158"/>
      <c r="I158" s="44"/>
      <c r="K158" s="79"/>
      <c r="L158" s="79"/>
      <c r="M158" s="53"/>
      <c r="N158" s="52"/>
    </row>
    <row r="159" spans="1:14" ht="15" customHeight="1" outlineLevel="1" x14ac:dyDescent="0.25">
      <c r="A159" s="27" t="s">
        <v>1083</v>
      </c>
      <c r="B159" s="56" t="s">
        <v>1084</v>
      </c>
      <c r="D159" s="79"/>
      <c r="E159" s="79"/>
      <c r="F159" s="53" t="str">
        <f t="shared" si="2"/>
        <v/>
      </c>
      <c r="G159" s="52"/>
      <c r="H159"/>
      <c r="I159" s="44"/>
      <c r="K159" s="79"/>
      <c r="L159" s="79"/>
      <c r="M159" s="53"/>
      <c r="N159" s="52"/>
    </row>
    <row r="160" spans="1:14" ht="15" customHeight="1" outlineLevel="1" x14ac:dyDescent="0.25">
      <c r="A160" s="27" t="s">
        <v>1085</v>
      </c>
      <c r="B160" s="56"/>
      <c r="D160" s="79"/>
      <c r="E160" s="79"/>
      <c r="F160" s="53"/>
      <c r="G160" s="52"/>
      <c r="H160"/>
      <c r="I160" s="44"/>
      <c r="K160" s="79"/>
      <c r="L160" s="79"/>
      <c r="M160" s="53"/>
      <c r="N160" s="52"/>
    </row>
    <row r="161" spans="1:14" ht="15" customHeight="1" outlineLevel="1" x14ac:dyDescent="0.25">
      <c r="A161" s="27" t="s">
        <v>1086</v>
      </c>
      <c r="B161" s="56"/>
      <c r="D161" s="79"/>
      <c r="E161" s="79"/>
      <c r="F161" s="53"/>
      <c r="G161" s="52"/>
      <c r="H161"/>
      <c r="I161" s="44"/>
      <c r="K161" s="79"/>
      <c r="L161" s="79"/>
      <c r="M161" s="53"/>
      <c r="N161" s="52"/>
    </row>
    <row r="162" spans="1:14" ht="15" customHeight="1" outlineLevel="1" x14ac:dyDescent="0.25">
      <c r="A162" s="27" t="s">
        <v>1087</v>
      </c>
      <c r="B162" s="56"/>
      <c r="D162" s="79"/>
      <c r="E162" s="79"/>
      <c r="F162" s="53"/>
      <c r="G162" s="52"/>
      <c r="H162"/>
      <c r="I162" s="44"/>
      <c r="K162" s="79"/>
      <c r="L162" s="79"/>
      <c r="M162" s="53"/>
      <c r="N162" s="52"/>
    </row>
    <row r="163" spans="1:14" ht="15" customHeight="1" outlineLevel="1" x14ac:dyDescent="0.25">
      <c r="A163" s="27" t="s">
        <v>1088</v>
      </c>
      <c r="B163" s="56"/>
      <c r="D163" s="79"/>
      <c r="E163" s="79"/>
      <c r="F163" s="53"/>
      <c r="G163" s="52"/>
      <c r="H163"/>
      <c r="I163" s="44"/>
      <c r="K163" s="79"/>
      <c r="L163" s="79"/>
      <c r="M163" s="53"/>
      <c r="N163" s="52"/>
    </row>
    <row r="164" spans="1:14" ht="15" customHeight="1" outlineLevel="1" x14ac:dyDescent="0.25">
      <c r="A164" s="27" t="s">
        <v>1089</v>
      </c>
      <c r="B164" s="44"/>
      <c r="D164" s="79"/>
      <c r="E164" s="79"/>
      <c r="F164" s="53"/>
      <c r="G164" s="52"/>
      <c r="H164"/>
      <c r="I164" s="44"/>
      <c r="K164" s="79"/>
      <c r="L164" s="79"/>
      <c r="M164" s="53"/>
      <c r="N164" s="52"/>
    </row>
    <row r="165" spans="1:14" outlineLevel="1" x14ac:dyDescent="0.25">
      <c r="A165" s="27" t="s">
        <v>1090</v>
      </c>
      <c r="B165" s="57"/>
      <c r="C165" s="57"/>
      <c r="D165" s="57"/>
      <c r="E165" s="57"/>
      <c r="F165" s="53"/>
      <c r="G165" s="52"/>
      <c r="H165"/>
      <c r="I165" s="54"/>
      <c r="J165" s="44"/>
      <c r="K165" s="79"/>
      <c r="L165" s="79"/>
      <c r="M165" s="64"/>
      <c r="N165" s="52"/>
    </row>
    <row r="166" spans="1:14" ht="15" customHeight="1" x14ac:dyDescent="0.25">
      <c r="A166" s="46"/>
      <c r="B166" s="47" t="s">
        <v>1091</v>
      </c>
      <c r="C166" s="46"/>
      <c r="D166" s="46"/>
      <c r="E166" s="46"/>
      <c r="F166" s="49"/>
      <c r="G166" s="49"/>
      <c r="H166"/>
      <c r="I166" s="77"/>
      <c r="J166" s="41"/>
      <c r="K166" s="41"/>
      <c r="L166" s="41"/>
      <c r="M166" s="60"/>
      <c r="N166" s="60"/>
    </row>
    <row r="167" spans="1:14" x14ac:dyDescent="0.25">
      <c r="A167" s="27" t="s">
        <v>1092</v>
      </c>
      <c r="B167" s="27" t="s">
        <v>685</v>
      </c>
      <c r="C167" s="149" t="s">
        <v>35</v>
      </c>
      <c r="D167"/>
      <c r="E167" s="25"/>
      <c r="F167" s="25"/>
      <c r="G167"/>
      <c r="H167"/>
      <c r="K167" s="69"/>
      <c r="L167" s="25"/>
      <c r="M167" s="25"/>
      <c r="N167" s="69"/>
    </row>
    <row r="168" spans="1:14" outlineLevel="1" x14ac:dyDescent="0.25">
      <c r="A168" s="27" t="s">
        <v>1093</v>
      </c>
      <c r="D168"/>
      <c r="E168" s="25"/>
      <c r="F168" s="25"/>
      <c r="G168"/>
      <c r="H168"/>
      <c r="K168" s="69"/>
      <c r="L168" s="25"/>
      <c r="M168" s="25"/>
      <c r="N168" s="69"/>
    </row>
    <row r="169" spans="1:14" outlineLevel="1" x14ac:dyDescent="0.25">
      <c r="A169" s="27" t="s">
        <v>1094</v>
      </c>
      <c r="D169"/>
      <c r="E169" s="25"/>
      <c r="F169" s="25"/>
      <c r="G169"/>
      <c r="H169"/>
      <c r="K169" s="69"/>
      <c r="L169" s="25"/>
      <c r="M169" s="25"/>
      <c r="N169" s="69"/>
    </row>
    <row r="170" spans="1:14" outlineLevel="1" x14ac:dyDescent="0.25">
      <c r="A170" s="27" t="s">
        <v>1095</v>
      </c>
      <c r="D170"/>
      <c r="E170" s="25"/>
      <c r="F170" s="25"/>
      <c r="G170"/>
      <c r="H170"/>
      <c r="K170" s="69"/>
      <c r="L170" s="25"/>
      <c r="M170" s="25"/>
      <c r="N170" s="69"/>
    </row>
    <row r="171" spans="1:14" outlineLevel="1" x14ac:dyDescent="0.25">
      <c r="A171" s="27" t="s">
        <v>1096</v>
      </c>
      <c r="D171"/>
      <c r="E171" s="25"/>
      <c r="F171" s="25"/>
      <c r="G171"/>
      <c r="H171"/>
      <c r="K171" s="69"/>
      <c r="L171" s="25"/>
      <c r="M171" s="25"/>
      <c r="N171" s="69"/>
    </row>
    <row r="172" spans="1:14" x14ac:dyDescent="0.25">
      <c r="A172" s="46"/>
      <c r="B172" s="47" t="s">
        <v>1097</v>
      </c>
      <c r="C172" s="46" t="s">
        <v>934</v>
      </c>
      <c r="D172" s="46"/>
      <c r="E172" s="46"/>
      <c r="F172" s="49"/>
      <c r="G172" s="49"/>
      <c r="H172"/>
      <c r="I172" s="77"/>
      <c r="J172" s="41"/>
      <c r="K172" s="41"/>
      <c r="L172" s="41"/>
      <c r="M172" s="60"/>
      <c r="N172" s="60"/>
    </row>
    <row r="173" spans="1:14" ht="15" customHeight="1" x14ac:dyDescent="0.25">
      <c r="A173" s="27" t="s">
        <v>1098</v>
      </c>
      <c r="B173" s="27" t="s">
        <v>1099</v>
      </c>
      <c r="C173" s="149" t="s">
        <v>35</v>
      </c>
      <c r="D173"/>
      <c r="E173"/>
      <c r="F173"/>
      <c r="G173"/>
      <c r="H173"/>
      <c r="K173" s="69"/>
      <c r="L173" s="69"/>
      <c r="M173" s="69"/>
      <c r="N173" s="69"/>
    </row>
    <row r="174" spans="1:14" outlineLevel="1" x14ac:dyDescent="0.25">
      <c r="A174" s="27" t="s">
        <v>1100</v>
      </c>
      <c r="D174"/>
      <c r="E174"/>
      <c r="F174"/>
      <c r="G174"/>
      <c r="H174"/>
      <c r="K174" s="69"/>
      <c r="L174" s="69"/>
      <c r="M174" s="69"/>
      <c r="N174" s="69"/>
    </row>
    <row r="175" spans="1:14" outlineLevel="1" x14ac:dyDescent="0.25">
      <c r="A175" s="27" t="s">
        <v>1101</v>
      </c>
      <c r="D175"/>
      <c r="E175"/>
      <c r="F175"/>
      <c r="G175"/>
      <c r="H175"/>
      <c r="K175" s="69"/>
      <c r="L175" s="69"/>
      <c r="M175" s="69"/>
      <c r="N175" s="69"/>
    </row>
    <row r="176" spans="1:14" outlineLevel="1" x14ac:dyDescent="0.25">
      <c r="A176" s="27" t="s">
        <v>1102</v>
      </c>
      <c r="D176"/>
      <c r="E176"/>
      <c r="F176"/>
      <c r="G176"/>
      <c r="H176"/>
      <c r="K176" s="69"/>
      <c r="L176" s="69"/>
      <c r="M176" s="69"/>
      <c r="N176" s="69"/>
    </row>
    <row r="177" spans="1:14" outlineLevel="1" x14ac:dyDescent="0.25">
      <c r="A177" s="27" t="s">
        <v>1103</v>
      </c>
      <c r="D177"/>
      <c r="E177"/>
      <c r="F177"/>
      <c r="G177"/>
      <c r="H177"/>
      <c r="K177" s="69"/>
      <c r="L177" s="69"/>
      <c r="M177" s="69"/>
      <c r="N177" s="69"/>
    </row>
    <row r="178" spans="1:14" outlineLevel="1" x14ac:dyDescent="0.25">
      <c r="A178" s="27" t="s">
        <v>1104</v>
      </c>
    </row>
    <row r="179" spans="1:14" outlineLevel="1" x14ac:dyDescent="0.25">
      <c r="A179" s="27" t="s">
        <v>1105</v>
      </c>
    </row>
  </sheetData>
  <sheetProtection algorithmName="SHA-512" hashValue="GeLDmlPHiz2bff2uEzDkjLLlQONNHJaScJWPi3bivY24NogxoHPf5Egq+bkTmu9fTl20llapvlYct+9ve+Bl6Q==" saltValue="BpDG0flmpfzfygDmtV8y5g==" spinCount="100000" sheet="1" formatCells="0" formatColumns="0" formatRows="0" insertHyperlinks="0" sort="0" autoFilter="0" pivotTables="0"/>
  <protectedRanges>
    <protectedRange sqref="C3 C10 B11:C17 C19:D19 F19:G19 B22:D36 C39:C41 F39:F41 B43:C47 F43:F47 B50:C77 B79:C81 B83:C102 B104:C128 C130:C136 B133:B136 C138:C146 B141:B146 C148:C151 B153:C165" name="Public Sector Assets"/>
    <protectedRange sqref="C167:C171 B168:B171" name="NPLs"/>
    <protectedRange sqref="C173:C179 B174:B179" name="Concentration Risks"/>
  </protectedRanges>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2. Harmonised Glossary'!A14" display="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E36E00"/>
  </sheetPr>
  <dimension ref="A1:G211"/>
  <sheetViews>
    <sheetView zoomScale="80" zoomScaleNormal="80" workbookViewId="0">
      <selection activeCell="A2" sqref="A2"/>
    </sheetView>
  </sheetViews>
  <sheetFormatPr defaultColWidth="8.85546875" defaultRowHeight="15" outlineLevelRow="1" x14ac:dyDescent="0.25"/>
  <cols>
    <col min="1" max="1" width="10.7109375" style="27" customWidth="1"/>
    <col min="2" max="2" width="60.7109375" style="27" customWidth="1"/>
    <col min="3" max="4" width="40.7109375" style="27" customWidth="1"/>
    <col min="5" max="5" width="6.7109375" style="27" customWidth="1"/>
    <col min="6" max="6" width="40.7109375" style="27" customWidth="1"/>
    <col min="7" max="7" width="40.7109375" style="25" customWidth="1"/>
    <col min="8" max="16384" width="8.85546875" style="57"/>
  </cols>
  <sheetData>
    <row r="1" spans="1:7" ht="31.5" x14ac:dyDescent="0.25">
      <c r="A1" s="152" t="s">
        <v>1106</v>
      </c>
      <c r="B1" s="152"/>
      <c r="C1" s="25"/>
      <c r="D1" s="25"/>
      <c r="E1" s="25"/>
      <c r="F1" s="161" t="s">
        <v>1708</v>
      </c>
    </row>
    <row r="2" spans="1:7" ht="15.75" thickBot="1" x14ac:dyDescent="0.3">
      <c r="A2" s="25"/>
      <c r="B2" s="25"/>
      <c r="C2" s="25"/>
      <c r="D2" s="25"/>
      <c r="E2" s="25"/>
      <c r="F2" s="25"/>
    </row>
    <row r="3" spans="1:7" ht="19.5" thickBot="1" x14ac:dyDescent="0.3">
      <c r="A3" s="28"/>
      <c r="B3" s="29" t="s">
        <v>23</v>
      </c>
      <c r="C3" s="30" t="s">
        <v>24</v>
      </c>
      <c r="D3" s="28"/>
      <c r="E3" s="28"/>
      <c r="F3" s="28"/>
      <c r="G3" s="28"/>
    </row>
    <row r="4" spans="1:7" ht="15.75" thickBot="1" x14ac:dyDescent="0.3"/>
    <row r="5" spans="1:7" ht="19.5" thickBot="1" x14ac:dyDescent="0.3">
      <c r="A5" s="31"/>
      <c r="B5" s="80" t="s">
        <v>1107</v>
      </c>
      <c r="C5" s="31"/>
      <c r="E5" s="33"/>
      <c r="F5" s="33"/>
    </row>
    <row r="6" spans="1:7" ht="15.75" thickBot="1" x14ac:dyDescent="0.3">
      <c r="B6" s="81" t="s">
        <v>1108</v>
      </c>
    </row>
    <row r="7" spans="1:7" x14ac:dyDescent="0.25">
      <c r="B7" s="37"/>
    </row>
    <row r="8" spans="1:7" ht="37.5" x14ac:dyDescent="0.25">
      <c r="A8" s="38" t="s">
        <v>33</v>
      </c>
      <c r="B8" s="38" t="s">
        <v>1108</v>
      </c>
      <c r="C8" s="39"/>
      <c r="D8" s="39"/>
      <c r="E8" s="39"/>
      <c r="F8" s="39"/>
      <c r="G8" s="40"/>
    </row>
    <row r="9" spans="1:7" ht="15" customHeight="1" x14ac:dyDescent="0.25">
      <c r="A9" s="46"/>
      <c r="B9" s="47" t="s">
        <v>922</v>
      </c>
      <c r="C9" s="46" t="s">
        <v>1109</v>
      </c>
      <c r="D9" s="46"/>
      <c r="E9" s="48"/>
      <c r="F9" s="46"/>
      <c r="G9" s="49"/>
    </row>
    <row r="10" spans="1:7" x14ac:dyDescent="0.25">
      <c r="A10" s="27" t="s">
        <v>1110</v>
      </c>
      <c r="B10" s="27" t="s">
        <v>1111</v>
      </c>
      <c r="C10" s="156" t="s">
        <v>35</v>
      </c>
    </row>
    <row r="11" spans="1:7" outlineLevel="1" x14ac:dyDescent="0.25">
      <c r="A11" s="27" t="s">
        <v>1112</v>
      </c>
      <c r="B11" s="42" t="s">
        <v>511</v>
      </c>
    </row>
    <row r="12" spans="1:7" outlineLevel="1" x14ac:dyDescent="0.25">
      <c r="A12" s="27" t="s">
        <v>1113</v>
      </c>
      <c r="B12" s="42" t="s">
        <v>513</v>
      </c>
    </row>
    <row r="13" spans="1:7" outlineLevel="1" x14ac:dyDescent="0.25">
      <c r="A13" s="27" t="s">
        <v>1114</v>
      </c>
      <c r="B13" s="42"/>
    </row>
    <row r="14" spans="1:7" outlineLevel="1" x14ac:dyDescent="0.25">
      <c r="A14" s="27" t="s">
        <v>1115</v>
      </c>
      <c r="B14" s="42"/>
    </row>
    <row r="15" spans="1:7" outlineLevel="1" x14ac:dyDescent="0.25">
      <c r="A15" s="27" t="s">
        <v>1116</v>
      </c>
      <c r="B15" s="42"/>
    </row>
    <row r="16" spans="1:7" outlineLevel="1" x14ac:dyDescent="0.25">
      <c r="A16" s="27" t="s">
        <v>1117</v>
      </c>
      <c r="B16" s="42"/>
    </row>
    <row r="17" spans="1:7" ht="15" customHeight="1" x14ac:dyDescent="0.25">
      <c r="A17" s="46"/>
      <c r="B17" s="47" t="s">
        <v>1118</v>
      </c>
      <c r="C17" s="46" t="s">
        <v>1119</v>
      </c>
      <c r="D17" s="46"/>
      <c r="E17" s="48"/>
      <c r="F17" s="49"/>
      <c r="G17" s="49"/>
    </row>
    <row r="18" spans="1:7" x14ac:dyDescent="0.25">
      <c r="A18" s="27" t="s">
        <v>1120</v>
      </c>
      <c r="B18" s="27" t="s">
        <v>522</v>
      </c>
      <c r="C18" s="149" t="s">
        <v>35</v>
      </c>
    </row>
    <row r="19" spans="1:7" outlineLevel="1" x14ac:dyDescent="0.25">
      <c r="A19" s="27" t="s">
        <v>1121</v>
      </c>
      <c r="C19" s="149"/>
    </row>
    <row r="20" spans="1:7" outlineLevel="1" x14ac:dyDescent="0.25">
      <c r="A20" s="27" t="s">
        <v>1122</v>
      </c>
      <c r="C20" s="149"/>
    </row>
    <row r="21" spans="1:7" outlineLevel="1" x14ac:dyDescent="0.25">
      <c r="A21" s="27" t="s">
        <v>1123</v>
      </c>
      <c r="C21" s="149"/>
    </row>
    <row r="22" spans="1:7" outlineLevel="1" x14ac:dyDescent="0.25">
      <c r="A22" s="27" t="s">
        <v>1124</v>
      </c>
      <c r="C22" s="149"/>
    </row>
    <row r="23" spans="1:7" outlineLevel="1" x14ac:dyDescent="0.25">
      <c r="A23" s="27" t="s">
        <v>1125</v>
      </c>
      <c r="C23" s="149"/>
    </row>
    <row r="24" spans="1:7" outlineLevel="1" x14ac:dyDescent="0.25">
      <c r="A24" s="27" t="s">
        <v>1126</v>
      </c>
      <c r="C24" s="149"/>
    </row>
    <row r="25" spans="1:7" ht="15" customHeight="1" x14ac:dyDescent="0.25">
      <c r="A25" s="46"/>
      <c r="B25" s="47" t="s">
        <v>1127</v>
      </c>
      <c r="C25" s="46" t="s">
        <v>1119</v>
      </c>
      <c r="D25" s="46"/>
      <c r="E25" s="48"/>
      <c r="F25" s="49"/>
      <c r="G25" s="49"/>
    </row>
    <row r="26" spans="1:7" x14ac:dyDescent="0.25">
      <c r="A26" s="27" t="s">
        <v>1128</v>
      </c>
      <c r="B26" s="76" t="s">
        <v>531</v>
      </c>
      <c r="C26" s="149">
        <f>SUM(C27:C54)</f>
        <v>0</v>
      </c>
      <c r="D26" s="76"/>
      <c r="F26" s="76"/>
      <c r="G26" s="27"/>
    </row>
    <row r="27" spans="1:7" x14ac:dyDescent="0.25">
      <c r="A27" s="27" t="s">
        <v>1129</v>
      </c>
      <c r="B27" s="27" t="s">
        <v>533</v>
      </c>
      <c r="C27" s="149" t="s">
        <v>35</v>
      </c>
      <c r="D27" s="76"/>
      <c r="F27" s="76"/>
      <c r="G27" s="27"/>
    </row>
    <row r="28" spans="1:7" x14ac:dyDescent="0.25">
      <c r="A28" s="27" t="s">
        <v>1130</v>
      </c>
      <c r="B28" s="27" t="s">
        <v>535</v>
      </c>
      <c r="C28" s="149" t="s">
        <v>35</v>
      </c>
      <c r="D28" s="76"/>
      <c r="F28" s="76"/>
      <c r="G28" s="27"/>
    </row>
    <row r="29" spans="1:7" x14ac:dyDescent="0.25">
      <c r="A29" s="27" t="s">
        <v>1131</v>
      </c>
      <c r="B29" s="27" t="s">
        <v>537</v>
      </c>
      <c r="C29" s="149" t="s">
        <v>35</v>
      </c>
      <c r="D29" s="76"/>
      <c r="F29" s="76"/>
      <c r="G29" s="27"/>
    </row>
    <row r="30" spans="1:7" x14ac:dyDescent="0.25">
      <c r="A30" s="27" t="s">
        <v>1132</v>
      </c>
      <c r="B30" s="27" t="s">
        <v>539</v>
      </c>
      <c r="C30" s="149" t="s">
        <v>35</v>
      </c>
      <c r="D30" s="76"/>
      <c r="F30" s="76"/>
      <c r="G30" s="27"/>
    </row>
    <row r="31" spans="1:7" x14ac:dyDescent="0.25">
      <c r="A31" s="27" t="s">
        <v>1133</v>
      </c>
      <c r="B31" s="27" t="s">
        <v>541</v>
      </c>
      <c r="C31" s="149" t="s">
        <v>35</v>
      </c>
      <c r="D31" s="76"/>
      <c r="F31" s="76"/>
      <c r="G31" s="27"/>
    </row>
    <row r="32" spans="1:7" x14ac:dyDescent="0.25">
      <c r="A32" s="27" t="s">
        <v>1134</v>
      </c>
      <c r="B32" s="27" t="s">
        <v>543</v>
      </c>
      <c r="C32" s="149" t="s">
        <v>35</v>
      </c>
      <c r="D32" s="76"/>
      <c r="F32" s="76"/>
      <c r="G32" s="27"/>
    </row>
    <row r="33" spans="1:7" x14ac:dyDescent="0.25">
      <c r="A33" s="27" t="s">
        <v>1135</v>
      </c>
      <c r="B33" s="27" t="s">
        <v>545</v>
      </c>
      <c r="C33" s="149" t="s">
        <v>35</v>
      </c>
      <c r="D33" s="76"/>
      <c r="F33" s="76"/>
      <c r="G33" s="27"/>
    </row>
    <row r="34" spans="1:7" x14ac:dyDescent="0.25">
      <c r="A34" s="27" t="s">
        <v>1136</v>
      </c>
      <c r="B34" s="27" t="s">
        <v>547</v>
      </c>
      <c r="C34" s="149" t="s">
        <v>35</v>
      </c>
      <c r="D34" s="76"/>
      <c r="F34" s="76"/>
      <c r="G34" s="27"/>
    </row>
    <row r="35" spans="1:7" x14ac:dyDescent="0.25">
      <c r="A35" s="27" t="s">
        <v>1137</v>
      </c>
      <c r="B35" s="27" t="s">
        <v>549</v>
      </c>
      <c r="C35" s="149" t="s">
        <v>35</v>
      </c>
      <c r="D35" s="76"/>
      <c r="F35" s="76"/>
      <c r="G35" s="27"/>
    </row>
    <row r="36" spans="1:7" x14ac:dyDescent="0.25">
      <c r="A36" s="27" t="s">
        <v>1138</v>
      </c>
      <c r="B36" s="27" t="s">
        <v>551</v>
      </c>
      <c r="C36" s="149" t="s">
        <v>35</v>
      </c>
      <c r="D36" s="76"/>
      <c r="F36" s="76"/>
      <c r="G36" s="27"/>
    </row>
    <row r="37" spans="1:7" x14ac:dyDescent="0.25">
      <c r="A37" s="27" t="s">
        <v>1139</v>
      </c>
      <c r="B37" s="27" t="s">
        <v>553</v>
      </c>
      <c r="C37" s="149" t="s">
        <v>35</v>
      </c>
      <c r="D37" s="76"/>
      <c r="F37" s="76"/>
      <c r="G37" s="27"/>
    </row>
    <row r="38" spans="1:7" x14ac:dyDescent="0.25">
      <c r="A38" s="27" t="s">
        <v>1140</v>
      </c>
      <c r="B38" s="27" t="s">
        <v>555</v>
      </c>
      <c r="C38" s="149" t="s">
        <v>35</v>
      </c>
      <c r="D38" s="76"/>
      <c r="F38" s="76"/>
      <c r="G38" s="27"/>
    </row>
    <row r="39" spans="1:7" x14ac:dyDescent="0.25">
      <c r="A39" s="27" t="s">
        <v>1141</v>
      </c>
      <c r="B39" s="27" t="s">
        <v>557</v>
      </c>
      <c r="C39" s="149" t="s">
        <v>35</v>
      </c>
      <c r="D39" s="76"/>
      <c r="F39" s="76"/>
      <c r="G39" s="27"/>
    </row>
    <row r="40" spans="1:7" x14ac:dyDescent="0.25">
      <c r="A40" s="27" t="s">
        <v>1142</v>
      </c>
      <c r="B40" s="27" t="s">
        <v>559</v>
      </c>
      <c r="C40" s="149" t="s">
        <v>35</v>
      </c>
      <c r="D40" s="76"/>
      <c r="F40" s="76"/>
      <c r="G40" s="27"/>
    </row>
    <row r="41" spans="1:7" x14ac:dyDescent="0.25">
      <c r="A41" s="27" t="s">
        <v>1143</v>
      </c>
      <c r="B41" s="27" t="s">
        <v>561</v>
      </c>
      <c r="C41" s="149" t="s">
        <v>35</v>
      </c>
      <c r="D41" s="76"/>
      <c r="F41" s="76"/>
      <c r="G41" s="27"/>
    </row>
    <row r="42" spans="1:7" x14ac:dyDescent="0.25">
      <c r="A42" s="27" t="s">
        <v>1144</v>
      </c>
      <c r="B42" s="27" t="s">
        <v>3</v>
      </c>
      <c r="C42" s="149" t="s">
        <v>35</v>
      </c>
      <c r="D42" s="76"/>
      <c r="F42" s="76"/>
      <c r="G42" s="27"/>
    </row>
    <row r="43" spans="1:7" x14ac:dyDescent="0.25">
      <c r="A43" s="27" t="s">
        <v>1145</v>
      </c>
      <c r="B43" s="27" t="s">
        <v>564</v>
      </c>
      <c r="C43" s="149" t="s">
        <v>35</v>
      </c>
      <c r="D43" s="76"/>
      <c r="F43" s="76"/>
      <c r="G43" s="27"/>
    </row>
    <row r="44" spans="1:7" x14ac:dyDescent="0.25">
      <c r="A44" s="27" t="s">
        <v>1146</v>
      </c>
      <c r="B44" s="27" t="s">
        <v>566</v>
      </c>
      <c r="C44" s="149" t="s">
        <v>35</v>
      </c>
      <c r="D44" s="76"/>
      <c r="F44" s="76"/>
      <c r="G44" s="27"/>
    </row>
    <row r="45" spans="1:7" x14ac:dyDescent="0.25">
      <c r="A45" s="27" t="s">
        <v>1147</v>
      </c>
      <c r="B45" s="27" t="s">
        <v>568</v>
      </c>
      <c r="C45" s="149" t="s">
        <v>35</v>
      </c>
      <c r="D45" s="76"/>
      <c r="F45" s="76"/>
      <c r="G45" s="27"/>
    </row>
    <row r="46" spans="1:7" x14ac:dyDescent="0.25">
      <c r="A46" s="27" t="s">
        <v>1148</v>
      </c>
      <c r="B46" s="27" t="s">
        <v>570</v>
      </c>
      <c r="C46" s="149" t="s">
        <v>35</v>
      </c>
      <c r="D46" s="76"/>
      <c r="F46" s="76"/>
      <c r="G46" s="27"/>
    </row>
    <row r="47" spans="1:7" x14ac:dyDescent="0.25">
      <c r="A47" s="27" t="s">
        <v>1149</v>
      </c>
      <c r="B47" s="27" t="s">
        <v>572</v>
      </c>
      <c r="C47" s="149" t="s">
        <v>35</v>
      </c>
      <c r="D47" s="76"/>
      <c r="F47" s="76"/>
      <c r="G47" s="27"/>
    </row>
    <row r="48" spans="1:7" x14ac:dyDescent="0.25">
      <c r="A48" s="27" t="s">
        <v>1150</v>
      </c>
      <c r="B48" s="27" t="s">
        <v>574</v>
      </c>
      <c r="C48" s="149" t="s">
        <v>35</v>
      </c>
      <c r="D48" s="76"/>
      <c r="F48" s="76"/>
      <c r="G48" s="27"/>
    </row>
    <row r="49" spans="1:7" x14ac:dyDescent="0.25">
      <c r="A49" s="27" t="s">
        <v>1151</v>
      </c>
      <c r="B49" s="27" t="s">
        <v>576</v>
      </c>
      <c r="C49" s="149" t="s">
        <v>35</v>
      </c>
      <c r="D49" s="76"/>
      <c r="F49" s="76"/>
      <c r="G49" s="27"/>
    </row>
    <row r="50" spans="1:7" x14ac:dyDescent="0.25">
      <c r="A50" s="27" t="s">
        <v>1152</v>
      </c>
      <c r="B50" s="27" t="s">
        <v>578</v>
      </c>
      <c r="C50" s="149" t="s">
        <v>35</v>
      </c>
      <c r="D50" s="76"/>
      <c r="F50" s="76"/>
      <c r="G50" s="27"/>
    </row>
    <row r="51" spans="1:7" x14ac:dyDescent="0.25">
      <c r="A51" s="27" t="s">
        <v>1153</v>
      </c>
      <c r="B51" s="27" t="s">
        <v>580</v>
      </c>
      <c r="C51" s="149" t="s">
        <v>35</v>
      </c>
      <c r="D51" s="76"/>
      <c r="F51" s="76"/>
      <c r="G51" s="27"/>
    </row>
    <row r="52" spans="1:7" x14ac:dyDescent="0.25">
      <c r="A52" s="27" t="s">
        <v>1154</v>
      </c>
      <c r="B52" s="27" t="s">
        <v>582</v>
      </c>
      <c r="C52" s="149" t="s">
        <v>35</v>
      </c>
      <c r="D52" s="76"/>
      <c r="F52" s="76"/>
      <c r="G52" s="27"/>
    </row>
    <row r="53" spans="1:7" x14ac:dyDescent="0.25">
      <c r="A53" s="27" t="s">
        <v>1155</v>
      </c>
      <c r="B53" s="27" t="s">
        <v>6</v>
      </c>
      <c r="C53" s="149" t="s">
        <v>35</v>
      </c>
      <c r="D53" s="76"/>
      <c r="F53" s="76"/>
      <c r="G53" s="27"/>
    </row>
    <row r="54" spans="1:7" x14ac:dyDescent="0.25">
      <c r="A54" s="27" t="s">
        <v>1156</v>
      </c>
      <c r="B54" s="27" t="s">
        <v>585</v>
      </c>
      <c r="C54" s="149" t="s">
        <v>35</v>
      </c>
      <c r="D54" s="76"/>
      <c r="F54" s="76"/>
      <c r="G54" s="27"/>
    </row>
    <row r="55" spans="1:7" x14ac:dyDescent="0.25">
      <c r="A55" s="27" t="s">
        <v>1157</v>
      </c>
      <c r="B55" s="76" t="s">
        <v>272</v>
      </c>
      <c r="C55" s="151">
        <f>SUM(C56:C58)</f>
        <v>0</v>
      </c>
      <c r="D55" s="76"/>
      <c r="F55" s="76"/>
      <c r="G55" s="27"/>
    </row>
    <row r="56" spans="1:7" x14ac:dyDescent="0.25">
      <c r="A56" s="27" t="s">
        <v>1158</v>
      </c>
      <c r="B56" s="27" t="s">
        <v>588</v>
      </c>
      <c r="C56" s="149" t="s">
        <v>35</v>
      </c>
      <c r="D56" s="76"/>
      <c r="F56" s="76"/>
      <c r="G56" s="27"/>
    </row>
    <row r="57" spans="1:7" x14ac:dyDescent="0.25">
      <c r="A57" s="27" t="s">
        <v>1159</v>
      </c>
      <c r="B57" s="27" t="s">
        <v>590</v>
      </c>
      <c r="C57" s="149" t="s">
        <v>35</v>
      </c>
      <c r="D57" s="76"/>
      <c r="F57" s="76"/>
      <c r="G57" s="27"/>
    </row>
    <row r="58" spans="1:7" x14ac:dyDescent="0.25">
      <c r="A58" s="27" t="s">
        <v>1160</v>
      </c>
      <c r="B58" s="27" t="s">
        <v>2</v>
      </c>
      <c r="C58" s="149" t="s">
        <v>35</v>
      </c>
      <c r="D58" s="76"/>
      <c r="F58" s="76"/>
      <c r="G58" s="27"/>
    </row>
    <row r="59" spans="1:7" x14ac:dyDescent="0.25">
      <c r="A59" s="27" t="s">
        <v>1161</v>
      </c>
      <c r="B59" s="76" t="s">
        <v>99</v>
      </c>
      <c r="C59" s="151">
        <f>SUM(C60:C69)</f>
        <v>0</v>
      </c>
      <c r="D59" s="76"/>
      <c r="F59" s="76"/>
      <c r="G59" s="27"/>
    </row>
    <row r="60" spans="1:7" x14ac:dyDescent="0.25">
      <c r="A60" s="27" t="s">
        <v>1162</v>
      </c>
      <c r="B60" s="44" t="s">
        <v>274</v>
      </c>
      <c r="C60" s="149" t="s">
        <v>35</v>
      </c>
      <c r="D60" s="76"/>
      <c r="F60" s="76"/>
      <c r="G60" s="27"/>
    </row>
    <row r="61" spans="1:7" x14ac:dyDescent="0.25">
      <c r="A61" s="27" t="s">
        <v>1163</v>
      </c>
      <c r="B61" s="44" t="s">
        <v>276</v>
      </c>
      <c r="C61" s="149" t="s">
        <v>35</v>
      </c>
      <c r="D61" s="76"/>
      <c r="F61" s="76"/>
      <c r="G61" s="27"/>
    </row>
    <row r="62" spans="1:7" x14ac:dyDescent="0.25">
      <c r="A62" s="27" t="s">
        <v>1164</v>
      </c>
      <c r="B62" s="44" t="s">
        <v>278</v>
      </c>
      <c r="C62" s="149" t="s">
        <v>35</v>
      </c>
      <c r="D62" s="76"/>
      <c r="F62" s="76"/>
      <c r="G62" s="27"/>
    </row>
    <row r="63" spans="1:7" x14ac:dyDescent="0.25">
      <c r="A63" s="27" t="s">
        <v>1165</v>
      </c>
      <c r="B63" s="44" t="s">
        <v>12</v>
      </c>
      <c r="C63" s="149" t="s">
        <v>35</v>
      </c>
      <c r="D63" s="76"/>
      <c r="F63" s="76"/>
      <c r="G63" s="27"/>
    </row>
    <row r="64" spans="1:7" x14ac:dyDescent="0.25">
      <c r="A64" s="27" t="s">
        <v>1166</v>
      </c>
      <c r="B64" s="44" t="s">
        <v>281</v>
      </c>
      <c r="C64" s="149" t="s">
        <v>35</v>
      </c>
      <c r="D64" s="76"/>
      <c r="F64" s="76"/>
      <c r="G64" s="27"/>
    </row>
    <row r="65" spans="1:7" x14ac:dyDescent="0.25">
      <c r="A65" s="27" t="s">
        <v>1167</v>
      </c>
      <c r="B65" s="44" t="s">
        <v>283</v>
      </c>
      <c r="C65" s="149" t="s">
        <v>35</v>
      </c>
      <c r="D65" s="76"/>
      <c r="F65" s="76"/>
      <c r="G65" s="27"/>
    </row>
    <row r="66" spans="1:7" x14ac:dyDescent="0.25">
      <c r="A66" s="27" t="s">
        <v>1168</v>
      </c>
      <c r="B66" s="44" t="s">
        <v>285</v>
      </c>
      <c r="C66" s="149" t="s">
        <v>35</v>
      </c>
      <c r="D66" s="76"/>
      <c r="F66" s="76"/>
      <c r="G66" s="27"/>
    </row>
    <row r="67" spans="1:7" x14ac:dyDescent="0.25">
      <c r="A67" s="27" t="s">
        <v>1169</v>
      </c>
      <c r="B67" s="44" t="s">
        <v>287</v>
      </c>
      <c r="C67" s="149" t="s">
        <v>35</v>
      </c>
      <c r="D67" s="76"/>
      <c r="F67" s="76"/>
      <c r="G67" s="27"/>
    </row>
    <row r="68" spans="1:7" x14ac:dyDescent="0.25">
      <c r="A68" s="27" t="s">
        <v>1170</v>
      </c>
      <c r="B68" s="44" t="s">
        <v>289</v>
      </c>
      <c r="C68" s="149" t="s">
        <v>35</v>
      </c>
      <c r="D68" s="76"/>
      <c r="F68" s="76"/>
      <c r="G68" s="27"/>
    </row>
    <row r="69" spans="1:7" x14ac:dyDescent="0.25">
      <c r="A69" s="27" t="s">
        <v>1171</v>
      </c>
      <c r="B69" s="44" t="s">
        <v>99</v>
      </c>
      <c r="C69" s="149" t="s">
        <v>35</v>
      </c>
      <c r="D69" s="76"/>
      <c r="F69" s="76"/>
      <c r="G69" s="27"/>
    </row>
    <row r="70" spans="1:7" outlineLevel="1" x14ac:dyDescent="0.25">
      <c r="A70" s="27" t="s">
        <v>1172</v>
      </c>
      <c r="B70" s="56" t="s">
        <v>103</v>
      </c>
      <c r="C70" s="149"/>
      <c r="G70" s="27"/>
    </row>
    <row r="71" spans="1:7" outlineLevel="1" x14ac:dyDescent="0.25">
      <c r="A71" s="27" t="s">
        <v>1173</v>
      </c>
      <c r="B71" s="56" t="s">
        <v>103</v>
      </c>
      <c r="C71" s="149"/>
      <c r="G71" s="27"/>
    </row>
    <row r="72" spans="1:7" outlineLevel="1" x14ac:dyDescent="0.25">
      <c r="A72" s="27" t="s">
        <v>1174</v>
      </c>
      <c r="B72" s="56" t="s">
        <v>103</v>
      </c>
      <c r="C72" s="149"/>
      <c r="G72" s="27"/>
    </row>
    <row r="73" spans="1:7" outlineLevel="1" x14ac:dyDescent="0.25">
      <c r="A73" s="27" t="s">
        <v>1175</v>
      </c>
      <c r="B73" s="56" t="s">
        <v>103</v>
      </c>
      <c r="C73" s="149"/>
      <c r="G73" s="27"/>
    </row>
    <row r="74" spans="1:7" outlineLevel="1" x14ac:dyDescent="0.25">
      <c r="A74" s="27" t="s">
        <v>1176</v>
      </c>
      <c r="B74" s="56" t="s">
        <v>103</v>
      </c>
      <c r="C74" s="149"/>
      <c r="G74" s="27"/>
    </row>
    <row r="75" spans="1:7" outlineLevel="1" x14ac:dyDescent="0.25">
      <c r="A75" s="27" t="s">
        <v>1177</v>
      </c>
      <c r="B75" s="56" t="s">
        <v>103</v>
      </c>
      <c r="C75" s="149"/>
      <c r="G75" s="27"/>
    </row>
    <row r="76" spans="1:7" outlineLevel="1" x14ac:dyDescent="0.25">
      <c r="A76" s="27" t="s">
        <v>1178</v>
      </c>
      <c r="B76" s="56" t="s">
        <v>103</v>
      </c>
      <c r="C76" s="149"/>
      <c r="G76" s="27"/>
    </row>
    <row r="77" spans="1:7" outlineLevel="1" x14ac:dyDescent="0.25">
      <c r="A77" s="27" t="s">
        <v>1179</v>
      </c>
      <c r="B77" s="56" t="s">
        <v>103</v>
      </c>
      <c r="C77" s="149"/>
      <c r="G77" s="27"/>
    </row>
    <row r="78" spans="1:7" outlineLevel="1" x14ac:dyDescent="0.25">
      <c r="A78" s="27" t="s">
        <v>1180</v>
      </c>
      <c r="B78" s="56" t="s">
        <v>103</v>
      </c>
      <c r="C78" s="149"/>
      <c r="G78" s="27"/>
    </row>
    <row r="79" spans="1:7" outlineLevel="1" x14ac:dyDescent="0.25">
      <c r="A79" s="27" t="s">
        <v>1181</v>
      </c>
      <c r="B79" s="56" t="s">
        <v>103</v>
      </c>
      <c r="C79" s="149"/>
      <c r="G79" s="27"/>
    </row>
    <row r="80" spans="1:7" ht="15" customHeight="1" x14ac:dyDescent="0.25">
      <c r="A80" s="46"/>
      <c r="B80" s="47" t="s">
        <v>1182</v>
      </c>
      <c r="C80" s="46" t="s">
        <v>1119</v>
      </c>
      <c r="D80" s="46"/>
      <c r="E80" s="48"/>
      <c r="F80" s="49"/>
      <c r="G80" s="49"/>
    </row>
    <row r="81" spans="1:7" x14ac:dyDescent="0.25">
      <c r="A81" s="27" t="s">
        <v>1183</v>
      </c>
      <c r="B81" s="27" t="s">
        <v>646</v>
      </c>
      <c r="C81" s="149" t="s">
        <v>35</v>
      </c>
      <c r="E81" s="25"/>
    </row>
    <row r="82" spans="1:7" x14ac:dyDescent="0.25">
      <c r="A82" s="27" t="s">
        <v>1184</v>
      </c>
      <c r="B82" s="27" t="s">
        <v>648</v>
      </c>
      <c r="C82" s="149" t="s">
        <v>35</v>
      </c>
      <c r="E82" s="25"/>
    </row>
    <row r="83" spans="1:7" x14ac:dyDescent="0.25">
      <c r="A83" s="27" t="s">
        <v>1185</v>
      </c>
      <c r="B83" s="27" t="s">
        <v>99</v>
      </c>
      <c r="C83" s="149" t="s">
        <v>35</v>
      </c>
      <c r="E83" s="25"/>
    </row>
    <row r="84" spans="1:7" outlineLevel="1" x14ac:dyDescent="0.25">
      <c r="A84" s="27" t="s">
        <v>1186</v>
      </c>
      <c r="C84" s="149"/>
      <c r="E84" s="25"/>
    </row>
    <row r="85" spans="1:7" outlineLevel="1" x14ac:dyDescent="0.25">
      <c r="A85" s="27" t="s">
        <v>1187</v>
      </c>
      <c r="C85" s="149"/>
      <c r="E85" s="25"/>
    </row>
    <row r="86" spans="1:7" outlineLevel="1" x14ac:dyDescent="0.25">
      <c r="A86" s="27" t="s">
        <v>1188</v>
      </c>
      <c r="C86" s="149"/>
      <c r="E86" s="25"/>
    </row>
    <row r="87" spans="1:7" outlineLevel="1" x14ac:dyDescent="0.25">
      <c r="A87" s="27" t="s">
        <v>1189</v>
      </c>
      <c r="C87" s="149"/>
      <c r="E87" s="25"/>
    </row>
    <row r="88" spans="1:7" outlineLevel="1" x14ac:dyDescent="0.25">
      <c r="A88" s="27" t="s">
        <v>1190</v>
      </c>
      <c r="C88" s="149"/>
      <c r="E88" s="25"/>
    </row>
    <row r="89" spans="1:7" outlineLevel="1" x14ac:dyDescent="0.25">
      <c r="A89" s="27" t="s">
        <v>1191</v>
      </c>
      <c r="C89" s="149"/>
      <c r="E89" s="25"/>
    </row>
    <row r="90" spans="1:7" ht="15" customHeight="1" x14ac:dyDescent="0.25">
      <c r="A90" s="46"/>
      <c r="B90" s="47" t="s">
        <v>1192</v>
      </c>
      <c r="C90" s="46" t="s">
        <v>1119</v>
      </c>
      <c r="D90" s="46"/>
      <c r="E90" s="48"/>
      <c r="F90" s="49"/>
      <c r="G90" s="49"/>
    </row>
    <row r="91" spans="1:7" x14ac:dyDescent="0.25">
      <c r="A91" s="27" t="s">
        <v>1193</v>
      </c>
      <c r="B91" s="27" t="s">
        <v>658</v>
      </c>
      <c r="C91" s="149" t="s">
        <v>35</v>
      </c>
      <c r="E91" s="25"/>
    </row>
    <row r="92" spans="1:7" x14ac:dyDescent="0.25">
      <c r="A92" s="27" t="s">
        <v>1194</v>
      </c>
      <c r="B92" s="27" t="s">
        <v>660</v>
      </c>
      <c r="C92" s="149" t="s">
        <v>35</v>
      </c>
      <c r="E92" s="25"/>
    </row>
    <row r="93" spans="1:7" x14ac:dyDescent="0.25">
      <c r="A93" s="27" t="s">
        <v>1195</v>
      </c>
      <c r="B93" s="27" t="s">
        <v>99</v>
      </c>
      <c r="C93" s="149" t="s">
        <v>35</v>
      </c>
      <c r="E93" s="25"/>
    </row>
    <row r="94" spans="1:7" outlineLevel="1" x14ac:dyDescent="0.25">
      <c r="A94" s="27" t="s">
        <v>1196</v>
      </c>
      <c r="C94" s="149"/>
      <c r="E94" s="25"/>
    </row>
    <row r="95" spans="1:7" outlineLevel="1" x14ac:dyDescent="0.25">
      <c r="A95" s="27" t="s">
        <v>1197</v>
      </c>
      <c r="C95" s="149"/>
      <c r="E95" s="25"/>
    </row>
    <row r="96" spans="1:7" outlineLevel="1" x14ac:dyDescent="0.25">
      <c r="A96" s="27" t="s">
        <v>1198</v>
      </c>
      <c r="C96" s="149"/>
      <c r="E96" s="25"/>
    </row>
    <row r="97" spans="1:7" outlineLevel="1" x14ac:dyDescent="0.25">
      <c r="A97" s="27" t="s">
        <v>1199</v>
      </c>
      <c r="C97" s="149"/>
      <c r="E97" s="25"/>
    </row>
    <row r="98" spans="1:7" outlineLevel="1" x14ac:dyDescent="0.25">
      <c r="A98" s="27" t="s">
        <v>1200</v>
      </c>
      <c r="C98" s="149"/>
      <c r="E98" s="25"/>
    </row>
    <row r="99" spans="1:7" outlineLevel="1" x14ac:dyDescent="0.25">
      <c r="A99" s="27" t="s">
        <v>1201</v>
      </c>
      <c r="C99" s="149"/>
      <c r="E99" s="25"/>
    </row>
    <row r="100" spans="1:7" ht="15" customHeight="1" x14ac:dyDescent="0.25">
      <c r="A100" s="46"/>
      <c r="B100" s="47" t="s">
        <v>1202</v>
      </c>
      <c r="C100" s="46" t="s">
        <v>1119</v>
      </c>
      <c r="D100" s="46"/>
      <c r="E100" s="48"/>
      <c r="F100" s="49"/>
      <c r="G100" s="49"/>
    </row>
    <row r="101" spans="1:7" x14ac:dyDescent="0.25">
      <c r="A101" s="27" t="s">
        <v>1203</v>
      </c>
      <c r="B101" s="23" t="s">
        <v>670</v>
      </c>
      <c r="C101" s="149" t="s">
        <v>35</v>
      </c>
      <c r="E101" s="25"/>
    </row>
    <row r="102" spans="1:7" x14ac:dyDescent="0.25">
      <c r="A102" s="27" t="s">
        <v>1204</v>
      </c>
      <c r="B102" s="23" t="s">
        <v>672</v>
      </c>
      <c r="C102" s="149" t="s">
        <v>35</v>
      </c>
      <c r="E102" s="25"/>
    </row>
    <row r="103" spans="1:7" x14ac:dyDescent="0.25">
      <c r="A103" s="27" t="s">
        <v>1205</v>
      </c>
      <c r="B103" s="23" t="s">
        <v>674</v>
      </c>
      <c r="C103" s="149" t="s">
        <v>35</v>
      </c>
    </row>
    <row r="104" spans="1:7" x14ac:dyDescent="0.25">
      <c r="A104" s="27" t="s">
        <v>1206</v>
      </c>
      <c r="B104" s="23" t="s">
        <v>676</v>
      </c>
      <c r="C104" s="149" t="s">
        <v>35</v>
      </c>
    </row>
    <row r="105" spans="1:7" x14ac:dyDescent="0.25">
      <c r="A105" s="27" t="s">
        <v>1207</v>
      </c>
      <c r="B105" s="23" t="s">
        <v>678</v>
      </c>
      <c r="C105" s="149" t="s">
        <v>35</v>
      </c>
    </row>
    <row r="106" spans="1:7" outlineLevel="1" x14ac:dyDescent="0.25">
      <c r="A106" s="27" t="s">
        <v>1208</v>
      </c>
      <c r="B106" s="23"/>
      <c r="C106" s="149"/>
    </row>
    <row r="107" spans="1:7" outlineLevel="1" x14ac:dyDescent="0.25">
      <c r="A107" s="27" t="s">
        <v>1209</v>
      </c>
      <c r="B107" s="23"/>
      <c r="C107" s="149"/>
    </row>
    <row r="108" spans="1:7" outlineLevel="1" x14ac:dyDescent="0.25">
      <c r="A108" s="27" t="s">
        <v>1210</v>
      </c>
      <c r="B108" s="23"/>
      <c r="C108" s="149"/>
    </row>
    <row r="109" spans="1:7" outlineLevel="1" x14ac:dyDescent="0.25">
      <c r="A109" s="27" t="s">
        <v>1211</v>
      </c>
      <c r="B109" s="23"/>
      <c r="C109" s="149"/>
    </row>
    <row r="110" spans="1:7" ht="15" customHeight="1" x14ac:dyDescent="0.25">
      <c r="A110" s="46"/>
      <c r="B110" s="47" t="s">
        <v>1212</v>
      </c>
      <c r="C110" s="46" t="s">
        <v>1119</v>
      </c>
      <c r="D110" s="46"/>
      <c r="E110" s="48"/>
      <c r="F110" s="49"/>
      <c r="G110" s="49"/>
    </row>
    <row r="111" spans="1:7" x14ac:dyDescent="0.25">
      <c r="A111" s="27" t="s">
        <v>1213</v>
      </c>
      <c r="B111" s="27" t="s">
        <v>685</v>
      </c>
      <c r="C111" s="149" t="s">
        <v>35</v>
      </c>
      <c r="E111" s="25"/>
    </row>
    <row r="112" spans="1:7" outlineLevel="1" x14ac:dyDescent="0.25">
      <c r="A112" s="27" t="s">
        <v>1214</v>
      </c>
      <c r="C112" s="149"/>
      <c r="E112" s="25"/>
    </row>
    <row r="113" spans="1:7" outlineLevel="1" x14ac:dyDescent="0.25">
      <c r="A113" s="27" t="s">
        <v>1215</v>
      </c>
      <c r="C113" s="149"/>
      <c r="E113" s="25"/>
    </row>
    <row r="114" spans="1:7" outlineLevel="1" x14ac:dyDescent="0.25">
      <c r="A114" s="27" t="s">
        <v>1216</v>
      </c>
      <c r="C114" s="149"/>
      <c r="E114" s="25"/>
    </row>
    <row r="115" spans="1:7" outlineLevel="1" x14ac:dyDescent="0.25">
      <c r="A115" s="27" t="s">
        <v>1217</v>
      </c>
      <c r="C115" s="149"/>
      <c r="E115" s="25"/>
    </row>
    <row r="116" spans="1:7" ht="15" customHeight="1" x14ac:dyDescent="0.25">
      <c r="A116" s="46"/>
      <c r="B116" s="47" t="s">
        <v>1218</v>
      </c>
      <c r="C116" s="46" t="s">
        <v>691</v>
      </c>
      <c r="D116" s="46" t="s">
        <v>692</v>
      </c>
      <c r="E116" s="48"/>
      <c r="F116" s="46" t="s">
        <v>1119</v>
      </c>
      <c r="G116" s="46" t="s">
        <v>693</v>
      </c>
    </row>
    <row r="117" spans="1:7" x14ac:dyDescent="0.25">
      <c r="A117" s="27" t="s">
        <v>1219</v>
      </c>
      <c r="B117" s="44" t="s">
        <v>695</v>
      </c>
      <c r="C117" s="155" t="s">
        <v>35</v>
      </c>
      <c r="D117" s="41"/>
      <c r="E117" s="41"/>
      <c r="F117" s="60"/>
      <c r="G117" s="60"/>
    </row>
    <row r="118" spans="1:7" x14ac:dyDescent="0.25">
      <c r="A118" s="41"/>
      <c r="B118" s="77"/>
      <c r="C118" s="41"/>
      <c r="D118" s="41"/>
      <c r="E118" s="41"/>
      <c r="F118" s="60"/>
      <c r="G118" s="60"/>
    </row>
    <row r="119" spans="1:7" x14ac:dyDescent="0.25">
      <c r="B119" s="44" t="s">
        <v>696</v>
      </c>
      <c r="C119" s="41"/>
      <c r="D119" s="41"/>
      <c r="E119" s="41"/>
      <c r="F119" s="60"/>
      <c r="G119" s="60"/>
    </row>
    <row r="120" spans="1:7" x14ac:dyDescent="0.25">
      <c r="A120" s="27" t="s">
        <v>1220</v>
      </c>
      <c r="B120" s="44" t="s">
        <v>613</v>
      </c>
      <c r="C120" s="155" t="s">
        <v>35</v>
      </c>
      <c r="D120" s="155" t="s">
        <v>35</v>
      </c>
      <c r="E120" s="41"/>
      <c r="F120" s="53" t="str">
        <f t="shared" ref="F120:F143" si="0">IF($C$144=0,"",IF(C120="[for completion]","",C120/$C$144))</f>
        <v/>
      </c>
      <c r="G120" s="53" t="str">
        <f t="shared" ref="G120:G143" si="1">IF($D$144=0,"",IF(D120="[for completion]","",D120/$D$144))</f>
        <v/>
      </c>
    </row>
    <row r="121" spans="1:7" x14ac:dyDescent="0.25">
      <c r="A121" s="27" t="s">
        <v>1221</v>
      </c>
      <c r="B121" s="44" t="s">
        <v>613</v>
      </c>
      <c r="C121" s="155" t="s">
        <v>35</v>
      </c>
      <c r="D121" s="155" t="s">
        <v>35</v>
      </c>
      <c r="E121" s="41"/>
      <c r="F121" s="53" t="str">
        <f t="shared" si="0"/>
        <v/>
      </c>
      <c r="G121" s="53" t="str">
        <f t="shared" si="1"/>
        <v/>
      </c>
    </row>
    <row r="122" spans="1:7" x14ac:dyDescent="0.25">
      <c r="A122" s="27" t="s">
        <v>1222</v>
      </c>
      <c r="B122" s="44" t="s">
        <v>613</v>
      </c>
      <c r="C122" s="155" t="s">
        <v>35</v>
      </c>
      <c r="D122" s="155" t="s">
        <v>35</v>
      </c>
      <c r="E122" s="41"/>
      <c r="F122" s="53" t="str">
        <f t="shared" si="0"/>
        <v/>
      </c>
      <c r="G122" s="53" t="str">
        <f t="shared" si="1"/>
        <v/>
      </c>
    </row>
    <row r="123" spans="1:7" x14ac:dyDescent="0.25">
      <c r="A123" s="27" t="s">
        <v>1223</v>
      </c>
      <c r="B123" s="44" t="s">
        <v>613</v>
      </c>
      <c r="C123" s="155" t="s">
        <v>35</v>
      </c>
      <c r="D123" s="155" t="s">
        <v>35</v>
      </c>
      <c r="E123" s="41"/>
      <c r="F123" s="53" t="str">
        <f t="shared" si="0"/>
        <v/>
      </c>
      <c r="G123" s="53" t="str">
        <f t="shared" si="1"/>
        <v/>
      </c>
    </row>
    <row r="124" spans="1:7" x14ac:dyDescent="0.25">
      <c r="A124" s="27" t="s">
        <v>1224</v>
      </c>
      <c r="B124" s="44" t="s">
        <v>613</v>
      </c>
      <c r="C124" s="155" t="s">
        <v>35</v>
      </c>
      <c r="D124" s="155" t="s">
        <v>35</v>
      </c>
      <c r="E124" s="41"/>
      <c r="F124" s="53" t="str">
        <f t="shared" si="0"/>
        <v/>
      </c>
      <c r="G124" s="53" t="str">
        <f t="shared" si="1"/>
        <v/>
      </c>
    </row>
    <row r="125" spans="1:7" x14ac:dyDescent="0.25">
      <c r="A125" s="27" t="s">
        <v>1225</v>
      </c>
      <c r="B125" s="44" t="s">
        <v>613</v>
      </c>
      <c r="C125" s="155" t="s">
        <v>35</v>
      </c>
      <c r="D125" s="155" t="s">
        <v>35</v>
      </c>
      <c r="E125" s="41"/>
      <c r="F125" s="53" t="str">
        <f t="shared" si="0"/>
        <v/>
      </c>
      <c r="G125" s="53" t="str">
        <f t="shared" si="1"/>
        <v/>
      </c>
    </row>
    <row r="126" spans="1:7" x14ac:dyDescent="0.25">
      <c r="A126" s="27" t="s">
        <v>1226</v>
      </c>
      <c r="B126" s="44" t="s">
        <v>613</v>
      </c>
      <c r="C126" s="155" t="s">
        <v>35</v>
      </c>
      <c r="D126" s="155" t="s">
        <v>35</v>
      </c>
      <c r="E126" s="41"/>
      <c r="F126" s="53" t="str">
        <f t="shared" si="0"/>
        <v/>
      </c>
      <c r="G126" s="53" t="str">
        <f t="shared" si="1"/>
        <v/>
      </c>
    </row>
    <row r="127" spans="1:7" x14ac:dyDescent="0.25">
      <c r="A127" s="27" t="s">
        <v>1227</v>
      </c>
      <c r="B127" s="44" t="s">
        <v>613</v>
      </c>
      <c r="C127" s="155" t="s">
        <v>35</v>
      </c>
      <c r="D127" s="155" t="s">
        <v>35</v>
      </c>
      <c r="E127" s="41"/>
      <c r="F127" s="53" t="str">
        <f t="shared" si="0"/>
        <v/>
      </c>
      <c r="G127" s="53" t="str">
        <f t="shared" si="1"/>
        <v/>
      </c>
    </row>
    <row r="128" spans="1:7" x14ac:dyDescent="0.25">
      <c r="A128" s="27" t="s">
        <v>1228</v>
      </c>
      <c r="B128" s="44" t="s">
        <v>613</v>
      </c>
      <c r="C128" s="155" t="s">
        <v>35</v>
      </c>
      <c r="D128" s="155" t="s">
        <v>35</v>
      </c>
      <c r="E128" s="41"/>
      <c r="F128" s="53" t="str">
        <f t="shared" si="0"/>
        <v/>
      </c>
      <c r="G128" s="53" t="str">
        <f t="shared" si="1"/>
        <v/>
      </c>
    </row>
    <row r="129" spans="1:7" x14ac:dyDescent="0.25">
      <c r="A129" s="27" t="s">
        <v>1229</v>
      </c>
      <c r="B129" s="44" t="s">
        <v>613</v>
      </c>
      <c r="C129" s="155" t="s">
        <v>35</v>
      </c>
      <c r="D129" s="155" t="s">
        <v>35</v>
      </c>
      <c r="E129" s="44"/>
      <c r="F129" s="53" t="str">
        <f t="shared" si="0"/>
        <v/>
      </c>
      <c r="G129" s="53" t="str">
        <f t="shared" si="1"/>
        <v/>
      </c>
    </row>
    <row r="130" spans="1:7" x14ac:dyDescent="0.25">
      <c r="A130" s="27" t="s">
        <v>1230</v>
      </c>
      <c r="B130" s="44" t="s">
        <v>613</v>
      </c>
      <c r="C130" s="155" t="s">
        <v>35</v>
      </c>
      <c r="D130" s="155" t="s">
        <v>35</v>
      </c>
      <c r="E130" s="44"/>
      <c r="F130" s="53" t="str">
        <f t="shared" si="0"/>
        <v/>
      </c>
      <c r="G130" s="53" t="str">
        <f t="shared" si="1"/>
        <v/>
      </c>
    </row>
    <row r="131" spans="1:7" x14ac:dyDescent="0.25">
      <c r="A131" s="27" t="s">
        <v>1231</v>
      </c>
      <c r="B131" s="44" t="s">
        <v>613</v>
      </c>
      <c r="C131" s="155" t="s">
        <v>35</v>
      </c>
      <c r="D131" s="155" t="s">
        <v>35</v>
      </c>
      <c r="E131" s="44"/>
      <c r="F131" s="53" t="str">
        <f t="shared" si="0"/>
        <v/>
      </c>
      <c r="G131" s="53" t="str">
        <f t="shared" si="1"/>
        <v/>
      </c>
    </row>
    <row r="132" spans="1:7" x14ac:dyDescent="0.25">
      <c r="A132" s="27" t="s">
        <v>1232</v>
      </c>
      <c r="B132" s="44" t="s">
        <v>613</v>
      </c>
      <c r="C132" s="155" t="s">
        <v>35</v>
      </c>
      <c r="D132" s="155" t="s">
        <v>35</v>
      </c>
      <c r="E132" s="44"/>
      <c r="F132" s="53" t="str">
        <f t="shared" si="0"/>
        <v/>
      </c>
      <c r="G132" s="53" t="str">
        <f t="shared" si="1"/>
        <v/>
      </c>
    </row>
    <row r="133" spans="1:7" x14ac:dyDescent="0.25">
      <c r="A133" s="27" t="s">
        <v>1233</v>
      </c>
      <c r="B133" s="44" t="s">
        <v>613</v>
      </c>
      <c r="C133" s="155" t="s">
        <v>35</v>
      </c>
      <c r="D133" s="155" t="s">
        <v>35</v>
      </c>
      <c r="E133" s="44"/>
      <c r="F133" s="53" t="str">
        <f t="shared" si="0"/>
        <v/>
      </c>
      <c r="G133" s="53" t="str">
        <f t="shared" si="1"/>
        <v/>
      </c>
    </row>
    <row r="134" spans="1:7" x14ac:dyDescent="0.25">
      <c r="A134" s="27" t="s">
        <v>1234</v>
      </c>
      <c r="B134" s="44" t="s">
        <v>613</v>
      </c>
      <c r="C134" s="155" t="s">
        <v>35</v>
      </c>
      <c r="D134" s="155" t="s">
        <v>35</v>
      </c>
      <c r="E134" s="44"/>
      <c r="F134" s="53" t="str">
        <f t="shared" si="0"/>
        <v/>
      </c>
      <c r="G134" s="53" t="str">
        <f t="shared" si="1"/>
        <v/>
      </c>
    </row>
    <row r="135" spans="1:7" x14ac:dyDescent="0.25">
      <c r="A135" s="27" t="s">
        <v>1235</v>
      </c>
      <c r="B135" s="44" t="s">
        <v>613</v>
      </c>
      <c r="C135" s="155" t="s">
        <v>35</v>
      </c>
      <c r="D135" s="155" t="s">
        <v>35</v>
      </c>
      <c r="F135" s="53" t="str">
        <f t="shared" si="0"/>
        <v/>
      </c>
      <c r="G135" s="53" t="str">
        <f t="shared" si="1"/>
        <v/>
      </c>
    </row>
    <row r="136" spans="1:7" x14ac:dyDescent="0.25">
      <c r="A136" s="27" t="s">
        <v>1236</v>
      </c>
      <c r="B136" s="44" t="s">
        <v>613</v>
      </c>
      <c r="C136" s="155" t="s">
        <v>35</v>
      </c>
      <c r="D136" s="155" t="s">
        <v>35</v>
      </c>
      <c r="E136" s="64"/>
      <c r="F136" s="53" t="str">
        <f t="shared" si="0"/>
        <v/>
      </c>
      <c r="G136" s="53" t="str">
        <f t="shared" si="1"/>
        <v/>
      </c>
    </row>
    <row r="137" spans="1:7" x14ac:dyDescent="0.25">
      <c r="A137" s="27" t="s">
        <v>1237</v>
      </c>
      <c r="B137" s="44" t="s">
        <v>613</v>
      </c>
      <c r="C137" s="155" t="s">
        <v>35</v>
      </c>
      <c r="D137" s="155" t="s">
        <v>35</v>
      </c>
      <c r="E137" s="64"/>
      <c r="F137" s="53" t="str">
        <f t="shared" si="0"/>
        <v/>
      </c>
      <c r="G137" s="53" t="str">
        <f t="shared" si="1"/>
        <v/>
      </c>
    </row>
    <row r="138" spans="1:7" x14ac:dyDescent="0.25">
      <c r="A138" s="27" t="s">
        <v>1238</v>
      </c>
      <c r="B138" s="44" t="s">
        <v>613</v>
      </c>
      <c r="C138" s="155" t="s">
        <v>35</v>
      </c>
      <c r="D138" s="155" t="s">
        <v>35</v>
      </c>
      <c r="E138" s="64"/>
      <c r="F138" s="53" t="str">
        <f t="shared" si="0"/>
        <v/>
      </c>
      <c r="G138" s="53" t="str">
        <f t="shared" si="1"/>
        <v/>
      </c>
    </row>
    <row r="139" spans="1:7" x14ac:dyDescent="0.25">
      <c r="A139" s="27" t="s">
        <v>1239</v>
      </c>
      <c r="B139" s="44" t="s">
        <v>613</v>
      </c>
      <c r="C139" s="155" t="s">
        <v>35</v>
      </c>
      <c r="D139" s="155" t="s">
        <v>35</v>
      </c>
      <c r="E139" s="64"/>
      <c r="F139" s="53" t="str">
        <f t="shared" si="0"/>
        <v/>
      </c>
      <c r="G139" s="53" t="str">
        <f t="shared" si="1"/>
        <v/>
      </c>
    </row>
    <row r="140" spans="1:7" x14ac:dyDescent="0.25">
      <c r="A140" s="27" t="s">
        <v>1240</v>
      </c>
      <c r="B140" s="44" t="s">
        <v>613</v>
      </c>
      <c r="C140" s="155" t="s">
        <v>35</v>
      </c>
      <c r="D140" s="155" t="s">
        <v>35</v>
      </c>
      <c r="E140" s="64"/>
      <c r="F140" s="53" t="str">
        <f t="shared" si="0"/>
        <v/>
      </c>
      <c r="G140" s="53" t="str">
        <f t="shared" si="1"/>
        <v/>
      </c>
    </row>
    <row r="141" spans="1:7" x14ac:dyDescent="0.25">
      <c r="A141" s="27" t="s">
        <v>1241</v>
      </c>
      <c r="B141" s="44" t="s">
        <v>613</v>
      </c>
      <c r="C141" s="155" t="s">
        <v>35</v>
      </c>
      <c r="D141" s="155" t="s">
        <v>35</v>
      </c>
      <c r="E141" s="64"/>
      <c r="F141" s="53" t="str">
        <f t="shared" si="0"/>
        <v/>
      </c>
      <c r="G141" s="53" t="str">
        <f t="shared" si="1"/>
        <v/>
      </c>
    </row>
    <row r="142" spans="1:7" x14ac:dyDescent="0.25">
      <c r="A142" s="27" t="s">
        <v>1242</v>
      </c>
      <c r="B142" s="44" t="s">
        <v>613</v>
      </c>
      <c r="C142" s="155" t="s">
        <v>35</v>
      </c>
      <c r="D142" s="155" t="s">
        <v>35</v>
      </c>
      <c r="E142" s="64"/>
      <c r="F142" s="53" t="str">
        <f t="shared" si="0"/>
        <v/>
      </c>
      <c r="G142" s="53" t="str">
        <f t="shared" si="1"/>
        <v/>
      </c>
    </row>
    <row r="143" spans="1:7" x14ac:dyDescent="0.25">
      <c r="A143" s="27" t="s">
        <v>1243</v>
      </c>
      <c r="B143" s="44" t="s">
        <v>613</v>
      </c>
      <c r="C143" s="155" t="s">
        <v>35</v>
      </c>
      <c r="D143" s="155" t="s">
        <v>35</v>
      </c>
      <c r="E143" s="64"/>
      <c r="F143" s="53" t="str">
        <f t="shared" si="0"/>
        <v/>
      </c>
      <c r="G143" s="53" t="str">
        <f t="shared" si="1"/>
        <v/>
      </c>
    </row>
    <row r="144" spans="1:7" x14ac:dyDescent="0.25">
      <c r="A144" s="27" t="s">
        <v>1244</v>
      </c>
      <c r="B144" s="54" t="s">
        <v>101</v>
      </c>
      <c r="C144" s="44">
        <f>SUM(C120:C143)</f>
        <v>0</v>
      </c>
      <c r="D144" s="44">
        <f>SUM(D120:D143)</f>
        <v>0</v>
      </c>
      <c r="E144" s="64"/>
      <c r="F144" s="55">
        <f>SUM(F120:F143)</f>
        <v>0</v>
      </c>
      <c r="G144" s="55">
        <f>SUM(G120:G143)</f>
        <v>0</v>
      </c>
    </row>
    <row r="145" spans="1:7" ht="15" customHeight="1" x14ac:dyDescent="0.25">
      <c r="A145" s="46"/>
      <c r="B145" s="47" t="s">
        <v>1245</v>
      </c>
      <c r="C145" s="46" t="s">
        <v>691</v>
      </c>
      <c r="D145" s="46" t="s">
        <v>692</v>
      </c>
      <c r="E145" s="48"/>
      <c r="F145" s="46" t="s">
        <v>1119</v>
      </c>
      <c r="G145" s="46" t="s">
        <v>693</v>
      </c>
    </row>
    <row r="146" spans="1:7" x14ac:dyDescent="0.25">
      <c r="A146" s="27" t="s">
        <v>1246</v>
      </c>
      <c r="B146" s="27" t="s">
        <v>724</v>
      </c>
      <c r="C146" s="149" t="s">
        <v>35</v>
      </c>
      <c r="G146" s="27"/>
    </row>
    <row r="147" spans="1:7" x14ac:dyDescent="0.25">
      <c r="G147" s="27"/>
    </row>
    <row r="148" spans="1:7" x14ac:dyDescent="0.25">
      <c r="B148" s="44" t="s">
        <v>725</v>
      </c>
      <c r="G148" s="27"/>
    </row>
    <row r="149" spans="1:7" x14ac:dyDescent="0.25">
      <c r="A149" s="27" t="s">
        <v>1247</v>
      </c>
      <c r="B149" s="27" t="s">
        <v>727</v>
      </c>
      <c r="C149" s="155" t="s">
        <v>35</v>
      </c>
      <c r="D149" s="155" t="s">
        <v>35</v>
      </c>
      <c r="F149" s="53" t="str">
        <f t="shared" ref="F149:F163" si="2">IF($C$157=0,"",IF(C149="[for completion]","",C149/$C$157))</f>
        <v/>
      </c>
      <c r="G149" s="53" t="str">
        <f t="shared" ref="G149:G163" si="3">IF($D$157=0,"",IF(D149="[for completion]","",D149/$D$157))</f>
        <v/>
      </c>
    </row>
    <row r="150" spans="1:7" x14ac:dyDescent="0.25">
      <c r="A150" s="27" t="s">
        <v>1248</v>
      </c>
      <c r="B150" s="27" t="s">
        <v>729</v>
      </c>
      <c r="C150" s="155" t="s">
        <v>35</v>
      </c>
      <c r="D150" s="155" t="s">
        <v>35</v>
      </c>
      <c r="F150" s="53" t="str">
        <f t="shared" si="2"/>
        <v/>
      </c>
      <c r="G150" s="53" t="str">
        <f t="shared" si="3"/>
        <v/>
      </c>
    </row>
    <row r="151" spans="1:7" x14ac:dyDescent="0.25">
      <c r="A151" s="27" t="s">
        <v>1249</v>
      </c>
      <c r="B151" s="27" t="s">
        <v>731</v>
      </c>
      <c r="C151" s="155" t="s">
        <v>35</v>
      </c>
      <c r="D151" s="155" t="s">
        <v>35</v>
      </c>
      <c r="F151" s="53" t="str">
        <f t="shared" si="2"/>
        <v/>
      </c>
      <c r="G151" s="53" t="str">
        <f t="shared" si="3"/>
        <v/>
      </c>
    </row>
    <row r="152" spans="1:7" x14ac:dyDescent="0.25">
      <c r="A152" s="27" t="s">
        <v>1250</v>
      </c>
      <c r="B152" s="27" t="s">
        <v>733</v>
      </c>
      <c r="C152" s="155" t="s">
        <v>35</v>
      </c>
      <c r="D152" s="155" t="s">
        <v>35</v>
      </c>
      <c r="F152" s="53" t="str">
        <f t="shared" si="2"/>
        <v/>
      </c>
      <c r="G152" s="53" t="str">
        <f t="shared" si="3"/>
        <v/>
      </c>
    </row>
    <row r="153" spans="1:7" x14ac:dyDescent="0.25">
      <c r="A153" s="27" t="s">
        <v>1251</v>
      </c>
      <c r="B153" s="27" t="s">
        <v>735</v>
      </c>
      <c r="C153" s="155" t="s">
        <v>35</v>
      </c>
      <c r="D153" s="155" t="s">
        <v>35</v>
      </c>
      <c r="F153" s="53" t="str">
        <f t="shared" si="2"/>
        <v/>
      </c>
      <c r="G153" s="53" t="str">
        <f t="shared" si="3"/>
        <v/>
      </c>
    </row>
    <row r="154" spans="1:7" x14ac:dyDescent="0.25">
      <c r="A154" s="27" t="s">
        <v>1252</v>
      </c>
      <c r="B154" s="27" t="s">
        <v>737</v>
      </c>
      <c r="C154" s="155" t="s">
        <v>35</v>
      </c>
      <c r="D154" s="155" t="s">
        <v>35</v>
      </c>
      <c r="F154" s="53" t="str">
        <f t="shared" si="2"/>
        <v/>
      </c>
      <c r="G154" s="53" t="str">
        <f t="shared" si="3"/>
        <v/>
      </c>
    </row>
    <row r="155" spans="1:7" x14ac:dyDescent="0.25">
      <c r="A155" s="27" t="s">
        <v>1253</v>
      </c>
      <c r="B155" s="27" t="s">
        <v>739</v>
      </c>
      <c r="C155" s="155" t="s">
        <v>35</v>
      </c>
      <c r="D155" s="155" t="s">
        <v>35</v>
      </c>
      <c r="F155" s="53" t="str">
        <f t="shared" si="2"/>
        <v/>
      </c>
      <c r="G155" s="53" t="str">
        <f t="shared" si="3"/>
        <v/>
      </c>
    </row>
    <row r="156" spans="1:7" x14ac:dyDescent="0.25">
      <c r="A156" s="27" t="s">
        <v>1254</v>
      </c>
      <c r="B156" s="27" t="s">
        <v>741</v>
      </c>
      <c r="C156" s="155" t="s">
        <v>35</v>
      </c>
      <c r="D156" s="155" t="s">
        <v>35</v>
      </c>
      <c r="F156" s="53" t="str">
        <f t="shared" si="2"/>
        <v/>
      </c>
      <c r="G156" s="53" t="str">
        <f t="shared" si="3"/>
        <v/>
      </c>
    </row>
    <row r="157" spans="1:7" x14ac:dyDescent="0.25">
      <c r="A157" s="27" t="s">
        <v>1255</v>
      </c>
      <c r="B157" s="54" t="s">
        <v>101</v>
      </c>
      <c r="C157" s="155">
        <f>SUM(C149:C156)</f>
        <v>0</v>
      </c>
      <c r="D157" s="156">
        <f>SUM(D149:D156)</f>
        <v>0</v>
      </c>
      <c r="F157" s="64">
        <f>SUM(F149:F156)</f>
        <v>0</v>
      </c>
      <c r="G157" s="64">
        <f>SUM(G149:G156)</f>
        <v>0</v>
      </c>
    </row>
    <row r="158" spans="1:7" outlineLevel="1" x14ac:dyDescent="0.25">
      <c r="A158" s="27" t="s">
        <v>1256</v>
      </c>
      <c r="B158" s="56" t="s">
        <v>744</v>
      </c>
      <c r="F158" s="53" t="str">
        <f t="shared" si="2"/>
        <v/>
      </c>
      <c r="G158" s="53" t="str">
        <f t="shared" si="3"/>
        <v/>
      </c>
    </row>
    <row r="159" spans="1:7" outlineLevel="1" x14ac:dyDescent="0.25">
      <c r="A159" s="27" t="s">
        <v>1257</v>
      </c>
      <c r="B159" s="56" t="s">
        <v>746</v>
      </c>
      <c r="F159" s="53" t="str">
        <f t="shared" si="2"/>
        <v/>
      </c>
      <c r="G159" s="53" t="str">
        <f t="shared" si="3"/>
        <v/>
      </c>
    </row>
    <row r="160" spans="1:7" outlineLevel="1" x14ac:dyDescent="0.25">
      <c r="A160" s="27" t="s">
        <v>1258</v>
      </c>
      <c r="B160" s="56" t="s">
        <v>748</v>
      </c>
      <c r="F160" s="53" t="str">
        <f t="shared" si="2"/>
        <v/>
      </c>
      <c r="G160" s="53" t="str">
        <f t="shared" si="3"/>
        <v/>
      </c>
    </row>
    <row r="161" spans="1:7" outlineLevel="1" x14ac:dyDescent="0.25">
      <c r="A161" s="27" t="s">
        <v>1259</v>
      </c>
      <c r="B161" s="56" t="s">
        <v>750</v>
      </c>
      <c r="F161" s="53" t="str">
        <f t="shared" si="2"/>
        <v/>
      </c>
      <c r="G161" s="53" t="str">
        <f t="shared" si="3"/>
        <v/>
      </c>
    </row>
    <row r="162" spans="1:7" outlineLevel="1" x14ac:dyDescent="0.25">
      <c r="A162" s="27" t="s">
        <v>1260</v>
      </c>
      <c r="B162" s="56" t="s">
        <v>752</v>
      </c>
      <c r="F162" s="53" t="str">
        <f t="shared" si="2"/>
        <v/>
      </c>
      <c r="G162" s="53" t="str">
        <f t="shared" si="3"/>
        <v/>
      </c>
    </row>
    <row r="163" spans="1:7" outlineLevel="1" x14ac:dyDescent="0.25">
      <c r="A163" s="27" t="s">
        <v>1261</v>
      </c>
      <c r="B163" s="56" t="s">
        <v>754</v>
      </c>
      <c r="F163" s="53" t="str">
        <f t="shared" si="2"/>
        <v/>
      </c>
      <c r="G163" s="53" t="str">
        <f t="shared" si="3"/>
        <v/>
      </c>
    </row>
    <row r="164" spans="1:7" outlineLevel="1" x14ac:dyDescent="0.25">
      <c r="A164" s="27" t="s">
        <v>1262</v>
      </c>
      <c r="B164" s="56"/>
      <c r="F164" s="53"/>
      <c r="G164" s="53"/>
    </row>
    <row r="165" spans="1:7" outlineLevel="1" x14ac:dyDescent="0.25">
      <c r="A165" s="27" t="s">
        <v>1263</v>
      </c>
      <c r="B165" s="56"/>
      <c r="F165" s="53"/>
      <c r="G165" s="53"/>
    </row>
    <row r="166" spans="1:7" outlineLevel="1" x14ac:dyDescent="0.25">
      <c r="A166" s="27" t="s">
        <v>1264</v>
      </c>
      <c r="B166" s="56"/>
      <c r="F166" s="53"/>
      <c r="G166" s="53"/>
    </row>
    <row r="167" spans="1:7" ht="15" customHeight="1" x14ac:dyDescent="0.25">
      <c r="A167" s="46"/>
      <c r="B167" s="47" t="s">
        <v>1265</v>
      </c>
      <c r="C167" s="46" t="s">
        <v>691</v>
      </c>
      <c r="D167" s="46" t="s">
        <v>692</v>
      </c>
      <c r="E167" s="48"/>
      <c r="F167" s="46" t="s">
        <v>1119</v>
      </c>
      <c r="G167" s="46" t="s">
        <v>693</v>
      </c>
    </row>
    <row r="168" spans="1:7" x14ac:dyDescent="0.25">
      <c r="A168" s="27" t="s">
        <v>1266</v>
      </c>
      <c r="B168" s="27" t="s">
        <v>724</v>
      </c>
      <c r="C168" s="149" t="s">
        <v>70</v>
      </c>
      <c r="G168" s="27"/>
    </row>
    <row r="169" spans="1:7" x14ac:dyDescent="0.25">
      <c r="G169" s="27"/>
    </row>
    <row r="170" spans="1:7" x14ac:dyDescent="0.25">
      <c r="B170" s="44" t="s">
        <v>725</v>
      </c>
      <c r="G170" s="27"/>
    </row>
    <row r="171" spans="1:7" x14ac:dyDescent="0.25">
      <c r="A171" s="27" t="s">
        <v>1267</v>
      </c>
      <c r="B171" s="27" t="s">
        <v>727</v>
      </c>
      <c r="C171" s="155" t="s">
        <v>70</v>
      </c>
      <c r="D171" s="156" t="s">
        <v>70</v>
      </c>
      <c r="F171" s="53" t="str">
        <f>IF($C$179=0,"",IF(C171="[Mark as ND1 if not relevant]","",C171/$C$179))</f>
        <v/>
      </c>
      <c r="G171" s="53" t="str">
        <f>IF($D$179=0,"",IF(D171="[Mark as ND1 if not relevant]","",D171/$D$179))</f>
        <v/>
      </c>
    </row>
    <row r="172" spans="1:7" x14ac:dyDescent="0.25">
      <c r="A172" s="27" t="s">
        <v>1268</v>
      </c>
      <c r="B172" s="27" t="s">
        <v>729</v>
      </c>
      <c r="C172" s="155" t="s">
        <v>70</v>
      </c>
      <c r="D172" s="156" t="s">
        <v>70</v>
      </c>
      <c r="F172" s="53" t="str">
        <f t="shared" ref="F172:F178" si="4">IF($C$179=0,"",IF(C172="[Mark as ND1 if not relevant]","",C172/$C$179))</f>
        <v/>
      </c>
      <c r="G172" s="53" t="str">
        <f t="shared" ref="G172:G178" si="5">IF($D$179=0,"",IF(D172="[Mark as ND1 if not relevant]","",D172/$D$179))</f>
        <v/>
      </c>
    </row>
    <row r="173" spans="1:7" x14ac:dyDescent="0.25">
      <c r="A173" s="27" t="s">
        <v>1269</v>
      </c>
      <c r="B173" s="27" t="s">
        <v>731</v>
      </c>
      <c r="C173" s="155" t="s">
        <v>70</v>
      </c>
      <c r="D173" s="156" t="s">
        <v>70</v>
      </c>
      <c r="F173" s="53" t="str">
        <f t="shared" si="4"/>
        <v/>
      </c>
      <c r="G173" s="53" t="str">
        <f t="shared" si="5"/>
        <v/>
      </c>
    </row>
    <row r="174" spans="1:7" x14ac:dyDescent="0.25">
      <c r="A174" s="27" t="s">
        <v>1270</v>
      </c>
      <c r="B174" s="27" t="s">
        <v>733</v>
      </c>
      <c r="C174" s="155" t="s">
        <v>70</v>
      </c>
      <c r="D174" s="156" t="s">
        <v>70</v>
      </c>
      <c r="F174" s="53" t="str">
        <f t="shared" si="4"/>
        <v/>
      </c>
      <c r="G174" s="53" t="str">
        <f t="shared" si="5"/>
        <v/>
      </c>
    </row>
    <row r="175" spans="1:7" x14ac:dyDescent="0.25">
      <c r="A175" s="27" t="s">
        <v>1271</v>
      </c>
      <c r="B175" s="27" t="s">
        <v>735</v>
      </c>
      <c r="C175" s="155" t="s">
        <v>70</v>
      </c>
      <c r="D175" s="156" t="s">
        <v>70</v>
      </c>
      <c r="F175" s="53" t="str">
        <f t="shared" si="4"/>
        <v/>
      </c>
      <c r="G175" s="53" t="str">
        <f t="shared" si="5"/>
        <v/>
      </c>
    </row>
    <row r="176" spans="1:7" x14ac:dyDescent="0.25">
      <c r="A176" s="27" t="s">
        <v>1272</v>
      </c>
      <c r="B176" s="27" t="s">
        <v>737</v>
      </c>
      <c r="C176" s="155" t="s">
        <v>70</v>
      </c>
      <c r="D176" s="156" t="s">
        <v>70</v>
      </c>
      <c r="F176" s="53" t="str">
        <f t="shared" si="4"/>
        <v/>
      </c>
      <c r="G176" s="53" t="str">
        <f t="shared" si="5"/>
        <v/>
      </c>
    </row>
    <row r="177" spans="1:7" x14ac:dyDescent="0.25">
      <c r="A177" s="27" t="s">
        <v>1273</v>
      </c>
      <c r="B177" s="27" t="s">
        <v>739</v>
      </c>
      <c r="C177" s="155" t="s">
        <v>70</v>
      </c>
      <c r="D177" s="156" t="s">
        <v>70</v>
      </c>
      <c r="F177" s="53" t="str">
        <f t="shared" si="4"/>
        <v/>
      </c>
      <c r="G177" s="53" t="str">
        <f t="shared" si="5"/>
        <v/>
      </c>
    </row>
    <row r="178" spans="1:7" x14ac:dyDescent="0.25">
      <c r="A178" s="27" t="s">
        <v>1274</v>
      </c>
      <c r="B178" s="27" t="s">
        <v>741</v>
      </c>
      <c r="C178" s="155" t="s">
        <v>70</v>
      </c>
      <c r="D178" s="156" t="s">
        <v>70</v>
      </c>
      <c r="F178" s="53" t="str">
        <f t="shared" si="4"/>
        <v/>
      </c>
      <c r="G178" s="53" t="str">
        <f t="shared" si="5"/>
        <v/>
      </c>
    </row>
    <row r="179" spans="1:7" x14ac:dyDescent="0.25">
      <c r="A179" s="27" t="s">
        <v>1275</v>
      </c>
      <c r="B179" s="54" t="s">
        <v>101</v>
      </c>
      <c r="C179" s="155">
        <f>SUM(C171:C178)</f>
        <v>0</v>
      </c>
      <c r="D179" s="156">
        <f>SUM(D171:D178)</f>
        <v>0</v>
      </c>
      <c r="F179" s="64">
        <f>SUM(F171:F178)</f>
        <v>0</v>
      </c>
      <c r="G179" s="64">
        <f>SUM(G171:G178)</f>
        <v>0</v>
      </c>
    </row>
    <row r="180" spans="1:7" outlineLevel="1" x14ac:dyDescent="0.25">
      <c r="A180" s="27" t="s">
        <v>1276</v>
      </c>
      <c r="B180" s="56" t="s">
        <v>744</v>
      </c>
      <c r="F180" s="53" t="str">
        <f t="shared" ref="F180:F185" si="6">IF($C$179=0,"",IF(C180="[for completion]","",C180/$C$179))</f>
        <v/>
      </c>
      <c r="G180" s="53" t="str">
        <f t="shared" ref="G180:G185" si="7">IF($D$179=0,"",IF(D180="[for completion]","",D180/$D$179))</f>
        <v/>
      </c>
    </row>
    <row r="181" spans="1:7" outlineLevel="1" x14ac:dyDescent="0.25">
      <c r="A181" s="27" t="s">
        <v>1277</v>
      </c>
      <c r="B181" s="56" t="s">
        <v>746</v>
      </c>
      <c r="F181" s="53" t="str">
        <f t="shared" si="6"/>
        <v/>
      </c>
      <c r="G181" s="53" t="str">
        <f t="shared" si="7"/>
        <v/>
      </c>
    </row>
    <row r="182" spans="1:7" outlineLevel="1" x14ac:dyDescent="0.25">
      <c r="A182" s="27" t="s">
        <v>1278</v>
      </c>
      <c r="B182" s="56" t="s">
        <v>748</v>
      </c>
      <c r="F182" s="53" t="str">
        <f t="shared" si="6"/>
        <v/>
      </c>
      <c r="G182" s="53" t="str">
        <f t="shared" si="7"/>
        <v/>
      </c>
    </row>
    <row r="183" spans="1:7" outlineLevel="1" x14ac:dyDescent="0.25">
      <c r="A183" s="27" t="s">
        <v>1279</v>
      </c>
      <c r="B183" s="56" t="s">
        <v>750</v>
      </c>
      <c r="F183" s="53" t="str">
        <f t="shared" si="6"/>
        <v/>
      </c>
      <c r="G183" s="53" t="str">
        <f t="shared" si="7"/>
        <v/>
      </c>
    </row>
    <row r="184" spans="1:7" outlineLevel="1" x14ac:dyDescent="0.25">
      <c r="A184" s="27" t="s">
        <v>1280</v>
      </c>
      <c r="B184" s="56" t="s">
        <v>752</v>
      </c>
      <c r="F184" s="53" t="str">
        <f t="shared" si="6"/>
        <v/>
      </c>
      <c r="G184" s="53" t="str">
        <f t="shared" si="7"/>
        <v/>
      </c>
    </row>
    <row r="185" spans="1:7" outlineLevel="1" x14ac:dyDescent="0.25">
      <c r="A185" s="27" t="s">
        <v>1281</v>
      </c>
      <c r="B185" s="56" t="s">
        <v>754</v>
      </c>
      <c r="F185" s="53" t="str">
        <f t="shared" si="6"/>
        <v/>
      </c>
      <c r="G185" s="53" t="str">
        <f t="shared" si="7"/>
        <v/>
      </c>
    </row>
    <row r="186" spans="1:7" outlineLevel="1" x14ac:dyDescent="0.25">
      <c r="A186" s="27" t="s">
        <v>1282</v>
      </c>
      <c r="B186" s="56"/>
      <c r="F186" s="53"/>
      <c r="G186" s="53"/>
    </row>
    <row r="187" spans="1:7" outlineLevel="1" x14ac:dyDescent="0.25">
      <c r="A187" s="27" t="s">
        <v>1283</v>
      </c>
      <c r="B187" s="56"/>
      <c r="F187" s="53"/>
      <c r="G187" s="53"/>
    </row>
    <row r="188" spans="1:7" outlineLevel="1" x14ac:dyDescent="0.25">
      <c r="A188" s="27" t="s">
        <v>1284</v>
      </c>
      <c r="B188" s="56"/>
      <c r="F188" s="53"/>
      <c r="G188" s="53"/>
    </row>
    <row r="189" spans="1:7" ht="15" customHeight="1" x14ac:dyDescent="0.25">
      <c r="A189" s="46"/>
      <c r="B189" s="47" t="s">
        <v>1285</v>
      </c>
      <c r="C189" s="46" t="s">
        <v>1119</v>
      </c>
      <c r="D189" s="46"/>
      <c r="E189" s="48"/>
      <c r="F189" s="46"/>
      <c r="G189" s="46"/>
    </row>
    <row r="190" spans="1:7" x14ac:dyDescent="0.25">
      <c r="A190" s="27" t="s">
        <v>1286</v>
      </c>
      <c r="B190" s="44" t="s">
        <v>613</v>
      </c>
      <c r="C190" s="149" t="s">
        <v>35</v>
      </c>
      <c r="E190" s="64"/>
      <c r="F190" s="64"/>
      <c r="G190" s="64"/>
    </row>
    <row r="191" spans="1:7" x14ac:dyDescent="0.25">
      <c r="A191" s="27" t="s">
        <v>1287</v>
      </c>
      <c r="B191" s="44" t="s">
        <v>613</v>
      </c>
      <c r="C191" s="149" t="s">
        <v>35</v>
      </c>
      <c r="E191" s="64"/>
      <c r="F191" s="64"/>
      <c r="G191" s="64"/>
    </row>
    <row r="192" spans="1:7" x14ac:dyDescent="0.25">
      <c r="A192" s="27" t="s">
        <v>1288</v>
      </c>
      <c r="B192" s="44" t="s">
        <v>613</v>
      </c>
      <c r="C192" s="149" t="s">
        <v>35</v>
      </c>
      <c r="E192" s="64"/>
      <c r="F192" s="64"/>
      <c r="G192" s="64"/>
    </row>
    <row r="193" spans="1:7" x14ac:dyDescent="0.25">
      <c r="A193" s="27" t="s">
        <v>1289</v>
      </c>
      <c r="B193" s="44" t="s">
        <v>613</v>
      </c>
      <c r="C193" s="149" t="s">
        <v>35</v>
      </c>
      <c r="E193" s="64"/>
      <c r="F193" s="64"/>
      <c r="G193" s="64"/>
    </row>
    <row r="194" spans="1:7" x14ac:dyDescent="0.25">
      <c r="A194" s="27" t="s">
        <v>1290</v>
      </c>
      <c r="B194" s="44" t="s">
        <v>613</v>
      </c>
      <c r="C194" s="149" t="s">
        <v>35</v>
      </c>
      <c r="E194" s="64"/>
      <c r="F194" s="64"/>
      <c r="G194" s="64"/>
    </row>
    <row r="195" spans="1:7" x14ac:dyDescent="0.25">
      <c r="A195" s="27" t="s">
        <v>1291</v>
      </c>
      <c r="B195" s="133" t="s">
        <v>613</v>
      </c>
      <c r="C195" s="149" t="s">
        <v>35</v>
      </c>
      <c r="E195" s="64"/>
      <c r="F195" s="64"/>
      <c r="G195" s="64"/>
    </row>
    <row r="196" spans="1:7" x14ac:dyDescent="0.25">
      <c r="A196" s="27" t="s">
        <v>1292</v>
      </c>
      <c r="B196" s="44" t="s">
        <v>613</v>
      </c>
      <c r="C196" s="149" t="s">
        <v>35</v>
      </c>
      <c r="E196" s="64"/>
      <c r="F196" s="64"/>
      <c r="G196" s="64"/>
    </row>
    <row r="197" spans="1:7" x14ac:dyDescent="0.25">
      <c r="A197" s="27" t="s">
        <v>1293</v>
      </c>
      <c r="B197" s="44" t="s">
        <v>613</v>
      </c>
      <c r="C197" s="149" t="s">
        <v>35</v>
      </c>
      <c r="E197" s="64"/>
      <c r="F197" s="64"/>
    </row>
    <row r="198" spans="1:7" x14ac:dyDescent="0.25">
      <c r="A198" s="27" t="s">
        <v>1294</v>
      </c>
      <c r="B198" s="44" t="s">
        <v>613</v>
      </c>
      <c r="C198" s="149" t="s">
        <v>35</v>
      </c>
      <c r="E198" s="64"/>
      <c r="F198" s="64"/>
    </row>
    <row r="199" spans="1:7" x14ac:dyDescent="0.25">
      <c r="A199" s="27" t="s">
        <v>1295</v>
      </c>
      <c r="B199" s="44" t="s">
        <v>613</v>
      </c>
      <c r="C199" s="149" t="s">
        <v>35</v>
      </c>
      <c r="E199" s="64"/>
      <c r="F199" s="64"/>
    </row>
    <row r="200" spans="1:7" x14ac:dyDescent="0.25">
      <c r="A200" s="27" t="s">
        <v>1296</v>
      </c>
      <c r="B200" s="44" t="s">
        <v>613</v>
      </c>
      <c r="C200" s="149" t="s">
        <v>35</v>
      </c>
      <c r="E200" s="64"/>
      <c r="F200" s="64"/>
    </row>
    <row r="201" spans="1:7" x14ac:dyDescent="0.25">
      <c r="A201" s="27" t="s">
        <v>1297</v>
      </c>
      <c r="B201" s="44" t="s">
        <v>613</v>
      </c>
      <c r="C201" s="149" t="s">
        <v>35</v>
      </c>
      <c r="E201" s="64"/>
      <c r="F201" s="64"/>
    </row>
    <row r="202" spans="1:7" x14ac:dyDescent="0.25">
      <c r="A202" s="27" t="s">
        <v>1298</v>
      </c>
      <c r="B202" s="44" t="s">
        <v>613</v>
      </c>
      <c r="C202" s="149" t="s">
        <v>35</v>
      </c>
    </row>
    <row r="203" spans="1:7" x14ac:dyDescent="0.25">
      <c r="A203" s="27" t="s">
        <v>1299</v>
      </c>
      <c r="B203" s="44" t="s">
        <v>613</v>
      </c>
      <c r="C203" s="149" t="s">
        <v>35</v>
      </c>
    </row>
    <row r="204" spans="1:7" x14ac:dyDescent="0.25">
      <c r="A204" s="27" t="s">
        <v>1300</v>
      </c>
      <c r="B204" s="44" t="s">
        <v>613</v>
      </c>
      <c r="C204" s="149" t="s">
        <v>35</v>
      </c>
    </row>
    <row r="205" spans="1:7" x14ac:dyDescent="0.25">
      <c r="A205" s="27" t="s">
        <v>1301</v>
      </c>
      <c r="B205" s="44" t="s">
        <v>613</v>
      </c>
      <c r="C205" s="149" t="s">
        <v>35</v>
      </c>
    </row>
    <row r="206" spans="1:7" x14ac:dyDescent="0.25">
      <c r="A206" s="27" t="s">
        <v>1302</v>
      </c>
      <c r="B206" s="44" t="s">
        <v>613</v>
      </c>
      <c r="C206" s="149" t="s">
        <v>35</v>
      </c>
    </row>
    <row r="207" spans="1:7" outlineLevel="1" x14ac:dyDescent="0.25">
      <c r="A207" s="27" t="s">
        <v>1303</v>
      </c>
    </row>
    <row r="208" spans="1:7" outlineLevel="1" x14ac:dyDescent="0.25">
      <c r="A208" s="27" t="s">
        <v>1304</v>
      </c>
    </row>
    <row r="209" spans="1:1" outlineLevel="1" x14ac:dyDescent="0.25">
      <c r="A209" s="27" t="s">
        <v>1305</v>
      </c>
    </row>
    <row r="210" spans="1:1" outlineLevel="1" x14ac:dyDescent="0.25">
      <c r="A210" s="27" t="s">
        <v>1306</v>
      </c>
    </row>
    <row r="211" spans="1:1" outlineLevel="1" x14ac:dyDescent="0.25">
      <c r="A211" s="27" t="s">
        <v>1307</v>
      </c>
    </row>
  </sheetData>
  <sheetProtection algorithmName="SHA-512" hashValue="qgIGoNtSRe+K74bTc/Zbv7uU2tEUfZ9sc9uckljrM5DQ+iSkQIFnzcaM+sFfTdDgI2TeNXU19yrCyqSmDpDMUA==" saltValue="9zzyAYhJpCRDGy3G2XdXiQ==" spinCount="100000" sheet="1" formatCells="0"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27:C54 C56:C58 C60:C79 B70:B79" name="Range2"/>
    <protectedRange sqref="C117 B120:D143 C146 C149:D156 B158:D166" name="Range4"/>
  </protectedRanges>
  <hyperlinks>
    <hyperlink ref="B6" location="'B3. HTT Shipping Assets'!B8" display="9. Shipping Assets" xr:uid="{00000000-0004-0000-0700-000000000000}"/>
    <hyperlink ref="B80" location="'2. Harmonised Glossary'!A9" display="Breakdown by Interest Rate" xr:uid="{00000000-0004-0000-0700-000001000000}"/>
    <hyperlink ref="B110" location="'2. Harmonised Glossary'!A14" display="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E36E00"/>
  </sheetPr>
  <dimension ref="A1:M383"/>
  <sheetViews>
    <sheetView zoomScale="80" zoomScaleNormal="80" workbookViewId="0">
      <selection activeCell="A2" sqref="A2"/>
    </sheetView>
  </sheetViews>
  <sheetFormatPr defaultColWidth="11.42578125" defaultRowHeight="15" outlineLevelRow="1" x14ac:dyDescent="0.25"/>
  <cols>
    <col min="1" max="1" width="16.28515625" customWidth="1"/>
    <col min="2" max="2" width="89.85546875" style="27" bestFit="1" customWidth="1"/>
    <col min="3" max="3" width="134.7109375" style="2" customWidth="1"/>
    <col min="4" max="13" width="11.42578125" style="2"/>
  </cols>
  <sheetData>
    <row r="1" spans="1:13" s="154" customFormat="1" ht="31.5" x14ac:dyDescent="0.25">
      <c r="A1" s="152" t="s">
        <v>1308</v>
      </c>
      <c r="B1" s="152"/>
      <c r="C1" s="161" t="s">
        <v>1708</v>
      </c>
      <c r="D1" s="21"/>
      <c r="E1" s="21"/>
      <c r="F1" s="21"/>
      <c r="G1" s="21"/>
      <c r="H1" s="21"/>
      <c r="I1" s="21"/>
      <c r="J1" s="21"/>
      <c r="K1" s="21"/>
      <c r="L1" s="21"/>
      <c r="M1" s="21"/>
    </row>
    <row r="2" spans="1:13" x14ac:dyDescent="0.25">
      <c r="B2" s="25"/>
      <c r="C2" s="25"/>
    </row>
    <row r="3" spans="1:13" x14ac:dyDescent="0.25">
      <c r="A3" s="82" t="s">
        <v>1309</v>
      </c>
      <c r="B3" s="83"/>
      <c r="C3" s="25"/>
    </row>
    <row r="4" spans="1:13" x14ac:dyDescent="0.25">
      <c r="C4" s="25"/>
    </row>
    <row r="5" spans="1:13" ht="37.5" x14ac:dyDescent="0.25">
      <c r="A5" s="38" t="s">
        <v>33</v>
      </c>
      <c r="B5" s="38" t="s">
        <v>1310</v>
      </c>
      <c r="C5" s="84" t="s">
        <v>1722</v>
      </c>
    </row>
    <row r="6" spans="1:13" x14ac:dyDescent="0.25">
      <c r="A6" s="1" t="s">
        <v>1311</v>
      </c>
      <c r="B6" s="41" t="s">
        <v>1312</v>
      </c>
      <c r="C6" s="27" t="s">
        <v>35</v>
      </c>
    </row>
    <row r="7" spans="1:13" x14ac:dyDescent="0.25">
      <c r="A7" s="1" t="s">
        <v>1313</v>
      </c>
      <c r="B7" s="41" t="s">
        <v>1314</v>
      </c>
      <c r="C7" s="27" t="s">
        <v>35</v>
      </c>
    </row>
    <row r="8" spans="1:13" x14ac:dyDescent="0.25">
      <c r="A8" s="1" t="s">
        <v>1315</v>
      </c>
      <c r="B8" s="41" t="s">
        <v>1316</v>
      </c>
      <c r="C8" s="27" t="s">
        <v>35</v>
      </c>
    </row>
    <row r="9" spans="1:13" x14ac:dyDescent="0.25">
      <c r="A9" s="1" t="s">
        <v>1317</v>
      </c>
      <c r="B9" s="41" t="s">
        <v>1318</v>
      </c>
      <c r="C9" s="27" t="s">
        <v>35</v>
      </c>
    </row>
    <row r="10" spans="1:13" ht="44.25" customHeight="1" x14ac:dyDescent="0.25">
      <c r="A10" s="1" t="s">
        <v>1319</v>
      </c>
      <c r="B10" s="41" t="s">
        <v>1538</v>
      </c>
      <c r="C10" s="27" t="s">
        <v>35</v>
      </c>
    </row>
    <row r="11" spans="1:13" ht="54.75" customHeight="1" x14ac:dyDescent="0.25">
      <c r="A11" s="1" t="s">
        <v>1320</v>
      </c>
      <c r="B11" s="41" t="s">
        <v>1321</v>
      </c>
      <c r="C11" s="27" t="s">
        <v>35</v>
      </c>
    </row>
    <row r="12" spans="1:13" x14ac:dyDescent="0.25">
      <c r="A12" s="1" t="s">
        <v>1322</v>
      </c>
      <c r="B12" s="41" t="s">
        <v>1323</v>
      </c>
      <c r="C12" s="27" t="s">
        <v>35</v>
      </c>
    </row>
    <row r="13" spans="1:13" x14ac:dyDescent="0.25">
      <c r="A13" s="1" t="s">
        <v>1324</v>
      </c>
      <c r="B13" s="41" t="s">
        <v>1325</v>
      </c>
      <c r="C13" s="27"/>
    </row>
    <row r="14" spans="1:13" ht="30" x14ac:dyDescent="0.25">
      <c r="A14" s="1" t="s">
        <v>1326</v>
      </c>
      <c r="B14" s="41" t="s">
        <v>1327</v>
      </c>
      <c r="C14" s="27"/>
    </row>
    <row r="15" spans="1:13" x14ac:dyDescent="0.25">
      <c r="A15" s="1" t="s">
        <v>1328</v>
      </c>
      <c r="B15" s="41" t="s">
        <v>1329</v>
      </c>
      <c r="C15" s="27"/>
    </row>
    <row r="16" spans="1:13" ht="30" x14ac:dyDescent="0.25">
      <c r="A16" s="1" t="s">
        <v>1330</v>
      </c>
      <c r="B16" s="45" t="s">
        <v>1331</v>
      </c>
      <c r="C16" s="27" t="s">
        <v>35</v>
      </c>
    </row>
    <row r="17" spans="1:3" ht="30" customHeight="1" x14ac:dyDescent="0.25">
      <c r="A17" s="1" t="s">
        <v>1332</v>
      </c>
      <c r="B17" s="45" t="s">
        <v>1333</v>
      </c>
      <c r="C17" s="27" t="s">
        <v>35</v>
      </c>
    </row>
    <row r="18" spans="1:3" x14ac:dyDescent="0.25">
      <c r="A18" s="1" t="s">
        <v>1334</v>
      </c>
      <c r="B18" s="45" t="s">
        <v>1335</v>
      </c>
      <c r="C18" s="27" t="s">
        <v>35</v>
      </c>
    </row>
    <row r="19" spans="1:3" outlineLevel="1" x14ac:dyDescent="0.25">
      <c r="A19" s="1" t="s">
        <v>1336</v>
      </c>
      <c r="B19" s="42" t="s">
        <v>1337</v>
      </c>
      <c r="C19" s="27"/>
    </row>
    <row r="20" spans="1:3" outlineLevel="1" x14ac:dyDescent="0.25">
      <c r="A20" s="1" t="s">
        <v>1338</v>
      </c>
      <c r="B20" s="77"/>
      <c r="C20" s="27"/>
    </row>
    <row r="21" spans="1:3" outlineLevel="1" x14ac:dyDescent="0.25">
      <c r="A21" s="1" t="s">
        <v>1339</v>
      </c>
      <c r="B21" s="77"/>
      <c r="C21" s="27"/>
    </row>
    <row r="22" spans="1:3" outlineLevel="1" x14ac:dyDescent="0.25">
      <c r="A22" s="1" t="s">
        <v>1340</v>
      </c>
      <c r="B22" s="77"/>
      <c r="C22" s="27"/>
    </row>
    <row r="23" spans="1:3" outlineLevel="1" x14ac:dyDescent="0.25">
      <c r="A23" s="1" t="s">
        <v>1341</v>
      </c>
      <c r="B23" s="77"/>
      <c r="C23" s="27"/>
    </row>
    <row r="24" spans="1:3" ht="18.75" x14ac:dyDescent="0.25">
      <c r="A24" s="38"/>
      <c r="B24" s="38" t="s">
        <v>1342</v>
      </c>
      <c r="C24" s="84" t="s">
        <v>1343</v>
      </c>
    </row>
    <row r="25" spans="1:3" x14ac:dyDescent="0.25">
      <c r="A25" s="1" t="s">
        <v>1344</v>
      </c>
      <c r="B25" s="45" t="s">
        <v>1345</v>
      </c>
      <c r="C25" s="27" t="s">
        <v>1346</v>
      </c>
    </row>
    <row r="26" spans="1:3" x14ac:dyDescent="0.25">
      <c r="A26" s="1" t="s">
        <v>1347</v>
      </c>
      <c r="B26" s="45" t="s">
        <v>1348</v>
      </c>
      <c r="C26" s="27" t="s">
        <v>1349</v>
      </c>
    </row>
    <row r="27" spans="1:3" x14ac:dyDescent="0.25">
      <c r="A27" s="1" t="s">
        <v>1350</v>
      </c>
      <c r="B27" s="45" t="s">
        <v>1351</v>
      </c>
      <c r="C27" s="27" t="s">
        <v>1352</v>
      </c>
    </row>
    <row r="28" spans="1:3" outlineLevel="1" x14ac:dyDescent="0.25">
      <c r="A28" s="1" t="s">
        <v>1353</v>
      </c>
      <c r="B28" s="44"/>
      <c r="C28" s="27"/>
    </row>
    <row r="29" spans="1:3" outlineLevel="1" x14ac:dyDescent="0.25">
      <c r="A29" s="1" t="s">
        <v>1354</v>
      </c>
      <c r="B29" s="44"/>
      <c r="C29" s="27"/>
    </row>
    <row r="30" spans="1:3" outlineLevel="1" x14ac:dyDescent="0.25">
      <c r="A30" s="1" t="s">
        <v>1707</v>
      </c>
      <c r="B30" s="45"/>
      <c r="C30" s="27"/>
    </row>
    <row r="31" spans="1:3" ht="18.75" x14ac:dyDescent="0.25">
      <c r="A31" s="38"/>
      <c r="B31" s="38" t="s">
        <v>1355</v>
      </c>
      <c r="C31" s="84" t="s">
        <v>1722</v>
      </c>
    </row>
    <row r="32" spans="1:3" x14ac:dyDescent="0.25">
      <c r="A32" s="1" t="s">
        <v>1356</v>
      </c>
      <c r="B32" s="41" t="s">
        <v>1357</v>
      </c>
      <c r="C32" s="27" t="s">
        <v>35</v>
      </c>
    </row>
    <row r="33" spans="1:2" x14ac:dyDescent="0.25">
      <c r="A33" s="1" t="s">
        <v>1358</v>
      </c>
      <c r="B33" s="44"/>
    </row>
    <row r="34" spans="1:2" x14ac:dyDescent="0.25">
      <c r="A34" s="1" t="s">
        <v>1359</v>
      </c>
      <c r="B34" s="44"/>
    </row>
    <row r="35" spans="1:2" x14ac:dyDescent="0.25">
      <c r="A35" s="1" t="s">
        <v>1360</v>
      </c>
      <c r="B35" s="44"/>
    </row>
    <row r="36" spans="1:2" x14ac:dyDescent="0.25">
      <c r="A36" s="1" t="s">
        <v>1361</v>
      </c>
      <c r="B36" s="44"/>
    </row>
    <row r="37" spans="1:2" x14ac:dyDescent="0.25">
      <c r="A37" s="1" t="s">
        <v>1362</v>
      </c>
      <c r="B37" s="44"/>
    </row>
    <row r="38" spans="1:2" x14ac:dyDescent="0.25">
      <c r="B38" s="44"/>
    </row>
    <row r="39" spans="1:2" x14ac:dyDescent="0.25">
      <c r="B39" s="44"/>
    </row>
    <row r="40" spans="1:2" x14ac:dyDescent="0.25">
      <c r="B40" s="44"/>
    </row>
    <row r="41" spans="1:2" x14ac:dyDescent="0.25">
      <c r="B41" s="44"/>
    </row>
    <row r="42" spans="1:2" x14ac:dyDescent="0.25">
      <c r="B42" s="44"/>
    </row>
    <row r="43" spans="1:2" x14ac:dyDescent="0.25">
      <c r="B43" s="44"/>
    </row>
    <row r="44" spans="1:2" x14ac:dyDescent="0.25">
      <c r="B44" s="44"/>
    </row>
    <row r="45" spans="1:2" x14ac:dyDescent="0.25">
      <c r="B45" s="44"/>
    </row>
    <row r="46" spans="1:2" x14ac:dyDescent="0.25">
      <c r="B46" s="44"/>
    </row>
    <row r="47" spans="1:2" x14ac:dyDescent="0.25">
      <c r="B47" s="44"/>
    </row>
    <row r="48" spans="1:2" x14ac:dyDescent="0.25">
      <c r="B48" s="44"/>
    </row>
    <row r="49" spans="2:2" x14ac:dyDescent="0.25">
      <c r="B49" s="44"/>
    </row>
    <row r="50" spans="2:2" x14ac:dyDescent="0.25">
      <c r="B50" s="44"/>
    </row>
    <row r="51" spans="2:2" x14ac:dyDescent="0.25">
      <c r="B51" s="44"/>
    </row>
    <row r="52" spans="2:2" x14ac:dyDescent="0.25">
      <c r="B52" s="44"/>
    </row>
    <row r="53" spans="2:2" x14ac:dyDescent="0.25">
      <c r="B53" s="44"/>
    </row>
    <row r="54" spans="2:2" x14ac:dyDescent="0.25">
      <c r="B54" s="44"/>
    </row>
    <row r="55" spans="2:2" x14ac:dyDescent="0.25">
      <c r="B55" s="44"/>
    </row>
    <row r="56" spans="2:2" x14ac:dyDescent="0.25">
      <c r="B56" s="44"/>
    </row>
    <row r="57" spans="2:2" x14ac:dyDescent="0.25">
      <c r="B57" s="44"/>
    </row>
    <row r="58" spans="2:2" x14ac:dyDescent="0.25">
      <c r="B58" s="44"/>
    </row>
    <row r="59" spans="2:2" x14ac:dyDescent="0.25">
      <c r="B59" s="44"/>
    </row>
    <row r="60" spans="2:2" x14ac:dyDescent="0.25">
      <c r="B60" s="44"/>
    </row>
    <row r="61" spans="2:2" x14ac:dyDescent="0.25">
      <c r="B61" s="44"/>
    </row>
    <row r="62" spans="2:2" x14ac:dyDescent="0.25">
      <c r="B62" s="44"/>
    </row>
    <row r="63" spans="2:2" x14ac:dyDescent="0.25">
      <c r="B63" s="44"/>
    </row>
    <row r="64" spans="2:2" x14ac:dyDescent="0.25">
      <c r="B64" s="44"/>
    </row>
    <row r="65" spans="2:2" x14ac:dyDescent="0.25">
      <c r="B65" s="44"/>
    </row>
    <row r="66" spans="2:2" x14ac:dyDescent="0.25">
      <c r="B66" s="44"/>
    </row>
    <row r="67" spans="2:2" x14ac:dyDescent="0.25">
      <c r="B67" s="44"/>
    </row>
    <row r="68" spans="2:2" x14ac:dyDescent="0.25">
      <c r="B68" s="44"/>
    </row>
    <row r="69" spans="2:2" x14ac:dyDescent="0.25">
      <c r="B69" s="44"/>
    </row>
    <row r="70" spans="2:2" x14ac:dyDescent="0.25">
      <c r="B70" s="44"/>
    </row>
    <row r="71" spans="2:2" x14ac:dyDescent="0.25">
      <c r="B71" s="44"/>
    </row>
    <row r="72" spans="2:2" x14ac:dyDescent="0.25">
      <c r="B72" s="44"/>
    </row>
    <row r="73" spans="2:2" x14ac:dyDescent="0.25">
      <c r="B73" s="44"/>
    </row>
    <row r="74" spans="2:2" x14ac:dyDescent="0.25">
      <c r="B74" s="44"/>
    </row>
    <row r="75" spans="2:2" x14ac:dyDescent="0.25">
      <c r="B75" s="44"/>
    </row>
    <row r="76" spans="2:2" x14ac:dyDescent="0.25">
      <c r="B76" s="44"/>
    </row>
    <row r="77" spans="2:2" x14ac:dyDescent="0.25">
      <c r="B77" s="44"/>
    </row>
    <row r="78" spans="2:2" x14ac:dyDescent="0.25">
      <c r="B78" s="44"/>
    </row>
    <row r="79" spans="2:2" x14ac:dyDescent="0.25">
      <c r="B79" s="44"/>
    </row>
    <row r="80" spans="2:2" x14ac:dyDescent="0.25">
      <c r="B80" s="44"/>
    </row>
    <row r="81" spans="2:2" x14ac:dyDescent="0.25">
      <c r="B81" s="44"/>
    </row>
    <row r="82" spans="2:2" x14ac:dyDescent="0.25">
      <c r="B82" s="44"/>
    </row>
    <row r="83" spans="2:2" x14ac:dyDescent="0.25">
      <c r="B83" s="25"/>
    </row>
    <row r="84" spans="2:2" x14ac:dyDescent="0.25">
      <c r="B84" s="25"/>
    </row>
    <row r="85" spans="2:2" x14ac:dyDescent="0.25">
      <c r="B85" s="25"/>
    </row>
    <row r="86" spans="2:2" x14ac:dyDescent="0.25">
      <c r="B86" s="25"/>
    </row>
    <row r="87" spans="2:2" x14ac:dyDescent="0.25">
      <c r="B87" s="25"/>
    </row>
    <row r="88" spans="2:2" x14ac:dyDescent="0.25">
      <c r="B88" s="25"/>
    </row>
    <row r="89" spans="2:2" x14ac:dyDescent="0.25">
      <c r="B89" s="25"/>
    </row>
    <row r="90" spans="2:2" x14ac:dyDescent="0.25">
      <c r="B90" s="25"/>
    </row>
    <row r="91" spans="2:2" x14ac:dyDescent="0.25">
      <c r="B91" s="25"/>
    </row>
    <row r="92" spans="2:2" x14ac:dyDescent="0.25">
      <c r="B92" s="25"/>
    </row>
    <row r="93" spans="2:2" x14ac:dyDescent="0.25">
      <c r="B93" s="44"/>
    </row>
    <row r="94" spans="2:2" x14ac:dyDescent="0.25">
      <c r="B94" s="44"/>
    </row>
    <row r="95" spans="2:2" x14ac:dyDescent="0.25">
      <c r="B95" s="44"/>
    </row>
    <row r="96" spans="2:2" x14ac:dyDescent="0.25">
      <c r="B96" s="44"/>
    </row>
    <row r="97" spans="2:2" x14ac:dyDescent="0.25">
      <c r="B97" s="44"/>
    </row>
    <row r="98" spans="2:2" x14ac:dyDescent="0.25">
      <c r="B98" s="44"/>
    </row>
    <row r="99" spans="2:2" x14ac:dyDescent="0.25">
      <c r="B99" s="44"/>
    </row>
    <row r="100" spans="2:2" x14ac:dyDescent="0.25">
      <c r="B100" s="44"/>
    </row>
    <row r="101" spans="2:2" x14ac:dyDescent="0.25">
      <c r="B101" s="23"/>
    </row>
    <row r="102" spans="2:2" x14ac:dyDescent="0.25">
      <c r="B102" s="44"/>
    </row>
    <row r="103" spans="2:2" x14ac:dyDescent="0.25">
      <c r="B103" s="44"/>
    </row>
    <row r="104" spans="2:2" x14ac:dyDescent="0.25">
      <c r="B104" s="44"/>
    </row>
    <row r="105" spans="2:2" x14ac:dyDescent="0.25">
      <c r="B105" s="44"/>
    </row>
    <row r="106" spans="2:2" x14ac:dyDescent="0.25">
      <c r="B106" s="44"/>
    </row>
    <row r="107" spans="2:2" x14ac:dyDescent="0.25">
      <c r="B107" s="44"/>
    </row>
    <row r="108" spans="2:2" x14ac:dyDescent="0.25">
      <c r="B108" s="44"/>
    </row>
    <row r="109" spans="2:2" x14ac:dyDescent="0.25">
      <c r="B109" s="44"/>
    </row>
    <row r="110" spans="2:2" x14ac:dyDescent="0.25">
      <c r="B110" s="44"/>
    </row>
    <row r="111" spans="2:2" x14ac:dyDescent="0.25">
      <c r="B111" s="44"/>
    </row>
    <row r="112" spans="2:2" x14ac:dyDescent="0.25">
      <c r="B112" s="44"/>
    </row>
    <row r="113" spans="2:2" x14ac:dyDescent="0.25">
      <c r="B113" s="44"/>
    </row>
    <row r="114" spans="2:2" x14ac:dyDescent="0.25">
      <c r="B114" s="44"/>
    </row>
    <row r="115" spans="2:2" x14ac:dyDescent="0.25">
      <c r="B115" s="44"/>
    </row>
    <row r="116" spans="2:2" x14ac:dyDescent="0.25">
      <c r="B116" s="44"/>
    </row>
    <row r="117" spans="2:2" x14ac:dyDescent="0.25">
      <c r="B117" s="44"/>
    </row>
    <row r="118" spans="2:2" x14ac:dyDescent="0.25">
      <c r="B118" s="44"/>
    </row>
    <row r="120" spans="2:2" x14ac:dyDescent="0.25">
      <c r="B120" s="44"/>
    </row>
    <row r="121" spans="2:2" x14ac:dyDescent="0.25">
      <c r="B121" s="44"/>
    </row>
    <row r="122" spans="2:2" x14ac:dyDescent="0.25">
      <c r="B122" s="44"/>
    </row>
    <row r="127" spans="2:2" x14ac:dyDescent="0.25">
      <c r="B127" s="33"/>
    </row>
    <row r="128" spans="2:2" x14ac:dyDescent="0.25">
      <c r="B128" s="85"/>
    </row>
    <row r="134" spans="2:2" x14ac:dyDescent="0.25">
      <c r="B134" s="45"/>
    </row>
    <row r="135" spans="2:2" x14ac:dyDescent="0.25">
      <c r="B135" s="44"/>
    </row>
    <row r="137" spans="2:2" x14ac:dyDescent="0.25">
      <c r="B137" s="44"/>
    </row>
    <row r="138" spans="2:2" x14ac:dyDescent="0.25">
      <c r="B138" s="44"/>
    </row>
    <row r="139" spans="2:2" x14ac:dyDescent="0.25">
      <c r="B139" s="44"/>
    </row>
    <row r="140" spans="2:2" x14ac:dyDescent="0.25">
      <c r="B140" s="44"/>
    </row>
    <row r="141" spans="2:2" x14ac:dyDescent="0.25">
      <c r="B141" s="44"/>
    </row>
    <row r="142" spans="2:2" x14ac:dyDescent="0.25">
      <c r="B142" s="44"/>
    </row>
    <row r="143" spans="2:2" x14ac:dyDescent="0.25">
      <c r="B143" s="44"/>
    </row>
    <row r="144" spans="2:2" x14ac:dyDescent="0.25">
      <c r="B144" s="44"/>
    </row>
    <row r="145" spans="2:2" x14ac:dyDescent="0.25">
      <c r="B145" s="44"/>
    </row>
    <row r="146" spans="2:2" x14ac:dyDescent="0.25">
      <c r="B146" s="44"/>
    </row>
    <row r="147" spans="2:2" x14ac:dyDescent="0.25">
      <c r="B147" s="44"/>
    </row>
    <row r="148" spans="2:2" x14ac:dyDescent="0.25">
      <c r="B148" s="44"/>
    </row>
    <row r="245" spans="2:2" x14ac:dyDescent="0.25">
      <c r="B245" s="41"/>
    </row>
    <row r="246" spans="2:2" x14ac:dyDescent="0.25">
      <c r="B246" s="44"/>
    </row>
    <row r="247" spans="2:2" x14ac:dyDescent="0.25">
      <c r="B247" s="44"/>
    </row>
    <row r="250" spans="2:2" x14ac:dyDescent="0.25">
      <c r="B250" s="44"/>
    </row>
    <row r="266" spans="2:2" x14ac:dyDescent="0.25">
      <c r="B266" s="41"/>
    </row>
    <row r="296" spans="2:2" x14ac:dyDescent="0.25">
      <c r="B296" s="33"/>
    </row>
    <row r="297" spans="2:2" x14ac:dyDescent="0.25">
      <c r="B297" s="44"/>
    </row>
    <row r="299" spans="2:2" x14ac:dyDescent="0.25">
      <c r="B299" s="44"/>
    </row>
    <row r="300" spans="2:2" x14ac:dyDescent="0.25">
      <c r="B300" s="44"/>
    </row>
    <row r="301" spans="2:2" x14ac:dyDescent="0.25">
      <c r="B301" s="44"/>
    </row>
    <row r="302" spans="2:2" x14ac:dyDescent="0.25">
      <c r="B302" s="44"/>
    </row>
    <row r="303" spans="2:2" x14ac:dyDescent="0.25">
      <c r="B303" s="44"/>
    </row>
    <row r="304" spans="2:2" x14ac:dyDescent="0.25">
      <c r="B304" s="44"/>
    </row>
    <row r="305" spans="2:2" x14ac:dyDescent="0.25">
      <c r="B305" s="44"/>
    </row>
    <row r="306" spans="2:2" x14ac:dyDescent="0.25">
      <c r="B306" s="44"/>
    </row>
    <row r="307" spans="2:2" x14ac:dyDescent="0.25">
      <c r="B307" s="44"/>
    </row>
    <row r="308" spans="2:2" x14ac:dyDescent="0.25">
      <c r="B308" s="44"/>
    </row>
    <row r="309" spans="2:2" x14ac:dyDescent="0.25">
      <c r="B309" s="44"/>
    </row>
    <row r="310" spans="2:2" x14ac:dyDescent="0.25">
      <c r="B310" s="44"/>
    </row>
    <row r="322" spans="2:2" x14ac:dyDescent="0.25">
      <c r="B322" s="44"/>
    </row>
    <row r="323" spans="2:2" x14ac:dyDescent="0.25">
      <c r="B323" s="44"/>
    </row>
    <row r="324" spans="2:2" x14ac:dyDescent="0.25">
      <c r="B324" s="44"/>
    </row>
    <row r="325" spans="2:2" x14ac:dyDescent="0.25">
      <c r="B325" s="44"/>
    </row>
    <row r="326" spans="2:2" x14ac:dyDescent="0.25">
      <c r="B326" s="44"/>
    </row>
    <row r="327" spans="2:2" x14ac:dyDescent="0.25">
      <c r="B327" s="44"/>
    </row>
    <row r="328" spans="2:2" x14ac:dyDescent="0.25">
      <c r="B328" s="44"/>
    </row>
    <row r="329" spans="2:2" x14ac:dyDescent="0.25">
      <c r="B329" s="44"/>
    </row>
    <row r="330" spans="2:2" x14ac:dyDescent="0.25">
      <c r="B330" s="44"/>
    </row>
    <row r="332" spans="2:2" x14ac:dyDescent="0.25">
      <c r="B332" s="44"/>
    </row>
    <row r="333" spans="2:2" x14ac:dyDescent="0.25">
      <c r="B333" s="44"/>
    </row>
    <row r="334" spans="2:2" x14ac:dyDescent="0.25">
      <c r="B334" s="44"/>
    </row>
    <row r="335" spans="2:2" x14ac:dyDescent="0.25">
      <c r="B335" s="44"/>
    </row>
    <row r="336" spans="2:2" x14ac:dyDescent="0.25">
      <c r="B336" s="44"/>
    </row>
    <row r="338" spans="2:2" x14ac:dyDescent="0.25">
      <c r="B338" s="44"/>
    </row>
    <row r="341" spans="2:2" x14ac:dyDescent="0.25">
      <c r="B341" s="44"/>
    </row>
    <row r="344" spans="2:2" x14ac:dyDescent="0.25">
      <c r="B344" s="44"/>
    </row>
    <row r="345" spans="2:2" x14ac:dyDescent="0.25">
      <c r="B345" s="44"/>
    </row>
    <row r="346" spans="2:2" x14ac:dyDescent="0.25">
      <c r="B346" s="44"/>
    </row>
    <row r="347" spans="2:2" x14ac:dyDescent="0.25">
      <c r="B347" s="44"/>
    </row>
    <row r="348" spans="2:2" x14ac:dyDescent="0.25">
      <c r="B348" s="44"/>
    </row>
    <row r="349" spans="2:2" x14ac:dyDescent="0.25">
      <c r="B349" s="44"/>
    </row>
    <row r="350" spans="2:2" x14ac:dyDescent="0.25">
      <c r="B350" s="44"/>
    </row>
    <row r="351" spans="2:2" x14ac:dyDescent="0.25">
      <c r="B351" s="44"/>
    </row>
    <row r="352" spans="2:2" x14ac:dyDescent="0.25">
      <c r="B352" s="44"/>
    </row>
    <row r="353" spans="2:2" x14ac:dyDescent="0.25">
      <c r="B353" s="44"/>
    </row>
    <row r="354" spans="2:2" x14ac:dyDescent="0.25">
      <c r="B354" s="44"/>
    </row>
    <row r="355" spans="2:2" x14ac:dyDescent="0.25">
      <c r="B355" s="44"/>
    </row>
    <row r="356" spans="2:2" x14ac:dyDescent="0.25">
      <c r="B356" s="44"/>
    </row>
    <row r="357" spans="2:2" x14ac:dyDescent="0.25">
      <c r="B357" s="44"/>
    </row>
    <row r="358" spans="2:2" x14ac:dyDescent="0.25">
      <c r="B358" s="44"/>
    </row>
    <row r="359" spans="2:2" x14ac:dyDescent="0.25">
      <c r="B359" s="44"/>
    </row>
    <row r="360" spans="2:2" x14ac:dyDescent="0.25">
      <c r="B360" s="44"/>
    </row>
    <row r="361" spans="2:2" x14ac:dyDescent="0.25">
      <c r="B361" s="44"/>
    </row>
    <row r="362" spans="2:2" x14ac:dyDescent="0.25">
      <c r="B362" s="44"/>
    </row>
    <row r="366" spans="2:2" x14ac:dyDescent="0.25">
      <c r="B366" s="33"/>
    </row>
    <row r="383" spans="2:2" x14ac:dyDescent="0.25">
      <c r="B383" s="86"/>
    </row>
  </sheetData>
  <sheetProtection algorithmName="SHA-512" hashValue="VUrSGSIv0Uo8t4QdRsATcuhBvmQWgc/rnhRJ3JuTcmZDZo9OmPj0bj3B/EysGVWSFioYxMpZkxtZk+K+BdtNNg==" saltValue="UFarv6GWwfgF5zyThTEnBw=="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CA90F6-3B0A-4A3B-A15B-E6F56894CFD8}">
  <sheetPr>
    <pageSetUpPr fitToPage="1"/>
  </sheetPr>
  <dimension ref="B1:D37"/>
  <sheetViews>
    <sheetView topLeftCell="A12" zoomScale="55" zoomScaleNormal="55" zoomScaleSheetLayoutView="90" workbookViewId="0">
      <selection activeCell="G38" sqref="G38"/>
    </sheetView>
  </sheetViews>
  <sheetFormatPr defaultColWidth="15.85546875" defaultRowHeight="15" x14ac:dyDescent="0.25"/>
  <cols>
    <col min="1" max="1" width="3.42578125" style="19" customWidth="1"/>
    <col min="2" max="2" width="18.7109375" style="19" customWidth="1"/>
    <col min="3" max="3" width="95.5703125" style="19" customWidth="1"/>
    <col min="4" max="4" width="15.140625" style="19" customWidth="1"/>
    <col min="5" max="5" width="2.85546875" style="19" customWidth="1"/>
    <col min="6" max="6" width="1.85546875" style="19" customWidth="1"/>
    <col min="7" max="256" width="15.85546875" style="19"/>
    <col min="257" max="257" width="3.42578125" style="19" customWidth="1"/>
    <col min="258" max="258" width="18.7109375" style="19" customWidth="1"/>
    <col min="259" max="259" width="95.5703125" style="19" customWidth="1"/>
    <col min="260" max="260" width="15.140625" style="19" customWidth="1"/>
    <col min="261" max="261" width="2.85546875" style="19" customWidth="1"/>
    <col min="262" max="262" width="1.85546875" style="19" customWidth="1"/>
    <col min="263" max="512" width="15.85546875" style="19"/>
    <col min="513" max="513" width="3.42578125" style="19" customWidth="1"/>
    <col min="514" max="514" width="18.7109375" style="19" customWidth="1"/>
    <col min="515" max="515" width="95.5703125" style="19" customWidth="1"/>
    <col min="516" max="516" width="15.140625" style="19" customWidth="1"/>
    <col min="517" max="517" width="2.85546875" style="19" customWidth="1"/>
    <col min="518" max="518" width="1.85546875" style="19" customWidth="1"/>
    <col min="519" max="768" width="15.85546875" style="19"/>
    <col min="769" max="769" width="3.42578125" style="19" customWidth="1"/>
    <col min="770" max="770" width="18.7109375" style="19" customWidth="1"/>
    <col min="771" max="771" width="95.5703125" style="19" customWidth="1"/>
    <col min="772" max="772" width="15.140625" style="19" customWidth="1"/>
    <col min="773" max="773" width="2.85546875" style="19" customWidth="1"/>
    <col min="774" max="774" width="1.85546875" style="19" customWidth="1"/>
    <col min="775" max="1024" width="15.85546875" style="19"/>
    <col min="1025" max="1025" width="3.42578125" style="19" customWidth="1"/>
    <col min="1026" max="1026" width="18.7109375" style="19" customWidth="1"/>
    <col min="1027" max="1027" width="95.5703125" style="19" customWidth="1"/>
    <col min="1028" max="1028" width="15.140625" style="19" customWidth="1"/>
    <col min="1029" max="1029" width="2.85546875" style="19" customWidth="1"/>
    <col min="1030" max="1030" width="1.85546875" style="19" customWidth="1"/>
    <col min="1031" max="1280" width="15.85546875" style="19"/>
    <col min="1281" max="1281" width="3.42578125" style="19" customWidth="1"/>
    <col min="1282" max="1282" width="18.7109375" style="19" customWidth="1"/>
    <col min="1283" max="1283" width="95.5703125" style="19" customWidth="1"/>
    <col min="1284" max="1284" width="15.140625" style="19" customWidth="1"/>
    <col min="1285" max="1285" width="2.85546875" style="19" customWidth="1"/>
    <col min="1286" max="1286" width="1.85546875" style="19" customWidth="1"/>
    <col min="1287" max="1536" width="15.85546875" style="19"/>
    <col min="1537" max="1537" width="3.42578125" style="19" customWidth="1"/>
    <col min="1538" max="1538" width="18.7109375" style="19" customWidth="1"/>
    <col min="1539" max="1539" width="95.5703125" style="19" customWidth="1"/>
    <col min="1540" max="1540" width="15.140625" style="19" customWidth="1"/>
    <col min="1541" max="1541" width="2.85546875" style="19" customWidth="1"/>
    <col min="1542" max="1542" width="1.85546875" style="19" customWidth="1"/>
    <col min="1543" max="1792" width="15.85546875" style="19"/>
    <col min="1793" max="1793" width="3.42578125" style="19" customWidth="1"/>
    <col min="1794" max="1794" width="18.7109375" style="19" customWidth="1"/>
    <col min="1795" max="1795" width="95.5703125" style="19" customWidth="1"/>
    <col min="1796" max="1796" width="15.140625" style="19" customWidth="1"/>
    <col min="1797" max="1797" width="2.85546875" style="19" customWidth="1"/>
    <col min="1798" max="1798" width="1.85546875" style="19" customWidth="1"/>
    <col min="1799" max="2048" width="15.85546875" style="19"/>
    <col min="2049" max="2049" width="3.42578125" style="19" customWidth="1"/>
    <col min="2050" max="2050" width="18.7109375" style="19" customWidth="1"/>
    <col min="2051" max="2051" width="95.5703125" style="19" customWidth="1"/>
    <col min="2052" max="2052" width="15.140625" style="19" customWidth="1"/>
    <col min="2053" max="2053" width="2.85546875" style="19" customWidth="1"/>
    <col min="2054" max="2054" width="1.85546875" style="19" customWidth="1"/>
    <col min="2055" max="2304" width="15.85546875" style="19"/>
    <col min="2305" max="2305" width="3.42578125" style="19" customWidth="1"/>
    <col min="2306" max="2306" width="18.7109375" style="19" customWidth="1"/>
    <col min="2307" max="2307" width="95.5703125" style="19" customWidth="1"/>
    <col min="2308" max="2308" width="15.140625" style="19" customWidth="1"/>
    <col min="2309" max="2309" width="2.85546875" style="19" customWidth="1"/>
    <col min="2310" max="2310" width="1.85546875" style="19" customWidth="1"/>
    <col min="2311" max="2560" width="15.85546875" style="19"/>
    <col min="2561" max="2561" width="3.42578125" style="19" customWidth="1"/>
    <col min="2562" max="2562" width="18.7109375" style="19" customWidth="1"/>
    <col min="2563" max="2563" width="95.5703125" style="19" customWidth="1"/>
    <col min="2564" max="2564" width="15.140625" style="19" customWidth="1"/>
    <col min="2565" max="2565" width="2.85546875" style="19" customWidth="1"/>
    <col min="2566" max="2566" width="1.85546875" style="19" customWidth="1"/>
    <col min="2567" max="2816" width="15.85546875" style="19"/>
    <col min="2817" max="2817" width="3.42578125" style="19" customWidth="1"/>
    <col min="2818" max="2818" width="18.7109375" style="19" customWidth="1"/>
    <col min="2819" max="2819" width="95.5703125" style="19" customWidth="1"/>
    <col min="2820" max="2820" width="15.140625" style="19" customWidth="1"/>
    <col min="2821" max="2821" width="2.85546875" style="19" customWidth="1"/>
    <col min="2822" max="2822" width="1.85546875" style="19" customWidth="1"/>
    <col min="2823" max="3072" width="15.85546875" style="19"/>
    <col min="3073" max="3073" width="3.42578125" style="19" customWidth="1"/>
    <col min="3074" max="3074" width="18.7109375" style="19" customWidth="1"/>
    <col min="3075" max="3075" width="95.5703125" style="19" customWidth="1"/>
    <col min="3076" max="3076" width="15.140625" style="19" customWidth="1"/>
    <col min="3077" max="3077" width="2.85546875" style="19" customWidth="1"/>
    <col min="3078" max="3078" width="1.85546875" style="19" customWidth="1"/>
    <col min="3079" max="3328" width="15.85546875" style="19"/>
    <col min="3329" max="3329" width="3.42578125" style="19" customWidth="1"/>
    <col min="3330" max="3330" width="18.7109375" style="19" customWidth="1"/>
    <col min="3331" max="3331" width="95.5703125" style="19" customWidth="1"/>
    <col min="3332" max="3332" width="15.140625" style="19" customWidth="1"/>
    <col min="3333" max="3333" width="2.85546875" style="19" customWidth="1"/>
    <col min="3334" max="3334" width="1.85546875" style="19" customWidth="1"/>
    <col min="3335" max="3584" width="15.85546875" style="19"/>
    <col min="3585" max="3585" width="3.42578125" style="19" customWidth="1"/>
    <col min="3586" max="3586" width="18.7109375" style="19" customWidth="1"/>
    <col min="3587" max="3587" width="95.5703125" style="19" customWidth="1"/>
    <col min="3588" max="3588" width="15.140625" style="19" customWidth="1"/>
    <col min="3589" max="3589" width="2.85546875" style="19" customWidth="1"/>
    <col min="3590" max="3590" width="1.85546875" style="19" customWidth="1"/>
    <col min="3591" max="3840" width="15.85546875" style="19"/>
    <col min="3841" max="3841" width="3.42578125" style="19" customWidth="1"/>
    <col min="3842" max="3842" width="18.7109375" style="19" customWidth="1"/>
    <col min="3843" max="3843" width="95.5703125" style="19" customWidth="1"/>
    <col min="3844" max="3844" width="15.140625" style="19" customWidth="1"/>
    <col min="3845" max="3845" width="2.85546875" style="19" customWidth="1"/>
    <col min="3846" max="3846" width="1.85546875" style="19" customWidth="1"/>
    <col min="3847" max="4096" width="15.85546875" style="19"/>
    <col min="4097" max="4097" width="3.42578125" style="19" customWidth="1"/>
    <col min="4098" max="4098" width="18.7109375" style="19" customWidth="1"/>
    <col min="4099" max="4099" width="95.5703125" style="19" customWidth="1"/>
    <col min="4100" max="4100" width="15.140625" style="19" customWidth="1"/>
    <col min="4101" max="4101" width="2.85546875" style="19" customWidth="1"/>
    <col min="4102" max="4102" width="1.85546875" style="19" customWidth="1"/>
    <col min="4103" max="4352" width="15.85546875" style="19"/>
    <col min="4353" max="4353" width="3.42578125" style="19" customWidth="1"/>
    <col min="4354" max="4354" width="18.7109375" style="19" customWidth="1"/>
    <col min="4355" max="4355" width="95.5703125" style="19" customWidth="1"/>
    <col min="4356" max="4356" width="15.140625" style="19" customWidth="1"/>
    <col min="4357" max="4357" width="2.85546875" style="19" customWidth="1"/>
    <col min="4358" max="4358" width="1.85546875" style="19" customWidth="1"/>
    <col min="4359" max="4608" width="15.85546875" style="19"/>
    <col min="4609" max="4609" width="3.42578125" style="19" customWidth="1"/>
    <col min="4610" max="4610" width="18.7109375" style="19" customWidth="1"/>
    <col min="4611" max="4611" width="95.5703125" style="19" customWidth="1"/>
    <col min="4612" max="4612" width="15.140625" style="19" customWidth="1"/>
    <col min="4613" max="4613" width="2.85546875" style="19" customWidth="1"/>
    <col min="4614" max="4614" width="1.85546875" style="19" customWidth="1"/>
    <col min="4615" max="4864" width="15.85546875" style="19"/>
    <col min="4865" max="4865" width="3.42578125" style="19" customWidth="1"/>
    <col min="4866" max="4866" width="18.7109375" style="19" customWidth="1"/>
    <col min="4867" max="4867" width="95.5703125" style="19" customWidth="1"/>
    <col min="4868" max="4868" width="15.140625" style="19" customWidth="1"/>
    <col min="4869" max="4869" width="2.85546875" style="19" customWidth="1"/>
    <col min="4870" max="4870" width="1.85546875" style="19" customWidth="1"/>
    <col min="4871" max="5120" width="15.85546875" style="19"/>
    <col min="5121" max="5121" width="3.42578125" style="19" customWidth="1"/>
    <col min="5122" max="5122" width="18.7109375" style="19" customWidth="1"/>
    <col min="5123" max="5123" width="95.5703125" style="19" customWidth="1"/>
    <col min="5124" max="5124" width="15.140625" style="19" customWidth="1"/>
    <col min="5125" max="5125" width="2.85546875" style="19" customWidth="1"/>
    <col min="5126" max="5126" width="1.85546875" style="19" customWidth="1"/>
    <col min="5127" max="5376" width="15.85546875" style="19"/>
    <col min="5377" max="5377" width="3.42578125" style="19" customWidth="1"/>
    <col min="5378" max="5378" width="18.7109375" style="19" customWidth="1"/>
    <col min="5379" max="5379" width="95.5703125" style="19" customWidth="1"/>
    <col min="5380" max="5380" width="15.140625" style="19" customWidth="1"/>
    <col min="5381" max="5381" width="2.85546875" style="19" customWidth="1"/>
    <col min="5382" max="5382" width="1.85546875" style="19" customWidth="1"/>
    <col min="5383" max="5632" width="15.85546875" style="19"/>
    <col min="5633" max="5633" width="3.42578125" style="19" customWidth="1"/>
    <col min="5634" max="5634" width="18.7109375" style="19" customWidth="1"/>
    <col min="5635" max="5635" width="95.5703125" style="19" customWidth="1"/>
    <col min="5636" max="5636" width="15.140625" style="19" customWidth="1"/>
    <col min="5637" max="5637" width="2.85546875" style="19" customWidth="1"/>
    <col min="5638" max="5638" width="1.85546875" style="19" customWidth="1"/>
    <col min="5639" max="5888" width="15.85546875" style="19"/>
    <col min="5889" max="5889" width="3.42578125" style="19" customWidth="1"/>
    <col min="5890" max="5890" width="18.7109375" style="19" customWidth="1"/>
    <col min="5891" max="5891" width="95.5703125" style="19" customWidth="1"/>
    <col min="5892" max="5892" width="15.140625" style="19" customWidth="1"/>
    <col min="5893" max="5893" width="2.85546875" style="19" customWidth="1"/>
    <col min="5894" max="5894" width="1.85546875" style="19" customWidth="1"/>
    <col min="5895" max="6144" width="15.85546875" style="19"/>
    <col min="6145" max="6145" width="3.42578125" style="19" customWidth="1"/>
    <col min="6146" max="6146" width="18.7109375" style="19" customWidth="1"/>
    <col min="6147" max="6147" width="95.5703125" style="19" customWidth="1"/>
    <col min="6148" max="6148" width="15.140625" style="19" customWidth="1"/>
    <col min="6149" max="6149" width="2.85546875" style="19" customWidth="1"/>
    <col min="6150" max="6150" width="1.85546875" style="19" customWidth="1"/>
    <col min="6151" max="6400" width="15.85546875" style="19"/>
    <col min="6401" max="6401" width="3.42578125" style="19" customWidth="1"/>
    <col min="6402" max="6402" width="18.7109375" style="19" customWidth="1"/>
    <col min="6403" max="6403" width="95.5703125" style="19" customWidth="1"/>
    <col min="6404" max="6404" width="15.140625" style="19" customWidth="1"/>
    <col min="6405" max="6405" width="2.85546875" style="19" customWidth="1"/>
    <col min="6406" max="6406" width="1.85546875" style="19" customWidth="1"/>
    <col min="6407" max="6656" width="15.85546875" style="19"/>
    <col min="6657" max="6657" width="3.42578125" style="19" customWidth="1"/>
    <col min="6658" max="6658" width="18.7109375" style="19" customWidth="1"/>
    <col min="6659" max="6659" width="95.5703125" style="19" customWidth="1"/>
    <col min="6660" max="6660" width="15.140625" style="19" customWidth="1"/>
    <col min="6661" max="6661" width="2.85546875" style="19" customWidth="1"/>
    <col min="6662" max="6662" width="1.85546875" style="19" customWidth="1"/>
    <col min="6663" max="6912" width="15.85546875" style="19"/>
    <col min="6913" max="6913" width="3.42578125" style="19" customWidth="1"/>
    <col min="6914" max="6914" width="18.7109375" style="19" customWidth="1"/>
    <col min="6915" max="6915" width="95.5703125" style="19" customWidth="1"/>
    <col min="6916" max="6916" width="15.140625" style="19" customWidth="1"/>
    <col min="6917" max="6917" width="2.85546875" style="19" customWidth="1"/>
    <col min="6918" max="6918" width="1.85546875" style="19" customWidth="1"/>
    <col min="6919" max="7168" width="15.85546875" style="19"/>
    <col min="7169" max="7169" width="3.42578125" style="19" customWidth="1"/>
    <col min="7170" max="7170" width="18.7109375" style="19" customWidth="1"/>
    <col min="7171" max="7171" width="95.5703125" style="19" customWidth="1"/>
    <col min="7172" max="7172" width="15.140625" style="19" customWidth="1"/>
    <col min="7173" max="7173" width="2.85546875" style="19" customWidth="1"/>
    <col min="7174" max="7174" width="1.85546875" style="19" customWidth="1"/>
    <col min="7175" max="7424" width="15.85546875" style="19"/>
    <col min="7425" max="7425" width="3.42578125" style="19" customWidth="1"/>
    <col min="7426" max="7426" width="18.7109375" style="19" customWidth="1"/>
    <col min="7427" max="7427" width="95.5703125" style="19" customWidth="1"/>
    <col min="7428" max="7428" width="15.140625" style="19" customWidth="1"/>
    <col min="7429" max="7429" width="2.85546875" style="19" customWidth="1"/>
    <col min="7430" max="7430" width="1.85546875" style="19" customWidth="1"/>
    <col min="7431" max="7680" width="15.85546875" style="19"/>
    <col min="7681" max="7681" width="3.42578125" style="19" customWidth="1"/>
    <col min="7682" max="7682" width="18.7109375" style="19" customWidth="1"/>
    <col min="7683" max="7683" width="95.5703125" style="19" customWidth="1"/>
    <col min="7684" max="7684" width="15.140625" style="19" customWidth="1"/>
    <col min="7685" max="7685" width="2.85546875" style="19" customWidth="1"/>
    <col min="7686" max="7686" width="1.85546875" style="19" customWidth="1"/>
    <col min="7687" max="7936" width="15.85546875" style="19"/>
    <col min="7937" max="7937" width="3.42578125" style="19" customWidth="1"/>
    <col min="7938" max="7938" width="18.7109375" style="19" customWidth="1"/>
    <col min="7939" max="7939" width="95.5703125" style="19" customWidth="1"/>
    <col min="7940" max="7940" width="15.140625" style="19" customWidth="1"/>
    <col min="7941" max="7941" width="2.85546875" style="19" customWidth="1"/>
    <col min="7942" max="7942" width="1.85546875" style="19" customWidth="1"/>
    <col min="7943" max="8192" width="15.85546875" style="19"/>
    <col min="8193" max="8193" width="3.42578125" style="19" customWidth="1"/>
    <col min="8194" max="8194" width="18.7109375" style="19" customWidth="1"/>
    <col min="8195" max="8195" width="95.5703125" style="19" customWidth="1"/>
    <col min="8196" max="8196" width="15.140625" style="19" customWidth="1"/>
    <col min="8197" max="8197" width="2.85546875" style="19" customWidth="1"/>
    <col min="8198" max="8198" width="1.85546875" style="19" customWidth="1"/>
    <col min="8199" max="8448" width="15.85546875" style="19"/>
    <col min="8449" max="8449" width="3.42578125" style="19" customWidth="1"/>
    <col min="8450" max="8450" width="18.7109375" style="19" customWidth="1"/>
    <col min="8451" max="8451" width="95.5703125" style="19" customWidth="1"/>
    <col min="8452" max="8452" width="15.140625" style="19" customWidth="1"/>
    <col min="8453" max="8453" width="2.85546875" style="19" customWidth="1"/>
    <col min="8454" max="8454" width="1.85546875" style="19" customWidth="1"/>
    <col min="8455" max="8704" width="15.85546875" style="19"/>
    <col min="8705" max="8705" width="3.42578125" style="19" customWidth="1"/>
    <col min="8706" max="8706" width="18.7109375" style="19" customWidth="1"/>
    <col min="8707" max="8707" width="95.5703125" style="19" customWidth="1"/>
    <col min="8708" max="8708" width="15.140625" style="19" customWidth="1"/>
    <col min="8709" max="8709" width="2.85546875" style="19" customWidth="1"/>
    <col min="8710" max="8710" width="1.85546875" style="19" customWidth="1"/>
    <col min="8711" max="8960" width="15.85546875" style="19"/>
    <col min="8961" max="8961" width="3.42578125" style="19" customWidth="1"/>
    <col min="8962" max="8962" width="18.7109375" style="19" customWidth="1"/>
    <col min="8963" max="8963" width="95.5703125" style="19" customWidth="1"/>
    <col min="8964" max="8964" width="15.140625" style="19" customWidth="1"/>
    <col min="8965" max="8965" width="2.85546875" style="19" customWidth="1"/>
    <col min="8966" max="8966" width="1.85546875" style="19" customWidth="1"/>
    <col min="8967" max="9216" width="15.85546875" style="19"/>
    <col min="9217" max="9217" width="3.42578125" style="19" customWidth="1"/>
    <col min="9218" max="9218" width="18.7109375" style="19" customWidth="1"/>
    <col min="9219" max="9219" width="95.5703125" style="19" customWidth="1"/>
    <col min="9220" max="9220" width="15.140625" style="19" customWidth="1"/>
    <col min="9221" max="9221" width="2.85546875" style="19" customWidth="1"/>
    <col min="9222" max="9222" width="1.85546875" style="19" customWidth="1"/>
    <col min="9223" max="9472" width="15.85546875" style="19"/>
    <col min="9473" max="9473" width="3.42578125" style="19" customWidth="1"/>
    <col min="9474" max="9474" width="18.7109375" style="19" customWidth="1"/>
    <col min="9475" max="9475" width="95.5703125" style="19" customWidth="1"/>
    <col min="9476" max="9476" width="15.140625" style="19" customWidth="1"/>
    <col min="9477" max="9477" width="2.85546875" style="19" customWidth="1"/>
    <col min="9478" max="9478" width="1.85546875" style="19" customWidth="1"/>
    <col min="9479" max="9728" width="15.85546875" style="19"/>
    <col min="9729" max="9729" width="3.42578125" style="19" customWidth="1"/>
    <col min="9730" max="9730" width="18.7109375" style="19" customWidth="1"/>
    <col min="9731" max="9731" width="95.5703125" style="19" customWidth="1"/>
    <col min="9732" max="9732" width="15.140625" style="19" customWidth="1"/>
    <col min="9733" max="9733" width="2.85546875" style="19" customWidth="1"/>
    <col min="9734" max="9734" width="1.85546875" style="19" customWidth="1"/>
    <col min="9735" max="9984" width="15.85546875" style="19"/>
    <col min="9985" max="9985" width="3.42578125" style="19" customWidth="1"/>
    <col min="9986" max="9986" width="18.7109375" style="19" customWidth="1"/>
    <col min="9987" max="9987" width="95.5703125" style="19" customWidth="1"/>
    <col min="9988" max="9988" width="15.140625" style="19" customWidth="1"/>
    <col min="9989" max="9989" width="2.85546875" style="19" customWidth="1"/>
    <col min="9990" max="9990" width="1.85546875" style="19" customWidth="1"/>
    <col min="9991" max="10240" width="15.85546875" style="19"/>
    <col min="10241" max="10241" width="3.42578125" style="19" customWidth="1"/>
    <col min="10242" max="10242" width="18.7109375" style="19" customWidth="1"/>
    <col min="10243" max="10243" width="95.5703125" style="19" customWidth="1"/>
    <col min="10244" max="10244" width="15.140625" style="19" customWidth="1"/>
    <col min="10245" max="10245" width="2.85546875" style="19" customWidth="1"/>
    <col min="10246" max="10246" width="1.85546875" style="19" customWidth="1"/>
    <col min="10247" max="10496" width="15.85546875" style="19"/>
    <col min="10497" max="10497" width="3.42578125" style="19" customWidth="1"/>
    <col min="10498" max="10498" width="18.7109375" style="19" customWidth="1"/>
    <col min="10499" max="10499" width="95.5703125" style="19" customWidth="1"/>
    <col min="10500" max="10500" width="15.140625" style="19" customWidth="1"/>
    <col min="10501" max="10501" width="2.85546875" style="19" customWidth="1"/>
    <col min="10502" max="10502" width="1.85546875" style="19" customWidth="1"/>
    <col min="10503" max="10752" width="15.85546875" style="19"/>
    <col min="10753" max="10753" width="3.42578125" style="19" customWidth="1"/>
    <col min="10754" max="10754" width="18.7109375" style="19" customWidth="1"/>
    <col min="10755" max="10755" width="95.5703125" style="19" customWidth="1"/>
    <col min="10756" max="10756" width="15.140625" style="19" customWidth="1"/>
    <col min="10757" max="10757" width="2.85546875" style="19" customWidth="1"/>
    <col min="10758" max="10758" width="1.85546875" style="19" customWidth="1"/>
    <col min="10759" max="11008" width="15.85546875" style="19"/>
    <col min="11009" max="11009" width="3.42578125" style="19" customWidth="1"/>
    <col min="11010" max="11010" width="18.7109375" style="19" customWidth="1"/>
    <col min="11011" max="11011" width="95.5703125" style="19" customWidth="1"/>
    <col min="11012" max="11012" width="15.140625" style="19" customWidth="1"/>
    <col min="11013" max="11013" width="2.85546875" style="19" customWidth="1"/>
    <col min="11014" max="11014" width="1.85546875" style="19" customWidth="1"/>
    <col min="11015" max="11264" width="15.85546875" style="19"/>
    <col min="11265" max="11265" width="3.42578125" style="19" customWidth="1"/>
    <col min="11266" max="11266" width="18.7109375" style="19" customWidth="1"/>
    <col min="11267" max="11267" width="95.5703125" style="19" customWidth="1"/>
    <col min="11268" max="11268" width="15.140625" style="19" customWidth="1"/>
    <col min="11269" max="11269" width="2.85546875" style="19" customWidth="1"/>
    <col min="11270" max="11270" width="1.85546875" style="19" customWidth="1"/>
    <col min="11271" max="11520" width="15.85546875" style="19"/>
    <col min="11521" max="11521" width="3.42578125" style="19" customWidth="1"/>
    <col min="11522" max="11522" width="18.7109375" style="19" customWidth="1"/>
    <col min="11523" max="11523" width="95.5703125" style="19" customWidth="1"/>
    <col min="11524" max="11524" width="15.140625" style="19" customWidth="1"/>
    <col min="11525" max="11525" width="2.85546875" style="19" customWidth="1"/>
    <col min="11526" max="11526" width="1.85546875" style="19" customWidth="1"/>
    <col min="11527" max="11776" width="15.85546875" style="19"/>
    <col min="11777" max="11777" width="3.42578125" style="19" customWidth="1"/>
    <col min="11778" max="11778" width="18.7109375" style="19" customWidth="1"/>
    <col min="11779" max="11779" width="95.5703125" style="19" customWidth="1"/>
    <col min="11780" max="11780" width="15.140625" style="19" customWidth="1"/>
    <col min="11781" max="11781" width="2.85546875" style="19" customWidth="1"/>
    <col min="11782" max="11782" width="1.85546875" style="19" customWidth="1"/>
    <col min="11783" max="12032" width="15.85546875" style="19"/>
    <col min="12033" max="12033" width="3.42578125" style="19" customWidth="1"/>
    <col min="12034" max="12034" width="18.7109375" style="19" customWidth="1"/>
    <col min="12035" max="12035" width="95.5703125" style="19" customWidth="1"/>
    <col min="12036" max="12036" width="15.140625" style="19" customWidth="1"/>
    <col min="12037" max="12037" width="2.85546875" style="19" customWidth="1"/>
    <col min="12038" max="12038" width="1.85546875" style="19" customWidth="1"/>
    <col min="12039" max="12288" width="15.85546875" style="19"/>
    <col min="12289" max="12289" width="3.42578125" style="19" customWidth="1"/>
    <col min="12290" max="12290" width="18.7109375" style="19" customWidth="1"/>
    <col min="12291" max="12291" width="95.5703125" style="19" customWidth="1"/>
    <col min="12292" max="12292" width="15.140625" style="19" customWidth="1"/>
    <col min="12293" max="12293" width="2.85546875" style="19" customWidth="1"/>
    <col min="12294" max="12294" width="1.85546875" style="19" customWidth="1"/>
    <col min="12295" max="12544" width="15.85546875" style="19"/>
    <col min="12545" max="12545" width="3.42578125" style="19" customWidth="1"/>
    <col min="12546" max="12546" width="18.7109375" style="19" customWidth="1"/>
    <col min="12547" max="12547" width="95.5703125" style="19" customWidth="1"/>
    <col min="12548" max="12548" width="15.140625" style="19" customWidth="1"/>
    <col min="12549" max="12549" width="2.85546875" style="19" customWidth="1"/>
    <col min="12550" max="12550" width="1.85546875" style="19" customWidth="1"/>
    <col min="12551" max="12800" width="15.85546875" style="19"/>
    <col min="12801" max="12801" width="3.42578125" style="19" customWidth="1"/>
    <col min="12802" max="12802" width="18.7109375" style="19" customWidth="1"/>
    <col min="12803" max="12803" width="95.5703125" style="19" customWidth="1"/>
    <col min="12804" max="12804" width="15.140625" style="19" customWidth="1"/>
    <col min="12805" max="12805" width="2.85546875" style="19" customWidth="1"/>
    <col min="12806" max="12806" width="1.85546875" style="19" customWidth="1"/>
    <col min="12807" max="13056" width="15.85546875" style="19"/>
    <col min="13057" max="13057" width="3.42578125" style="19" customWidth="1"/>
    <col min="13058" max="13058" width="18.7109375" style="19" customWidth="1"/>
    <col min="13059" max="13059" width="95.5703125" style="19" customWidth="1"/>
    <col min="13060" max="13060" width="15.140625" style="19" customWidth="1"/>
    <col min="13061" max="13061" width="2.85546875" style="19" customWidth="1"/>
    <col min="13062" max="13062" width="1.85546875" style="19" customWidth="1"/>
    <col min="13063" max="13312" width="15.85546875" style="19"/>
    <col min="13313" max="13313" width="3.42578125" style="19" customWidth="1"/>
    <col min="13314" max="13314" width="18.7109375" style="19" customWidth="1"/>
    <col min="13315" max="13315" width="95.5703125" style="19" customWidth="1"/>
    <col min="13316" max="13316" width="15.140625" style="19" customWidth="1"/>
    <col min="13317" max="13317" width="2.85546875" style="19" customWidth="1"/>
    <col min="13318" max="13318" width="1.85546875" style="19" customWidth="1"/>
    <col min="13319" max="13568" width="15.85546875" style="19"/>
    <col min="13569" max="13569" width="3.42578125" style="19" customWidth="1"/>
    <col min="13570" max="13570" width="18.7109375" style="19" customWidth="1"/>
    <col min="13571" max="13571" width="95.5703125" style="19" customWidth="1"/>
    <col min="13572" max="13572" width="15.140625" style="19" customWidth="1"/>
    <col min="13573" max="13573" width="2.85546875" style="19" customWidth="1"/>
    <col min="13574" max="13574" width="1.85546875" style="19" customWidth="1"/>
    <col min="13575" max="13824" width="15.85546875" style="19"/>
    <col min="13825" max="13825" width="3.42578125" style="19" customWidth="1"/>
    <col min="13826" max="13826" width="18.7109375" style="19" customWidth="1"/>
    <col min="13827" max="13827" width="95.5703125" style="19" customWidth="1"/>
    <col min="13828" max="13828" width="15.140625" style="19" customWidth="1"/>
    <col min="13829" max="13829" width="2.85546875" style="19" customWidth="1"/>
    <col min="13830" max="13830" width="1.85546875" style="19" customWidth="1"/>
    <col min="13831" max="14080" width="15.85546875" style="19"/>
    <col min="14081" max="14081" width="3.42578125" style="19" customWidth="1"/>
    <col min="14082" max="14082" width="18.7109375" style="19" customWidth="1"/>
    <col min="14083" max="14083" width="95.5703125" style="19" customWidth="1"/>
    <col min="14084" max="14084" width="15.140625" style="19" customWidth="1"/>
    <col min="14085" max="14085" width="2.85546875" style="19" customWidth="1"/>
    <col min="14086" max="14086" width="1.85546875" style="19" customWidth="1"/>
    <col min="14087" max="14336" width="15.85546875" style="19"/>
    <col min="14337" max="14337" width="3.42578125" style="19" customWidth="1"/>
    <col min="14338" max="14338" width="18.7109375" style="19" customWidth="1"/>
    <col min="14339" max="14339" width="95.5703125" style="19" customWidth="1"/>
    <col min="14340" max="14340" width="15.140625" style="19" customWidth="1"/>
    <col min="14341" max="14341" width="2.85546875" style="19" customWidth="1"/>
    <col min="14342" max="14342" width="1.85546875" style="19" customWidth="1"/>
    <col min="14343" max="14592" width="15.85546875" style="19"/>
    <col min="14593" max="14593" width="3.42578125" style="19" customWidth="1"/>
    <col min="14594" max="14594" width="18.7109375" style="19" customWidth="1"/>
    <col min="14595" max="14595" width="95.5703125" style="19" customWidth="1"/>
    <col min="14596" max="14596" width="15.140625" style="19" customWidth="1"/>
    <col min="14597" max="14597" width="2.85546875" style="19" customWidth="1"/>
    <col min="14598" max="14598" width="1.85546875" style="19" customWidth="1"/>
    <col min="14599" max="14848" width="15.85546875" style="19"/>
    <col min="14849" max="14849" width="3.42578125" style="19" customWidth="1"/>
    <col min="14850" max="14850" width="18.7109375" style="19" customWidth="1"/>
    <col min="14851" max="14851" width="95.5703125" style="19" customWidth="1"/>
    <col min="14852" max="14852" width="15.140625" style="19" customWidth="1"/>
    <col min="14853" max="14853" width="2.85546875" style="19" customWidth="1"/>
    <col min="14854" max="14854" width="1.85546875" style="19" customWidth="1"/>
    <col min="14855" max="15104" width="15.85546875" style="19"/>
    <col min="15105" max="15105" width="3.42578125" style="19" customWidth="1"/>
    <col min="15106" max="15106" width="18.7109375" style="19" customWidth="1"/>
    <col min="15107" max="15107" width="95.5703125" style="19" customWidth="1"/>
    <col min="15108" max="15108" width="15.140625" style="19" customWidth="1"/>
    <col min="15109" max="15109" width="2.85546875" style="19" customWidth="1"/>
    <col min="15110" max="15110" width="1.85546875" style="19" customWidth="1"/>
    <col min="15111" max="15360" width="15.85546875" style="19"/>
    <col min="15361" max="15361" width="3.42578125" style="19" customWidth="1"/>
    <col min="15362" max="15362" width="18.7109375" style="19" customWidth="1"/>
    <col min="15363" max="15363" width="95.5703125" style="19" customWidth="1"/>
    <col min="15364" max="15364" width="15.140625" style="19" customWidth="1"/>
    <col min="15365" max="15365" width="2.85546875" style="19" customWidth="1"/>
    <col min="15366" max="15366" width="1.85546875" style="19" customWidth="1"/>
    <col min="15367" max="15616" width="15.85546875" style="19"/>
    <col min="15617" max="15617" width="3.42578125" style="19" customWidth="1"/>
    <col min="15618" max="15618" width="18.7109375" style="19" customWidth="1"/>
    <col min="15619" max="15619" width="95.5703125" style="19" customWidth="1"/>
    <col min="15620" max="15620" width="15.140625" style="19" customWidth="1"/>
    <col min="15621" max="15621" width="2.85546875" style="19" customWidth="1"/>
    <col min="15622" max="15622" width="1.85546875" style="19" customWidth="1"/>
    <col min="15623" max="15872" width="15.85546875" style="19"/>
    <col min="15873" max="15873" width="3.42578125" style="19" customWidth="1"/>
    <col min="15874" max="15874" width="18.7109375" style="19" customWidth="1"/>
    <col min="15875" max="15875" width="95.5703125" style="19" customWidth="1"/>
    <col min="15876" max="15876" width="15.140625" style="19" customWidth="1"/>
    <col min="15877" max="15877" width="2.85546875" style="19" customWidth="1"/>
    <col min="15878" max="15878" width="1.85546875" style="19" customWidth="1"/>
    <col min="15879" max="16128" width="15.85546875" style="19"/>
    <col min="16129" max="16129" width="3.42578125" style="19" customWidth="1"/>
    <col min="16130" max="16130" width="18.7109375" style="19" customWidth="1"/>
    <col min="16131" max="16131" width="95.5703125" style="19" customWidth="1"/>
    <col min="16132" max="16132" width="15.140625" style="19" customWidth="1"/>
    <col min="16133" max="16133" width="2.85546875" style="19" customWidth="1"/>
    <col min="16134" max="16134" width="1.85546875" style="19" customWidth="1"/>
    <col min="16135" max="16384" width="15.85546875" style="19"/>
  </cols>
  <sheetData>
    <row r="1" spans="2:4" ht="12" customHeight="1" x14ac:dyDescent="0.25"/>
    <row r="2" spans="2:4" ht="12" customHeight="1" x14ac:dyDescent="0.25"/>
    <row r="3" spans="2:4" ht="12" customHeight="1" x14ac:dyDescent="0.25"/>
    <row r="4" spans="2:4" ht="15.75" customHeight="1" x14ac:dyDescent="0.25">
      <c r="B4" s="198"/>
      <c r="C4" s="199"/>
    </row>
    <row r="5" spans="2:4" ht="191.25" customHeight="1" x14ac:dyDescent="0.25">
      <c r="B5" s="200"/>
      <c r="C5" s="483"/>
      <c r="D5" s="483"/>
    </row>
    <row r="6" spans="2:4" ht="191.25" customHeight="1" x14ac:dyDescent="0.25">
      <c r="B6" s="200"/>
      <c r="C6" s="201"/>
      <c r="D6" s="201"/>
    </row>
    <row r="7" spans="2:4" ht="124.5" customHeight="1" x14ac:dyDescent="0.25">
      <c r="C7" s="202"/>
    </row>
    <row r="8" spans="2:4" ht="27.75" customHeight="1" x14ac:dyDescent="0.25">
      <c r="B8" s="203"/>
      <c r="C8" s="204"/>
    </row>
    <row r="9" spans="2:4" ht="27.75" customHeight="1" x14ac:dyDescent="0.25">
      <c r="C9" s="204"/>
    </row>
    <row r="37" ht="2.25" customHeight="1" x14ac:dyDescent="0.25"/>
  </sheetData>
  <mergeCells count="1">
    <mergeCell ref="C5:D5"/>
  </mergeCells>
  <pageMargins left="0.19685039370078741" right="0" top="0.78740157480314965" bottom="0.19685039370078741" header="0" footer="0"/>
  <pageSetup paperSize="9" scale="75"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E1908C-F175-4D78-B6E2-FEB7BB8F5094}">
  <sheetPr>
    <pageSetUpPr fitToPage="1"/>
  </sheetPr>
  <dimension ref="A1:F47"/>
  <sheetViews>
    <sheetView zoomScale="85" zoomScaleNormal="85" zoomScaleSheetLayoutView="85" workbookViewId="0">
      <selection activeCell="B31" sqref="B31"/>
    </sheetView>
  </sheetViews>
  <sheetFormatPr defaultColWidth="15.85546875" defaultRowHeight="15.75" x14ac:dyDescent="0.25"/>
  <cols>
    <col min="1" max="1" width="3.42578125" style="19" customWidth="1"/>
    <col min="2" max="2" width="33.7109375" style="209" bestFit="1" customWidth="1"/>
    <col min="3" max="3" width="1.5703125" style="210" customWidth="1"/>
    <col min="4" max="4" width="71" style="209" customWidth="1"/>
    <col min="5" max="6" width="23.5703125" style="209" customWidth="1"/>
    <col min="7" max="7" width="1.85546875" style="209" customWidth="1"/>
    <col min="8" max="8" width="15.85546875" style="209"/>
    <col min="9" max="9" width="6.140625" style="209" customWidth="1"/>
    <col min="10" max="16384" width="15.85546875" style="209"/>
  </cols>
  <sheetData>
    <row r="1" spans="2:6" s="19" customFormat="1" ht="12" customHeight="1" x14ac:dyDescent="0.25">
      <c r="C1" s="205"/>
    </row>
    <row r="2" spans="2:6" s="19" customFormat="1" ht="12" customHeight="1" x14ac:dyDescent="0.25">
      <c r="C2" s="205"/>
    </row>
    <row r="3" spans="2:6" s="19" customFormat="1" ht="12" customHeight="1" x14ac:dyDescent="0.25">
      <c r="C3" s="205"/>
    </row>
    <row r="4" spans="2:6" s="19" customFormat="1" ht="15.75" customHeight="1" x14ac:dyDescent="0.25">
      <c r="C4" s="205"/>
    </row>
    <row r="5" spans="2:6" s="19" customFormat="1" ht="24" customHeight="1" x14ac:dyDescent="0.4">
      <c r="B5" s="484" t="s">
        <v>1754</v>
      </c>
      <c r="C5" s="484"/>
      <c r="D5" s="484"/>
    </row>
    <row r="6" spans="2:6" s="19" customFormat="1" ht="6" customHeight="1" x14ac:dyDescent="0.25">
      <c r="C6" s="205"/>
    </row>
    <row r="7" spans="2:6" s="19" customFormat="1" ht="15.75" customHeight="1" x14ac:dyDescent="0.25">
      <c r="B7" s="206" t="s">
        <v>1755</v>
      </c>
      <c r="C7" s="207"/>
      <c r="D7" s="208" t="s">
        <v>1756</v>
      </c>
    </row>
    <row r="8" spans="2:6" ht="11.25" customHeight="1" x14ac:dyDescent="0.25"/>
    <row r="10" spans="2:6" x14ac:dyDescent="0.25">
      <c r="B10" s="211" t="s">
        <v>1757</v>
      </c>
      <c r="C10" s="212"/>
      <c r="D10" s="213"/>
      <c r="E10" s="213"/>
      <c r="F10" s="213"/>
    </row>
    <row r="11" spans="2:6" x14ac:dyDescent="0.25">
      <c r="B11" s="214" t="s">
        <v>1758</v>
      </c>
      <c r="C11" s="214"/>
      <c r="D11" s="214"/>
      <c r="E11" s="213"/>
      <c r="F11" s="213"/>
    </row>
    <row r="12" spans="2:6" x14ac:dyDescent="0.25">
      <c r="B12" s="215" t="s">
        <v>1759</v>
      </c>
      <c r="C12" s="212"/>
      <c r="D12" s="216" t="s">
        <v>1758</v>
      </c>
      <c r="E12" s="213"/>
      <c r="F12" s="213"/>
    </row>
    <row r="13" spans="2:6" x14ac:dyDescent="0.25">
      <c r="B13" s="215"/>
      <c r="C13" s="212"/>
      <c r="D13" s="213"/>
      <c r="E13" s="213"/>
      <c r="F13" s="213"/>
    </row>
    <row r="14" spans="2:6" x14ac:dyDescent="0.25">
      <c r="B14" s="214" t="s">
        <v>1760</v>
      </c>
      <c r="C14" s="214"/>
      <c r="D14" s="213"/>
      <c r="E14" s="213"/>
      <c r="F14" s="213"/>
    </row>
    <row r="15" spans="2:6" x14ac:dyDescent="0.25">
      <c r="B15" s="215" t="s">
        <v>1761</v>
      </c>
      <c r="C15" s="212"/>
      <c r="D15" s="216" t="s">
        <v>1762</v>
      </c>
      <c r="E15" s="213"/>
      <c r="F15" s="213"/>
    </row>
    <row r="16" spans="2:6" x14ac:dyDescent="0.25">
      <c r="B16" s="215" t="s">
        <v>1763</v>
      </c>
      <c r="C16" s="212"/>
      <c r="D16" s="216" t="s">
        <v>1764</v>
      </c>
      <c r="E16" s="213"/>
      <c r="F16" s="213"/>
    </row>
    <row r="17" spans="2:6" x14ac:dyDescent="0.25">
      <c r="B17" s="215" t="s">
        <v>1765</v>
      </c>
      <c r="C17" s="212"/>
      <c r="D17" s="216" t="s">
        <v>1766</v>
      </c>
      <c r="E17" s="213"/>
      <c r="F17" s="213"/>
    </row>
    <row r="18" spans="2:6" x14ac:dyDescent="0.25">
      <c r="B18" s="215" t="s">
        <v>1767</v>
      </c>
      <c r="C18" s="212"/>
      <c r="D18" s="216" t="s">
        <v>1768</v>
      </c>
      <c r="E18" s="213"/>
      <c r="F18" s="213"/>
    </row>
    <row r="19" spans="2:6" x14ac:dyDescent="0.25">
      <c r="B19" s="215" t="s">
        <v>1769</v>
      </c>
      <c r="C19" s="212"/>
      <c r="D19" s="216" t="s">
        <v>1770</v>
      </c>
      <c r="E19" s="213"/>
      <c r="F19" s="213"/>
    </row>
    <row r="20" spans="2:6" x14ac:dyDescent="0.25">
      <c r="B20" s="215" t="s">
        <v>1771</v>
      </c>
      <c r="C20" s="212"/>
      <c r="D20" s="216" t="s">
        <v>1772</v>
      </c>
      <c r="E20" s="213"/>
      <c r="F20" s="213"/>
    </row>
    <row r="21" spans="2:6" x14ac:dyDescent="0.25">
      <c r="B21" s="215"/>
      <c r="C21" s="212"/>
      <c r="D21" s="213"/>
      <c r="E21" s="213"/>
      <c r="F21" s="213"/>
    </row>
    <row r="22" spans="2:6" x14ac:dyDescent="0.25">
      <c r="B22" s="215" t="s">
        <v>1773</v>
      </c>
      <c r="C22" s="212"/>
      <c r="D22" s="216" t="s">
        <v>1774</v>
      </c>
      <c r="E22" s="213"/>
      <c r="F22" s="213"/>
    </row>
    <row r="23" spans="2:6" x14ac:dyDescent="0.25">
      <c r="B23" s="215" t="s">
        <v>1775</v>
      </c>
      <c r="C23" s="212"/>
      <c r="D23" s="216" t="s">
        <v>1776</v>
      </c>
      <c r="E23" s="213"/>
      <c r="F23" s="213"/>
    </row>
    <row r="24" spans="2:6" x14ac:dyDescent="0.25">
      <c r="B24" s="215" t="s">
        <v>1777</v>
      </c>
      <c r="C24" s="212"/>
      <c r="D24" s="216" t="s">
        <v>1778</v>
      </c>
      <c r="E24" s="213"/>
      <c r="F24" s="213"/>
    </row>
    <row r="25" spans="2:6" x14ac:dyDescent="0.25">
      <c r="B25" s="215" t="s">
        <v>1779</v>
      </c>
      <c r="C25" s="212"/>
      <c r="D25" s="216" t="s">
        <v>1780</v>
      </c>
      <c r="E25" s="213"/>
      <c r="F25" s="213"/>
    </row>
    <row r="26" spans="2:6" x14ac:dyDescent="0.25">
      <c r="B26" s="215" t="s">
        <v>1781</v>
      </c>
      <c r="C26" s="212"/>
      <c r="D26" s="216" t="s">
        <v>1782</v>
      </c>
      <c r="E26" s="213"/>
      <c r="F26" s="213"/>
    </row>
    <row r="27" spans="2:6" x14ac:dyDescent="0.25">
      <c r="B27" s="215" t="s">
        <v>1783</v>
      </c>
      <c r="C27" s="212"/>
      <c r="D27" s="216" t="s">
        <v>1784</v>
      </c>
      <c r="E27" s="213"/>
      <c r="F27" s="213"/>
    </row>
    <row r="28" spans="2:6" x14ac:dyDescent="0.25">
      <c r="B28" s="215" t="s">
        <v>1785</v>
      </c>
      <c r="C28" s="212"/>
      <c r="D28" s="216" t="s">
        <v>1786</v>
      </c>
      <c r="E28" s="213"/>
      <c r="F28" s="213"/>
    </row>
    <row r="29" spans="2:6" x14ac:dyDescent="0.25">
      <c r="B29" s="215" t="s">
        <v>1787</v>
      </c>
      <c r="C29" s="212"/>
      <c r="D29" s="216" t="s">
        <v>1788</v>
      </c>
      <c r="E29" s="213"/>
      <c r="F29" s="213"/>
    </row>
    <row r="30" spans="2:6" x14ac:dyDescent="0.25">
      <c r="B30" s="215" t="s">
        <v>1789</v>
      </c>
      <c r="C30" s="212"/>
      <c r="D30" s="216" t="s">
        <v>1790</v>
      </c>
      <c r="E30" s="213"/>
      <c r="F30" s="213"/>
    </row>
    <row r="31" spans="2:6" x14ac:dyDescent="0.25">
      <c r="B31" s="215" t="s">
        <v>1791</v>
      </c>
      <c r="C31" s="212"/>
      <c r="D31" s="216" t="s">
        <v>1792</v>
      </c>
      <c r="E31" s="213"/>
      <c r="F31" s="213"/>
    </row>
    <row r="32" spans="2:6" x14ac:dyDescent="0.25">
      <c r="B32" s="215" t="s">
        <v>1793</v>
      </c>
      <c r="C32" s="212"/>
      <c r="D32" s="216" t="s">
        <v>1794</v>
      </c>
      <c r="E32" s="213"/>
      <c r="F32" s="213"/>
    </row>
    <row r="33" spans="2:6" x14ac:dyDescent="0.25">
      <c r="B33" s="215" t="s">
        <v>1795</v>
      </c>
      <c r="C33" s="212"/>
      <c r="D33" s="216" t="s">
        <v>1796</v>
      </c>
      <c r="E33" s="213"/>
      <c r="F33" s="213"/>
    </row>
    <row r="34" spans="2:6" x14ac:dyDescent="0.25">
      <c r="B34" s="215" t="s">
        <v>1797</v>
      </c>
      <c r="C34" s="212"/>
      <c r="D34" s="216" t="s">
        <v>1798</v>
      </c>
      <c r="E34" s="213"/>
      <c r="F34" s="213"/>
    </row>
    <row r="35" spans="2:6" x14ac:dyDescent="0.25">
      <c r="B35" s="215" t="s">
        <v>1799</v>
      </c>
      <c r="C35" s="212"/>
      <c r="D35" s="216" t="s">
        <v>1800</v>
      </c>
      <c r="E35" s="213"/>
      <c r="F35" s="213"/>
    </row>
    <row r="36" spans="2:6" x14ac:dyDescent="0.25">
      <c r="B36" s="215" t="s">
        <v>1801</v>
      </c>
      <c r="C36" s="212"/>
      <c r="D36" s="216" t="s">
        <v>1802</v>
      </c>
      <c r="E36" s="213"/>
      <c r="F36" s="213"/>
    </row>
    <row r="37" spans="2:6" x14ac:dyDescent="0.25">
      <c r="B37" s="215" t="s">
        <v>1803</v>
      </c>
      <c r="C37" s="212"/>
      <c r="D37" s="216" t="s">
        <v>1804</v>
      </c>
      <c r="E37" s="213"/>
      <c r="F37" s="213"/>
    </row>
    <row r="38" spans="2:6" x14ac:dyDescent="0.25">
      <c r="B38" s="215" t="s">
        <v>1805</v>
      </c>
      <c r="C38" s="212"/>
      <c r="D38" s="216" t="s">
        <v>1806</v>
      </c>
      <c r="E38" s="213"/>
      <c r="F38" s="213"/>
    </row>
    <row r="39" spans="2:6" x14ac:dyDescent="0.25">
      <c r="B39" s="215" t="s">
        <v>1807</v>
      </c>
      <c r="C39" s="212"/>
      <c r="D39" s="216" t="s">
        <v>1808</v>
      </c>
      <c r="E39" s="213"/>
      <c r="F39" s="213"/>
    </row>
    <row r="40" spans="2:6" x14ac:dyDescent="0.25">
      <c r="B40" s="215"/>
      <c r="C40" s="212"/>
      <c r="D40" s="216"/>
      <c r="E40" s="213"/>
      <c r="F40" s="213"/>
    </row>
    <row r="41" spans="2:6" x14ac:dyDescent="0.25">
      <c r="B41" s="215"/>
      <c r="C41" s="212"/>
      <c r="D41" s="217"/>
      <c r="E41" s="213"/>
      <c r="F41" s="213"/>
    </row>
    <row r="42" spans="2:6" x14ac:dyDescent="0.25">
      <c r="E42" s="210"/>
    </row>
    <row r="43" spans="2:6" x14ac:dyDescent="0.25">
      <c r="B43" s="211" t="s">
        <v>1809</v>
      </c>
      <c r="C43" s="212"/>
      <c r="D43" s="213"/>
      <c r="E43" s="210"/>
    </row>
    <row r="44" spans="2:6" x14ac:dyDescent="0.25">
      <c r="B44" s="215" t="s">
        <v>1810</v>
      </c>
      <c r="C44" s="212"/>
      <c r="D44" s="216" t="s">
        <v>1811</v>
      </c>
      <c r="E44" s="210"/>
    </row>
    <row r="45" spans="2:6" x14ac:dyDescent="0.25">
      <c r="B45" s="215" t="s">
        <v>1812</v>
      </c>
      <c r="C45" s="212"/>
      <c r="D45" s="216" t="s">
        <v>1811</v>
      </c>
      <c r="E45" s="210"/>
    </row>
    <row r="46" spans="2:6" x14ac:dyDescent="0.25">
      <c r="B46" s="215" t="s">
        <v>1813</v>
      </c>
      <c r="C46" s="212"/>
      <c r="D46" s="216" t="s">
        <v>1814</v>
      </c>
    </row>
    <row r="47" spans="2:6" x14ac:dyDescent="0.25">
      <c r="B47" s="213"/>
      <c r="C47" s="212"/>
      <c r="D47" s="213"/>
    </row>
  </sheetData>
  <mergeCells count="1">
    <mergeCell ref="B5:D5"/>
  </mergeCells>
  <hyperlinks>
    <hyperlink ref="D12" location="'Tabel A - General Issuer Detail'!A1" display="General Issuer Detail" xr:uid="{E7125F9A-BCF4-4057-93FA-FE48581EDDCE}"/>
    <hyperlink ref="D15" location="'G1-G4 - Cover pool inform.'!A1" display="General cover pool information " xr:uid="{90848FF4-1674-41A5-96DA-5FAF741B8D5A}"/>
    <hyperlink ref="D16" location="'G1-G4 - Cover pool inform.'!B25" display="Outstanding CBs" xr:uid="{03B37A13-8F23-498E-BD44-3EB136620E47}"/>
    <hyperlink ref="D19" location="'G1-G4 - Cover pool inform.'!B61" display="Legal ALM (balance principle) adherence" xr:uid="{760FC68B-D972-422D-B3BB-32988962047A}"/>
    <hyperlink ref="D20" location="'G1-G4 - Cover pool inform.'!B70" display="Additional characteristics of ALM business model for issued CBs" xr:uid="{73722AC3-17B5-4C3C-8B85-EBC4A027707C}"/>
    <hyperlink ref="D22" location="'Table 1-3 - Lending'!B7" display="Number of loans by property category" xr:uid="{C96C5524-3A87-4BDC-9291-E9B8879288C5}"/>
    <hyperlink ref="D23" location="'Table 1-3 - Lending'!B16" display="Lending by property category, DKKbn" xr:uid="{4A36F38A-AB62-4DB2-867D-F0D98E3EA107}"/>
    <hyperlink ref="D24" location="'Table 1-3 - Lending'!B23" display="Lending, by loan size, DKKbn" xr:uid="{F0AACEDB-BA57-42C6-BAF3-2EDE62A35C0C}"/>
    <hyperlink ref="D25" location="'Table 4 - LTV'!B7" display="Lending, by-loan to-value (LTV), current property value, DKKbn" xr:uid="{C9230095-DBB9-4722-AFD1-B82C492E0299}"/>
    <hyperlink ref="D26" location="'Table 4 - LTV'!B29" display="Lending, by-loan to-value (LTV), current property value, Per cent" xr:uid="{EC80EB90-4C29-4DD6-A477-AA93E8158605}"/>
    <hyperlink ref="D27" location="'Table 4 - LTV'!B51" display="Lending, by-loan to-value (LTV), current property value, DKKbn (&quot;Sidste krone&quot;)" xr:uid="{88FAC95A-FC56-4F69-8B85-0C01188E03F0}"/>
    <hyperlink ref="D28" location="'Table 4 - LTV'!B73" display="Lending, by-loan to-value (LTV), current property value, Per cent (&quot;Sidste krone&quot;)" xr:uid="{9DD02825-F73F-4963-B6B9-83694739A4CF}"/>
    <hyperlink ref="D29" location="'Table 5 - Lending by region'!B7" display="Lending by region, DKKbn" xr:uid="{0146D4F4-3C6E-4790-A4EC-30B4147BF20A}"/>
    <hyperlink ref="D30" location="'Table 6-8 - Lending by loantype'!B6" display="Lending by loan type - IO Loans, DKKbn" xr:uid="{37FE491B-E43B-4543-AB6B-6244708B52B9}"/>
    <hyperlink ref="D31" location="'Table 6-8 - Lending by loantype'!B23" display="Lending by loan type - Repayment Loans / Amortizing Loans, DKKbn" xr:uid="{595A8D33-E74B-4554-A15E-48E34AAD695D}"/>
    <hyperlink ref="D32" location="'Table 6-8 - Lending by loantype'!B40" display="Lending by loan type - All loans, DKKbn" xr:uid="{46B05481-3BF2-4417-9C84-5CAECF283CCA}"/>
    <hyperlink ref="D34" location="'Table 9-12 - Lending'!B20" display="Lending by remaining maturity, DKKbn" xr:uid="{E64FD045-B870-4E3F-9527-0542B6295B29}"/>
    <hyperlink ref="D35" location="'Table 9-12 - Lending'!B35" display="90 day Non-performing loans by property type, as percentage of instalments payments, %" xr:uid="{F03D3B2D-7392-4293-8CC8-ED16CB58F943}"/>
    <hyperlink ref="D36" location="'Table 9-12 - Lending'!B45" display="90 day Non-performing loans by property type, as percentage of lending, %" xr:uid="{4AFA95EB-3158-48E0-98CC-08EC1878E9A6}"/>
    <hyperlink ref="D37" location="'Table 9-12 - Lending'!B55" display="90 day Non-performing loans by property type, as percentage of lending, by continous LTV bracket, %" xr:uid="{3960EAF0-6E4F-4255-AB05-3E3D7B88F606}"/>
    <hyperlink ref="D38" location="'Table 9-12 - Lending'!B69" display="Realised losses (DKKm)" xr:uid="{7DB285BB-3B67-4C7F-8C69-E86F433E2C45}"/>
    <hyperlink ref="D39" location="'Table 9-12 - Lending'!B78" display="Realised losses (%)" xr:uid="{A135FF15-9751-4282-A1AD-930BC639AC2D}"/>
    <hyperlink ref="D44" location="'X1 Key Concepts'!B8" display="Key Concepts Explanation" xr:uid="{550F32B4-2720-472D-837E-1E657D8C7D06}"/>
    <hyperlink ref="D46" location="'X3 - General explanation'!B7" display="General explanation" xr:uid="{2A9FEF0B-C6DD-4DA1-8978-4F3B1DD1F684}"/>
    <hyperlink ref="D17" location="'G1-G4 - Cover pool inform.'!A1" display="Cover assets and maturity structure" xr:uid="{F1464287-7DF9-413F-8403-8584FDEAED81}"/>
    <hyperlink ref="D45" location="'X2 Key Concepts'!A1" display="Key Concepts Explanation" xr:uid="{D10E49E8-4EC3-4CF3-8FAD-06C7B39C5F6E}"/>
    <hyperlink ref="D18" location="'G1-G4 - Cover pool inform.'!A1" display="Interest and currency risk" xr:uid="{A00C5E72-EF44-4999-8339-7AA6F2A12015}"/>
    <hyperlink ref="D33" location="'Table 9-12 - Lending'!B6" display="Lending by Seasoning, DKKbn (Seasoning defined by duration of customer relationship)" xr:uid="{426D2B48-DD7C-44ED-ADB1-651D8B35D4C8}"/>
  </hyperlinks>
  <pageMargins left="0.78740157480314965" right="0.59055118110236227" top="0.78740157480314965" bottom="0.78740157480314965" header="0" footer="0"/>
  <pageSetup paperSize="9" scale="5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DF8F0-E4FD-4DF3-B088-7B1E0F3BFC25}">
  <sheetPr>
    <pageSetUpPr fitToPage="1"/>
  </sheetPr>
  <dimension ref="B1:F46"/>
  <sheetViews>
    <sheetView zoomScale="85" zoomScaleNormal="85" workbookViewId="0">
      <selection activeCell="B31" sqref="B31"/>
    </sheetView>
  </sheetViews>
  <sheetFormatPr defaultColWidth="15.85546875" defaultRowHeight="15" x14ac:dyDescent="0.25"/>
  <cols>
    <col min="1" max="1" width="3.42578125" style="19" customWidth="1"/>
    <col min="2" max="2" width="68.42578125" style="19" bestFit="1" customWidth="1"/>
    <col min="3" max="6" width="15.7109375" style="19" bestFit="1" customWidth="1"/>
    <col min="7" max="7" width="5.140625" style="19" customWidth="1"/>
    <col min="8" max="16384" width="15.85546875" style="19"/>
  </cols>
  <sheetData>
    <row r="1" spans="2:6" ht="12" customHeight="1" x14ac:dyDescent="0.25"/>
    <row r="2" spans="2:6" ht="12" customHeight="1" x14ac:dyDescent="0.25"/>
    <row r="3" spans="2:6" ht="12" customHeight="1" x14ac:dyDescent="0.25"/>
    <row r="4" spans="2:6" ht="36" customHeight="1" x14ac:dyDescent="0.25">
      <c r="B4" s="218" t="s">
        <v>1815</v>
      </c>
      <c r="C4" s="485"/>
      <c r="D4" s="485"/>
    </row>
    <row r="5" spans="2:6" ht="15.75" x14ac:dyDescent="0.25">
      <c r="B5" s="219" t="s">
        <v>1816</v>
      </c>
      <c r="C5" s="220"/>
      <c r="D5" s="220"/>
      <c r="E5" s="220"/>
      <c r="F5" s="220"/>
    </row>
    <row r="6" spans="2:6" s="223" customFormat="1" ht="3.75" customHeight="1" x14ac:dyDescent="0.25">
      <c r="B6" s="221"/>
      <c r="C6" s="222"/>
      <c r="D6" s="222"/>
      <c r="E6" s="222"/>
      <c r="F6" s="222"/>
    </row>
    <row r="7" spans="2:6" s="223" customFormat="1" ht="3" customHeight="1" x14ac:dyDescent="0.25">
      <c r="B7" s="221"/>
    </row>
    <row r="8" spans="2:6" ht="3.75" customHeight="1" x14ac:dyDescent="0.25"/>
    <row r="9" spans="2:6" x14ac:dyDescent="0.25">
      <c r="B9" s="224" t="s">
        <v>1817</v>
      </c>
      <c r="C9" s="225" t="s">
        <v>1818</v>
      </c>
      <c r="D9" s="225" t="s">
        <v>1819</v>
      </c>
      <c r="E9" s="225" t="s">
        <v>1820</v>
      </c>
      <c r="F9" s="225" t="s">
        <v>1821</v>
      </c>
    </row>
    <row r="10" spans="2:6" x14ac:dyDescent="0.25">
      <c r="B10" s="226" t="s">
        <v>1822</v>
      </c>
      <c r="C10" s="227"/>
      <c r="D10" s="227"/>
      <c r="E10" s="227"/>
      <c r="F10" s="227"/>
    </row>
    <row r="11" spans="2:6" x14ac:dyDescent="0.25">
      <c r="B11" s="226" t="s">
        <v>1823</v>
      </c>
      <c r="C11" s="227">
        <v>395.11500000000001</v>
      </c>
      <c r="D11" s="227">
        <v>394.64699999999999</v>
      </c>
      <c r="E11" s="227">
        <v>394.93299999999999</v>
      </c>
      <c r="F11" s="227">
        <v>393.46300000000002</v>
      </c>
    </row>
    <row r="12" spans="2:6" x14ac:dyDescent="0.25">
      <c r="B12" s="228" t="s">
        <v>1824</v>
      </c>
      <c r="C12" s="229">
        <v>395.11500000000001</v>
      </c>
      <c r="D12" s="229">
        <v>394.64699999999999</v>
      </c>
      <c r="E12" s="229">
        <v>394.93299999999999</v>
      </c>
      <c r="F12" s="229">
        <v>393.46300000000002</v>
      </c>
    </row>
    <row r="13" spans="2:6" x14ac:dyDescent="0.25">
      <c r="B13" s="230" t="s">
        <v>1825</v>
      </c>
      <c r="C13" s="231"/>
      <c r="D13" s="231"/>
      <c r="E13" s="231"/>
      <c r="F13" s="231"/>
    </row>
    <row r="14" spans="2:6" x14ac:dyDescent="0.25">
      <c r="B14" s="226" t="s">
        <v>1826</v>
      </c>
      <c r="C14" s="232"/>
      <c r="D14" s="232"/>
      <c r="E14" s="232"/>
      <c r="F14" s="232"/>
    </row>
    <row r="15" spans="2:6" x14ac:dyDescent="0.25">
      <c r="B15" s="226" t="s">
        <v>1827</v>
      </c>
      <c r="C15" s="227">
        <v>419.81200000000001</v>
      </c>
      <c r="D15" s="227">
        <v>421.49200000000002</v>
      </c>
      <c r="E15" s="227">
        <v>428.48500000000001</v>
      </c>
      <c r="F15" s="227">
        <v>416.51400000000001</v>
      </c>
    </row>
    <row r="16" spans="2:6" x14ac:dyDescent="0.25">
      <c r="B16" s="226" t="s">
        <v>1828</v>
      </c>
      <c r="C16" s="227"/>
      <c r="D16" s="227"/>
      <c r="E16" s="227"/>
      <c r="F16" s="227"/>
    </row>
    <row r="17" spans="2:6" x14ac:dyDescent="0.25">
      <c r="B17" s="233" t="s">
        <v>1829</v>
      </c>
      <c r="C17" s="227"/>
      <c r="D17" s="227"/>
      <c r="E17" s="227"/>
      <c r="F17" s="227"/>
    </row>
    <row r="18" spans="2:6" x14ac:dyDescent="0.25">
      <c r="B18" s="234" t="s">
        <v>1830</v>
      </c>
      <c r="C18" s="235">
        <v>115.465</v>
      </c>
      <c r="D18" s="235">
        <v>114.536</v>
      </c>
      <c r="E18" s="235">
        <v>114.867</v>
      </c>
      <c r="F18" s="235">
        <v>117.91800000000001</v>
      </c>
    </row>
    <row r="19" spans="2:6" x14ac:dyDescent="0.25">
      <c r="B19" s="236" t="s">
        <v>1831</v>
      </c>
      <c r="C19" s="235"/>
      <c r="D19" s="235"/>
      <c r="E19" s="235"/>
      <c r="F19" s="235"/>
    </row>
    <row r="20" spans="2:6" x14ac:dyDescent="0.25">
      <c r="B20" s="226" t="s">
        <v>1832</v>
      </c>
      <c r="C20" s="227"/>
      <c r="D20" s="227"/>
      <c r="E20" s="227"/>
      <c r="F20" s="227"/>
    </row>
    <row r="21" spans="2:6" s="223" customFormat="1" ht="9.75" customHeight="1" x14ac:dyDescent="0.25">
      <c r="B21" s="221"/>
      <c r="C21" s="222"/>
      <c r="D21" s="222"/>
      <c r="E21" s="222"/>
      <c r="F21" s="222"/>
    </row>
    <row r="22" spans="2:6" s="223" customFormat="1" ht="15.75" x14ac:dyDescent="0.25">
      <c r="B22" s="237"/>
      <c r="C22" s="222"/>
      <c r="D22" s="222"/>
      <c r="E22" s="222"/>
      <c r="F22" s="222"/>
    </row>
    <row r="23" spans="2:6" x14ac:dyDescent="0.25">
      <c r="B23" s="238" t="s">
        <v>1833</v>
      </c>
      <c r="C23" s="239"/>
      <c r="D23" s="239"/>
      <c r="E23" s="239"/>
      <c r="F23" s="239"/>
    </row>
    <row r="24" spans="2:6" x14ac:dyDescent="0.25">
      <c r="B24" s="240" t="s">
        <v>1834</v>
      </c>
      <c r="C24" s="241">
        <v>395.11500000000001</v>
      </c>
      <c r="D24" s="241">
        <v>394.64699999999999</v>
      </c>
      <c r="E24" s="241">
        <v>394.93299999999999</v>
      </c>
      <c r="F24" s="241">
        <v>393.46300000000002</v>
      </c>
    </row>
    <row r="25" spans="2:6" x14ac:dyDescent="0.25">
      <c r="B25" s="238" t="s">
        <v>1835</v>
      </c>
      <c r="C25" s="239"/>
      <c r="D25" s="239"/>
      <c r="E25" s="239"/>
      <c r="F25" s="239"/>
    </row>
    <row r="26" spans="2:6" ht="3" customHeight="1" x14ac:dyDescent="0.25">
      <c r="B26" s="242"/>
      <c r="C26" s="239"/>
      <c r="D26" s="239"/>
      <c r="E26" s="239"/>
      <c r="F26" s="239"/>
    </row>
    <row r="27" spans="2:6" x14ac:dyDescent="0.25">
      <c r="B27" s="228" t="s">
        <v>1836</v>
      </c>
      <c r="C27" s="233"/>
      <c r="D27" s="233"/>
      <c r="E27" s="233"/>
      <c r="F27" s="233"/>
    </row>
    <row r="28" spans="2:6" x14ac:dyDescent="0.25">
      <c r="B28" s="243" t="s">
        <v>1837</v>
      </c>
      <c r="C28" s="244">
        <v>0.748</v>
      </c>
      <c r="D28" s="245">
        <v>1.4730000000000001</v>
      </c>
      <c r="E28" s="245">
        <v>1.55</v>
      </c>
      <c r="F28" s="244">
        <v>1.6759999999999999</v>
      </c>
    </row>
    <row r="29" spans="2:6" x14ac:dyDescent="0.25">
      <c r="B29" s="243" t="s">
        <v>1838</v>
      </c>
      <c r="C29" s="244">
        <v>3.7530000000000001</v>
      </c>
      <c r="D29" s="244">
        <v>3.9609999999999999</v>
      </c>
      <c r="E29" s="244">
        <v>4.0549999999999997</v>
      </c>
      <c r="F29" s="244">
        <v>4.1310000000000002</v>
      </c>
    </row>
    <row r="30" spans="2:6" x14ac:dyDescent="0.25">
      <c r="B30" s="243" t="s">
        <v>1839</v>
      </c>
      <c r="C30" s="244">
        <v>390.61399999999998</v>
      </c>
      <c r="D30" s="244">
        <v>389.21300000000002</v>
      </c>
      <c r="E30" s="244">
        <v>389.32799999999997</v>
      </c>
      <c r="F30" s="244">
        <v>387.65499999999997</v>
      </c>
    </row>
    <row r="31" spans="2:6" x14ac:dyDescent="0.25">
      <c r="B31" s="228" t="s">
        <v>1840</v>
      </c>
      <c r="C31" s="246"/>
      <c r="D31" s="246"/>
      <c r="E31" s="246"/>
      <c r="F31" s="246"/>
    </row>
    <row r="32" spans="2:6" x14ac:dyDescent="0.25">
      <c r="B32" s="243" t="s">
        <v>1841</v>
      </c>
      <c r="C32" s="244">
        <v>387.29700000000003</v>
      </c>
      <c r="D32" s="244">
        <v>385.39699999999999</v>
      </c>
      <c r="E32" s="244">
        <v>385.19</v>
      </c>
      <c r="F32" s="244">
        <v>383.22399999999999</v>
      </c>
    </row>
    <row r="33" spans="2:6" x14ac:dyDescent="0.25">
      <c r="B33" s="243" t="s">
        <v>1842</v>
      </c>
      <c r="C33" s="244">
        <v>7.819</v>
      </c>
      <c r="D33" s="244">
        <v>9.25</v>
      </c>
      <c r="E33" s="244">
        <v>9.7430000000000003</v>
      </c>
      <c r="F33" s="244">
        <v>10.238</v>
      </c>
    </row>
    <row r="34" spans="2:6" x14ac:dyDescent="0.25">
      <c r="B34" s="243" t="s">
        <v>1843</v>
      </c>
      <c r="C34" s="247">
        <v>0</v>
      </c>
      <c r="D34" s="247">
        <v>0</v>
      </c>
      <c r="E34" s="247">
        <v>0</v>
      </c>
      <c r="F34" s="247">
        <v>0</v>
      </c>
    </row>
    <row r="35" spans="2:6" x14ac:dyDescent="0.25">
      <c r="B35" s="243" t="s">
        <v>1844</v>
      </c>
      <c r="C35" s="247">
        <v>0</v>
      </c>
      <c r="D35" s="247">
        <v>0</v>
      </c>
      <c r="E35" s="247">
        <v>0</v>
      </c>
      <c r="F35" s="247">
        <v>0</v>
      </c>
    </row>
    <row r="36" spans="2:6" x14ac:dyDescent="0.25">
      <c r="B36" s="228" t="s">
        <v>1845</v>
      </c>
      <c r="C36" s="246"/>
      <c r="D36" s="246"/>
      <c r="E36" s="246"/>
      <c r="F36" s="246"/>
    </row>
    <row r="37" spans="2:6" ht="30" x14ac:dyDescent="0.25">
      <c r="B37" s="243" t="s">
        <v>1846</v>
      </c>
      <c r="C37" s="244">
        <v>305.27</v>
      </c>
      <c r="D37" s="244">
        <v>303.392</v>
      </c>
      <c r="E37" s="244">
        <v>303.64299999999997</v>
      </c>
      <c r="F37" s="244">
        <v>302.18299999999999</v>
      </c>
    </row>
    <row r="38" spans="2:6" ht="30" x14ac:dyDescent="0.25">
      <c r="B38" s="243" t="s">
        <v>1847</v>
      </c>
      <c r="C38" s="244">
        <v>89.688000000000002</v>
      </c>
      <c r="D38" s="244">
        <v>91.094999999999999</v>
      </c>
      <c r="E38" s="244">
        <v>91.123000000000005</v>
      </c>
      <c r="F38" s="244">
        <v>91.111999999999995</v>
      </c>
    </row>
    <row r="39" spans="2:6" x14ac:dyDescent="0.25">
      <c r="B39" s="243" t="s">
        <v>1848</v>
      </c>
      <c r="C39" s="244">
        <v>0.157</v>
      </c>
      <c r="D39" s="244">
        <v>0.159</v>
      </c>
      <c r="E39" s="244">
        <v>0.16800000000000001</v>
      </c>
      <c r="F39" s="244">
        <v>0.16800000000000001</v>
      </c>
    </row>
    <row r="40" spans="2:6" x14ac:dyDescent="0.25">
      <c r="B40" s="228" t="s">
        <v>1849</v>
      </c>
      <c r="C40" s="248"/>
      <c r="D40" s="248"/>
      <c r="E40" s="248"/>
      <c r="F40" s="248"/>
    </row>
    <row r="41" spans="2:6" x14ac:dyDescent="0.25">
      <c r="B41" s="226" t="s">
        <v>1850</v>
      </c>
      <c r="C41" s="249">
        <v>0.22</v>
      </c>
      <c r="D41" s="249">
        <v>0.22</v>
      </c>
      <c r="E41" s="249">
        <v>0.27</v>
      </c>
      <c r="F41" s="250">
        <v>0.14000000000000001</v>
      </c>
    </row>
    <row r="42" spans="2:6" ht="30" x14ac:dyDescent="0.25">
      <c r="B42" s="233" t="s">
        <v>1851</v>
      </c>
      <c r="C42" s="251"/>
      <c r="D42" s="251"/>
      <c r="E42" s="251"/>
      <c r="F42" s="251"/>
    </row>
    <row r="46" spans="2:6" x14ac:dyDescent="0.25">
      <c r="F46" s="252" t="s">
        <v>1852</v>
      </c>
    </row>
  </sheetData>
  <mergeCells count="1">
    <mergeCell ref="C4:D4"/>
  </mergeCells>
  <hyperlinks>
    <hyperlink ref="F46" location="Contents!A1" display="To Contents" xr:uid="{499474A5-3E87-4F32-90B0-8EAFE75C4603}"/>
  </hyperlinks>
  <pageMargins left="0.70866141732283472" right="0.70866141732283472" top="0.74803149606299213" bottom="0.74803149606299213" header="0.31496062992125984" footer="0.31496062992125984"/>
  <pageSetup paperSize="9" scale="62"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DBE711-FCCA-45D7-BA38-2C69D3CD7E41}">
  <sheetPr>
    <pageSetUpPr fitToPage="1"/>
  </sheetPr>
  <dimension ref="A3:K132"/>
  <sheetViews>
    <sheetView zoomScale="85" zoomScaleNormal="85" workbookViewId="0">
      <selection activeCell="K19" sqref="K18:K19"/>
    </sheetView>
  </sheetViews>
  <sheetFormatPr defaultColWidth="9.140625" defaultRowHeight="15" x14ac:dyDescent="0.25"/>
  <cols>
    <col min="1" max="1" width="3.28515625" style="19" customWidth="1"/>
    <col min="2" max="2" width="60.85546875" style="19" customWidth="1"/>
    <col min="3" max="3" width="21.5703125" style="19" customWidth="1"/>
    <col min="4" max="4" width="19.42578125" style="19" customWidth="1"/>
    <col min="5" max="5" width="17.7109375" style="19" customWidth="1"/>
    <col min="6" max="6" width="17.5703125" style="19" bestFit="1" customWidth="1"/>
    <col min="7" max="8" width="10.7109375" style="19" customWidth="1"/>
    <col min="9" max="9" width="10.85546875" style="19" customWidth="1"/>
    <col min="10" max="10" width="4.85546875" style="19" bestFit="1" customWidth="1"/>
    <col min="11" max="11" width="17.5703125" style="19" bestFit="1" customWidth="1"/>
    <col min="12" max="12" width="8.85546875" style="19" customWidth="1"/>
    <col min="13" max="16384" width="9.140625" style="19"/>
  </cols>
  <sheetData>
    <row r="3" spans="2:9" ht="12" customHeight="1" x14ac:dyDescent="0.25"/>
    <row r="4" spans="2:9" ht="36" x14ac:dyDescent="0.25">
      <c r="B4" s="218" t="s">
        <v>1853</v>
      </c>
      <c r="C4" s="218"/>
      <c r="D4" s="218"/>
      <c r="E4" s="218"/>
      <c r="F4" s="218"/>
      <c r="G4" s="218"/>
      <c r="H4" s="218"/>
      <c r="I4" s="218"/>
    </row>
    <row r="5" spans="2:9" ht="4.5" customHeight="1" x14ac:dyDescent="0.25">
      <c r="B5" s="491"/>
      <c r="C5" s="491"/>
      <c r="D5" s="491"/>
      <c r="E5" s="491"/>
      <c r="F5" s="491"/>
      <c r="G5" s="491"/>
      <c r="H5" s="491"/>
      <c r="I5" s="491"/>
    </row>
    <row r="6" spans="2:9" ht="5.25" customHeight="1" x14ac:dyDescent="0.25">
      <c r="B6" s="253"/>
      <c r="C6" s="253"/>
      <c r="D6" s="253"/>
      <c r="E6" s="253"/>
      <c r="F6" s="253"/>
      <c r="G6" s="253"/>
      <c r="H6" s="253"/>
      <c r="I6" s="253"/>
    </row>
    <row r="7" spans="2:9" x14ac:dyDescent="0.25">
      <c r="B7" s="254" t="s">
        <v>1854</v>
      </c>
      <c r="C7" s="255"/>
      <c r="D7" s="255"/>
      <c r="E7" s="255"/>
      <c r="F7" s="255" t="s">
        <v>1818</v>
      </c>
      <c r="G7" s="255" t="s">
        <v>1819</v>
      </c>
      <c r="H7" s="255" t="s">
        <v>1820</v>
      </c>
      <c r="I7" s="255" t="s">
        <v>1821</v>
      </c>
    </row>
    <row r="8" spans="2:9" x14ac:dyDescent="0.25">
      <c r="B8" s="256" t="s">
        <v>1855</v>
      </c>
      <c r="C8" s="223"/>
      <c r="D8" s="223"/>
      <c r="E8" s="223"/>
      <c r="F8" s="257">
        <v>448.05212799384998</v>
      </c>
      <c r="G8" s="227">
        <v>450.64992233533303</v>
      </c>
      <c r="H8" s="227">
        <v>453.85741156181155</v>
      </c>
      <c r="I8" s="257">
        <v>442.44797086839003</v>
      </c>
    </row>
    <row r="9" spans="2:9" x14ac:dyDescent="0.25">
      <c r="B9" s="256" t="s">
        <v>1856</v>
      </c>
      <c r="C9" s="223"/>
      <c r="D9" s="223"/>
      <c r="E9" s="223"/>
      <c r="F9" s="257"/>
      <c r="G9" s="227"/>
      <c r="H9" s="227"/>
      <c r="I9" s="257"/>
    </row>
    <row r="10" spans="2:9" x14ac:dyDescent="0.25">
      <c r="B10" s="256" t="s">
        <v>1857</v>
      </c>
      <c r="C10" s="223"/>
      <c r="D10" s="223"/>
      <c r="E10" s="223"/>
      <c r="F10" s="257">
        <v>40.119778681339902</v>
      </c>
      <c r="G10" s="258">
        <v>41.737340242622984</v>
      </c>
      <c r="H10" s="258">
        <v>38.88573516130139</v>
      </c>
      <c r="I10" s="259">
        <v>39.972483930039978</v>
      </c>
    </row>
    <row r="11" spans="2:9" x14ac:dyDescent="0.25">
      <c r="B11" s="256" t="s">
        <v>1858</v>
      </c>
      <c r="C11" s="256" t="s">
        <v>101</v>
      </c>
      <c r="D11" s="256"/>
      <c r="E11" s="256"/>
      <c r="F11" s="259">
        <v>9.8349098199625278</v>
      </c>
      <c r="G11" s="259">
        <v>10.2069102469339</v>
      </c>
      <c r="H11" s="259">
        <v>9.3706962119917812</v>
      </c>
      <c r="I11" s="259">
        <v>9.9316567660089206</v>
      </c>
    </row>
    <row r="12" spans="2:9" x14ac:dyDescent="0.25">
      <c r="B12" s="260"/>
      <c r="C12" s="261" t="s">
        <v>1859</v>
      </c>
      <c r="D12" s="261"/>
      <c r="E12" s="261"/>
      <c r="F12" s="262"/>
      <c r="G12" s="263"/>
      <c r="H12" s="263"/>
      <c r="I12" s="262"/>
    </row>
    <row r="13" spans="2:9" x14ac:dyDescent="0.25">
      <c r="B13" s="256" t="s">
        <v>1860</v>
      </c>
      <c r="C13" s="223"/>
      <c r="D13" s="223"/>
      <c r="E13" s="223"/>
      <c r="F13" s="257">
        <v>407.93200000000002</v>
      </c>
      <c r="G13" s="257">
        <v>408.91300000000001</v>
      </c>
      <c r="H13" s="257">
        <v>414.97199999999998</v>
      </c>
      <c r="I13" s="257">
        <v>402.47500000000002</v>
      </c>
    </row>
    <row r="14" spans="2:9" x14ac:dyDescent="0.25">
      <c r="B14" s="223"/>
      <c r="C14" s="256" t="s">
        <v>1861</v>
      </c>
      <c r="D14" s="256"/>
      <c r="E14" s="256"/>
      <c r="F14" s="264">
        <v>20.611000000000001</v>
      </c>
      <c r="G14" s="257">
        <v>18.619</v>
      </c>
      <c r="H14" s="257">
        <v>39.765999999999998</v>
      </c>
      <c r="I14" s="257">
        <v>13.682</v>
      </c>
    </row>
    <row r="15" spans="2:9" x14ac:dyDescent="0.25">
      <c r="B15" s="256" t="s">
        <v>1862</v>
      </c>
      <c r="C15" s="223"/>
      <c r="D15" s="223"/>
      <c r="E15" s="223"/>
      <c r="F15" s="257"/>
      <c r="G15" s="257"/>
      <c r="H15" s="257"/>
      <c r="I15" s="257"/>
    </row>
    <row r="16" spans="2:9" x14ac:dyDescent="0.25">
      <c r="B16" s="256" t="s">
        <v>1863</v>
      </c>
      <c r="C16" s="223"/>
      <c r="D16" s="223"/>
      <c r="E16" s="223"/>
      <c r="F16" s="257">
        <v>5.0999999999999996</v>
      </c>
      <c r="G16" s="257">
        <v>11.3</v>
      </c>
      <c r="H16" s="257">
        <v>10.1</v>
      </c>
      <c r="I16" s="257">
        <v>10.7</v>
      </c>
    </row>
    <row r="17" spans="1:9" x14ac:dyDescent="0.25">
      <c r="A17" s="265"/>
      <c r="B17" s="266" t="s">
        <v>1864</v>
      </c>
      <c r="C17" s="267"/>
      <c r="D17" s="223"/>
      <c r="E17" s="223"/>
      <c r="F17" s="257">
        <v>2.2000000000000002</v>
      </c>
      <c r="G17" s="257">
        <v>2.2000000000000002</v>
      </c>
      <c r="H17" s="257">
        <v>2.2000000000000002</v>
      </c>
      <c r="I17" s="257">
        <v>2.2000000000000002</v>
      </c>
    </row>
    <row r="18" spans="1:9" x14ac:dyDescent="0.25">
      <c r="A18" s="265"/>
      <c r="B18" s="266" t="s">
        <v>1865</v>
      </c>
      <c r="C18" s="267"/>
      <c r="D18" s="268"/>
      <c r="E18" s="268"/>
      <c r="F18" s="269"/>
      <c r="G18" s="269"/>
      <c r="H18" s="257"/>
      <c r="I18" s="257"/>
    </row>
    <row r="19" spans="1:9" x14ac:dyDescent="0.25">
      <c r="A19" s="265"/>
      <c r="B19" s="266" t="s">
        <v>1866</v>
      </c>
      <c r="C19" s="267"/>
      <c r="D19" s="268"/>
      <c r="E19" s="268"/>
      <c r="F19" s="257">
        <v>19</v>
      </c>
      <c r="G19" s="257">
        <v>19.100000000000001</v>
      </c>
      <c r="H19" s="257">
        <v>19.100000000000001</v>
      </c>
      <c r="I19" s="257">
        <v>19.100000000000001</v>
      </c>
    </row>
    <row r="20" spans="1:9" x14ac:dyDescent="0.25">
      <c r="A20" s="265"/>
      <c r="B20" s="266" t="s">
        <v>1867</v>
      </c>
      <c r="C20" s="267"/>
      <c r="D20" s="268"/>
      <c r="E20" s="268"/>
      <c r="F20" s="257">
        <v>21.2</v>
      </c>
      <c r="G20" s="257">
        <v>21.3</v>
      </c>
      <c r="H20" s="257">
        <v>21.3</v>
      </c>
      <c r="I20" s="257">
        <v>21.3</v>
      </c>
    </row>
    <row r="21" spans="1:9" x14ac:dyDescent="0.25">
      <c r="A21" s="265"/>
      <c r="B21" s="270"/>
      <c r="C21" s="267"/>
      <c r="D21" s="268"/>
      <c r="E21" s="268"/>
      <c r="F21" s="269"/>
      <c r="G21" s="269"/>
      <c r="H21" s="269"/>
      <c r="I21" s="269"/>
    </row>
    <row r="22" spans="1:9" x14ac:dyDescent="0.25">
      <c r="A22" s="265"/>
      <c r="B22" s="271" t="s">
        <v>1868</v>
      </c>
      <c r="C22" s="272"/>
      <c r="D22" s="273"/>
      <c r="E22" s="273"/>
      <c r="F22" s="274"/>
      <c r="G22" s="274"/>
      <c r="H22" s="274"/>
      <c r="I22" s="274"/>
    </row>
    <row r="23" spans="1:9" ht="7.5" customHeight="1" x14ac:dyDescent="0.25"/>
    <row r="24" spans="1:9" ht="18" x14ac:dyDescent="0.25">
      <c r="B24" s="218" t="s">
        <v>1869</v>
      </c>
      <c r="C24" s="218"/>
      <c r="D24" s="218"/>
      <c r="E24" s="218"/>
      <c r="F24" s="218"/>
      <c r="G24" s="218"/>
      <c r="H24" s="218"/>
      <c r="I24" s="218"/>
    </row>
    <row r="25" spans="1:9" ht="5.25" customHeight="1" x14ac:dyDescent="0.25">
      <c r="B25" s="253"/>
      <c r="C25" s="253"/>
      <c r="D25" s="253"/>
      <c r="E25" s="253"/>
      <c r="F25" s="253"/>
      <c r="G25" s="253"/>
      <c r="H25" s="253"/>
      <c r="I25" s="253"/>
    </row>
    <row r="26" spans="1:9" x14ac:dyDescent="0.25">
      <c r="B26" s="254" t="s">
        <v>1854</v>
      </c>
      <c r="C26" s="255"/>
      <c r="D26" s="255"/>
      <c r="E26" s="255"/>
      <c r="F26" s="255" t="str">
        <f>+F7</f>
        <v>Q4 2018</v>
      </c>
      <c r="G26" s="255" t="s">
        <v>1819</v>
      </c>
      <c r="H26" s="255" t="s">
        <v>1820</v>
      </c>
      <c r="I26" s="255" t="s">
        <v>1821</v>
      </c>
    </row>
    <row r="27" spans="1:9" x14ac:dyDescent="0.25">
      <c r="B27" s="256" t="s">
        <v>1860</v>
      </c>
      <c r="C27" s="223"/>
      <c r="D27" s="223"/>
      <c r="E27" s="223"/>
      <c r="F27" s="266">
        <v>407.93200000000002</v>
      </c>
      <c r="G27" s="275">
        <v>408.91300000000001</v>
      </c>
      <c r="H27" s="275">
        <v>414.97199999999998</v>
      </c>
      <c r="I27" s="266">
        <v>402.47500000000002</v>
      </c>
    </row>
    <row r="28" spans="1:9" x14ac:dyDescent="0.25">
      <c r="B28" s="256" t="s">
        <v>1870</v>
      </c>
      <c r="C28" s="223"/>
      <c r="D28" s="223"/>
      <c r="E28" s="223"/>
      <c r="F28" s="266">
        <v>415.57499999999999</v>
      </c>
      <c r="G28" s="275">
        <v>416.95600000000002</v>
      </c>
      <c r="H28" s="275">
        <v>423.70800000000003</v>
      </c>
      <c r="I28" s="266">
        <v>411.40499999999997</v>
      </c>
    </row>
    <row r="29" spans="1:9" x14ac:dyDescent="0.25">
      <c r="B29" s="266" t="s">
        <v>1871</v>
      </c>
      <c r="C29" s="266" t="s">
        <v>1872</v>
      </c>
      <c r="D29" s="266"/>
      <c r="E29" s="266"/>
      <c r="F29" s="276">
        <v>20.611000000000001</v>
      </c>
      <c r="G29" s="276">
        <v>18.619</v>
      </c>
      <c r="H29" s="276">
        <v>39.765999999999998</v>
      </c>
      <c r="I29" s="277">
        <v>13.682</v>
      </c>
    </row>
    <row r="30" spans="1:9" x14ac:dyDescent="0.25">
      <c r="B30" s="267"/>
      <c r="C30" s="266" t="s">
        <v>1873</v>
      </c>
      <c r="D30" s="266"/>
      <c r="E30" s="266"/>
      <c r="F30" s="278">
        <v>60.194000000000003</v>
      </c>
      <c r="G30" s="278">
        <v>65.948999999999998</v>
      </c>
      <c r="H30" s="278">
        <v>51.643999999999998</v>
      </c>
      <c r="I30" s="278">
        <v>80.091999999999999</v>
      </c>
    </row>
    <row r="31" spans="1:9" x14ac:dyDescent="0.25">
      <c r="B31" s="267"/>
      <c r="C31" s="266" t="s">
        <v>1874</v>
      </c>
      <c r="D31" s="266"/>
      <c r="E31" s="266"/>
      <c r="F31" s="279">
        <v>8.0670000000000002</v>
      </c>
      <c r="G31" s="279">
        <v>15.7</v>
      </c>
      <c r="H31" s="279">
        <v>34.082999999999998</v>
      </c>
      <c r="I31" s="279">
        <v>11.965</v>
      </c>
    </row>
    <row r="32" spans="1:9" x14ac:dyDescent="0.25">
      <c r="B32" s="267"/>
      <c r="C32" s="266" t="s">
        <v>1875</v>
      </c>
      <c r="D32" s="266"/>
      <c r="E32" s="266"/>
      <c r="F32" s="279">
        <v>27.434000000000001</v>
      </c>
      <c r="G32" s="279">
        <v>26.358000000000001</v>
      </c>
      <c r="H32" s="279">
        <v>23.725000000000001</v>
      </c>
      <c r="I32" s="279">
        <v>58.140999999999998</v>
      </c>
    </row>
    <row r="33" spans="2:9" x14ac:dyDescent="0.25">
      <c r="B33" s="267"/>
      <c r="C33" s="266" t="s">
        <v>1876</v>
      </c>
      <c r="D33" s="266"/>
      <c r="E33" s="266"/>
      <c r="F33" s="279">
        <v>53.77</v>
      </c>
      <c r="G33" s="279">
        <v>53.051000000000002</v>
      </c>
      <c r="H33" s="279">
        <v>53.115000000000002</v>
      </c>
      <c r="I33" s="279">
        <v>26.388999999999999</v>
      </c>
    </row>
    <row r="34" spans="2:9" x14ac:dyDescent="0.25">
      <c r="B34" s="267"/>
      <c r="C34" s="266" t="s">
        <v>1877</v>
      </c>
      <c r="D34" s="266"/>
      <c r="E34" s="266"/>
      <c r="F34" s="279">
        <v>36.430999999999997</v>
      </c>
      <c r="G34" s="279">
        <v>34.829000000000001</v>
      </c>
      <c r="H34" s="279">
        <v>25.995000000000001</v>
      </c>
      <c r="I34" s="279">
        <v>41.838000000000001</v>
      </c>
    </row>
    <row r="35" spans="2:9" x14ac:dyDescent="0.25">
      <c r="B35" s="267"/>
      <c r="C35" s="266" t="s">
        <v>1878</v>
      </c>
      <c r="D35" s="266"/>
      <c r="E35" s="266"/>
      <c r="F35" s="279">
        <v>37.694000000000003</v>
      </c>
      <c r="G35" s="279">
        <v>32.322000000000003</v>
      </c>
      <c r="H35" s="279">
        <v>28.31</v>
      </c>
      <c r="I35" s="279">
        <v>11.907</v>
      </c>
    </row>
    <row r="36" spans="2:9" x14ac:dyDescent="0.25">
      <c r="B36" s="267"/>
      <c r="C36" s="266" t="s">
        <v>1879</v>
      </c>
      <c r="D36" s="266"/>
      <c r="E36" s="266"/>
      <c r="F36" s="278">
        <v>2.3290000000000002</v>
      </c>
      <c r="G36" s="278">
        <v>2.5070000000000001</v>
      </c>
      <c r="H36" s="278">
        <v>2.56</v>
      </c>
      <c r="I36" s="278">
        <v>2.641</v>
      </c>
    </row>
    <row r="37" spans="2:9" x14ac:dyDescent="0.25">
      <c r="B37" s="267"/>
      <c r="C37" s="266" t="s">
        <v>1880</v>
      </c>
      <c r="D37" s="266"/>
      <c r="E37" s="266"/>
      <c r="F37" s="278">
        <v>26.795999999999999</v>
      </c>
      <c r="G37" s="278">
        <v>27.625</v>
      </c>
      <c r="H37" s="278">
        <v>28.341999999999999</v>
      </c>
      <c r="I37" s="278">
        <v>29.361999999999998</v>
      </c>
    </row>
    <row r="38" spans="2:9" x14ac:dyDescent="0.25">
      <c r="B38" s="267"/>
      <c r="C38" s="266" t="s">
        <v>1881</v>
      </c>
      <c r="D38" s="266"/>
      <c r="E38" s="266"/>
      <c r="F38" s="278">
        <v>134.607</v>
      </c>
      <c r="G38" s="278">
        <v>131.952</v>
      </c>
      <c r="H38" s="278">
        <v>127.431</v>
      </c>
      <c r="I38" s="278">
        <v>126.458</v>
      </c>
    </row>
    <row r="39" spans="2:9" x14ac:dyDescent="0.25">
      <c r="B39" s="266" t="s">
        <v>1882</v>
      </c>
      <c r="C39" s="266" t="s">
        <v>1883</v>
      </c>
      <c r="D39" s="266"/>
      <c r="E39" s="266"/>
      <c r="F39" s="280">
        <v>0.33749000000000001</v>
      </c>
      <c r="G39" s="280">
        <v>0.35336000000000001</v>
      </c>
      <c r="H39" s="280">
        <v>0.31358999999999998</v>
      </c>
      <c r="I39" s="280">
        <v>0.34871999999999997</v>
      </c>
    </row>
    <row r="40" spans="2:9" x14ac:dyDescent="0.25">
      <c r="B40" s="267"/>
      <c r="C40" s="266" t="s">
        <v>1884</v>
      </c>
      <c r="D40" s="266"/>
      <c r="E40" s="266"/>
      <c r="F40" s="280">
        <v>0.66251000000000004</v>
      </c>
      <c r="G40" s="280">
        <v>0.64663999999999999</v>
      </c>
      <c r="H40" s="280">
        <v>0.68640999999999996</v>
      </c>
      <c r="I40" s="280">
        <v>0.65127999999999997</v>
      </c>
    </row>
    <row r="41" spans="2:9" x14ac:dyDescent="0.25">
      <c r="B41" s="267"/>
      <c r="C41" s="266" t="s">
        <v>1885</v>
      </c>
      <c r="D41" s="266"/>
      <c r="E41" s="266"/>
      <c r="F41" s="281">
        <v>0</v>
      </c>
      <c r="G41" s="281">
        <v>0</v>
      </c>
      <c r="H41" s="281">
        <v>0</v>
      </c>
      <c r="I41" s="281">
        <v>0</v>
      </c>
    </row>
    <row r="42" spans="2:9" x14ac:dyDescent="0.25">
      <c r="B42" s="266" t="s">
        <v>1886</v>
      </c>
      <c r="C42" s="266" t="s">
        <v>1887</v>
      </c>
      <c r="D42" s="266"/>
      <c r="E42" s="266"/>
      <c r="F42" s="280">
        <v>0.73573</v>
      </c>
      <c r="G42" s="280">
        <v>0.74639</v>
      </c>
      <c r="H42" s="280">
        <v>0.69181000000000004</v>
      </c>
      <c r="I42" s="280">
        <v>0.73897999999999997</v>
      </c>
    </row>
    <row r="43" spans="2:9" x14ac:dyDescent="0.25">
      <c r="B43" s="267"/>
      <c r="C43" s="266" t="s">
        <v>1888</v>
      </c>
      <c r="D43" s="266"/>
      <c r="E43" s="266"/>
      <c r="F43" s="280">
        <v>0.25840999999999997</v>
      </c>
      <c r="G43" s="280">
        <v>0.24754000000000001</v>
      </c>
      <c r="H43" s="280">
        <v>0.30196000000000001</v>
      </c>
      <c r="I43" s="280">
        <v>0.25439000000000001</v>
      </c>
    </row>
    <row r="44" spans="2:9" x14ac:dyDescent="0.25">
      <c r="B44" s="267"/>
      <c r="C44" s="266" t="s">
        <v>1889</v>
      </c>
      <c r="D44" s="266"/>
      <c r="E44" s="266"/>
      <c r="F44" s="282">
        <v>5.8599999999999998E-3</v>
      </c>
      <c r="G44" s="282">
        <v>6.0699999999999999E-3</v>
      </c>
      <c r="H44" s="282">
        <v>6.2300000000000003E-3</v>
      </c>
      <c r="I44" s="282">
        <v>6.6299999999999996E-3</v>
      </c>
    </row>
    <row r="45" spans="2:9" x14ac:dyDescent="0.25">
      <c r="B45" s="266" t="s">
        <v>1890</v>
      </c>
      <c r="C45" s="266" t="s">
        <v>180</v>
      </c>
      <c r="D45" s="266"/>
      <c r="E45" s="266"/>
      <c r="F45" s="283">
        <v>394.351</v>
      </c>
      <c r="G45" s="283">
        <v>398.44600000000003</v>
      </c>
      <c r="H45" s="283">
        <v>405.03199999999998</v>
      </c>
      <c r="I45" s="283">
        <v>391.58199999999999</v>
      </c>
    </row>
    <row r="46" spans="2:9" x14ac:dyDescent="0.25">
      <c r="B46" s="267"/>
      <c r="C46" s="266" t="s">
        <v>167</v>
      </c>
      <c r="D46" s="266"/>
      <c r="E46" s="266"/>
      <c r="F46" s="283">
        <v>13.582000000000001</v>
      </c>
      <c r="G46" s="283">
        <v>10.467000000000001</v>
      </c>
      <c r="H46" s="283">
        <v>9.9390000000000001</v>
      </c>
      <c r="I46" s="283">
        <v>10.893000000000001</v>
      </c>
    </row>
    <row r="47" spans="2:9" x14ac:dyDescent="0.25">
      <c r="B47" s="267"/>
      <c r="C47" s="266" t="s">
        <v>186</v>
      </c>
      <c r="D47" s="266"/>
      <c r="E47" s="266"/>
      <c r="F47" s="284">
        <v>0</v>
      </c>
      <c r="G47" s="284">
        <v>0</v>
      </c>
      <c r="H47" s="284">
        <v>0</v>
      </c>
      <c r="I47" s="284">
        <v>0</v>
      </c>
    </row>
    <row r="48" spans="2:9" x14ac:dyDescent="0.25">
      <c r="B48" s="267"/>
      <c r="C48" s="266" t="s">
        <v>1712</v>
      </c>
      <c r="D48" s="266"/>
      <c r="E48" s="266"/>
      <c r="F48" s="284">
        <v>0</v>
      </c>
      <c r="G48" s="284">
        <v>0</v>
      </c>
      <c r="H48" s="284">
        <v>0</v>
      </c>
      <c r="I48" s="284">
        <v>0</v>
      </c>
    </row>
    <row r="49" spans="2:11" x14ac:dyDescent="0.25">
      <c r="B49" s="267"/>
      <c r="C49" s="266" t="s">
        <v>171</v>
      </c>
      <c r="D49" s="266"/>
      <c r="E49" s="266"/>
      <c r="F49" s="284">
        <v>0</v>
      </c>
      <c r="G49" s="284">
        <v>0</v>
      </c>
      <c r="H49" s="284">
        <v>0</v>
      </c>
      <c r="I49" s="284">
        <v>0</v>
      </c>
    </row>
    <row r="50" spans="2:11" x14ac:dyDescent="0.25">
      <c r="B50" s="267"/>
      <c r="C50" s="266" t="s">
        <v>1714</v>
      </c>
      <c r="D50" s="266"/>
      <c r="E50" s="266"/>
      <c r="F50" s="284">
        <v>0</v>
      </c>
      <c r="G50" s="284">
        <v>0</v>
      </c>
      <c r="H50" s="284">
        <v>0</v>
      </c>
      <c r="I50" s="284">
        <v>0</v>
      </c>
    </row>
    <row r="51" spans="2:11" x14ac:dyDescent="0.25">
      <c r="B51" s="267"/>
      <c r="C51" s="266" t="s">
        <v>99</v>
      </c>
      <c r="D51" s="266"/>
      <c r="E51" s="266"/>
      <c r="F51" s="284">
        <v>0</v>
      </c>
      <c r="G51" s="284">
        <v>0</v>
      </c>
      <c r="H51" s="284">
        <v>0</v>
      </c>
      <c r="I51" s="284">
        <v>0</v>
      </c>
    </row>
    <row r="52" spans="2:11" x14ac:dyDescent="0.25">
      <c r="B52" s="266" t="s">
        <v>1891</v>
      </c>
      <c r="C52" s="267"/>
      <c r="D52" s="267"/>
      <c r="E52" s="267"/>
      <c r="F52" s="285"/>
      <c r="G52" s="285"/>
      <c r="H52" s="285"/>
      <c r="I52" s="285"/>
    </row>
    <row r="53" spans="2:11" x14ac:dyDescent="0.25">
      <c r="B53" s="266" t="s">
        <v>1892</v>
      </c>
      <c r="C53" s="267"/>
      <c r="D53" s="267"/>
      <c r="E53" s="267"/>
      <c r="F53" s="285"/>
      <c r="G53" s="285"/>
      <c r="H53" s="285"/>
      <c r="I53" s="285"/>
    </row>
    <row r="54" spans="2:11" x14ac:dyDescent="0.25">
      <c r="B54" s="266" t="s">
        <v>1893</v>
      </c>
      <c r="C54" s="267"/>
      <c r="D54" s="267"/>
      <c r="E54" s="267"/>
      <c r="F54" s="285"/>
      <c r="G54" s="285"/>
      <c r="H54" s="285"/>
      <c r="I54" s="285"/>
    </row>
    <row r="55" spans="2:11" x14ac:dyDescent="0.25">
      <c r="B55" s="266" t="s">
        <v>1894</v>
      </c>
      <c r="C55" s="266" t="s">
        <v>1895</v>
      </c>
      <c r="D55" s="266"/>
      <c r="E55" s="266"/>
      <c r="F55" s="286"/>
      <c r="G55" s="287"/>
      <c r="H55" s="287"/>
      <c r="I55" s="286"/>
    </row>
    <row r="56" spans="2:11" x14ac:dyDescent="0.25">
      <c r="B56" s="267"/>
      <c r="C56" s="266" t="s">
        <v>1896</v>
      </c>
      <c r="D56" s="266"/>
      <c r="E56" s="266"/>
      <c r="F56" s="286"/>
      <c r="G56" s="287"/>
      <c r="H56" s="287"/>
      <c r="I56" s="286"/>
    </row>
    <row r="57" spans="2:11" x14ac:dyDescent="0.25">
      <c r="B57" s="223"/>
      <c r="C57" s="256" t="s">
        <v>1897</v>
      </c>
      <c r="D57" s="256"/>
      <c r="E57" s="256"/>
      <c r="F57" s="286"/>
      <c r="G57" s="287"/>
      <c r="H57" s="287"/>
      <c r="I57" s="286"/>
    </row>
    <row r="58" spans="2:11" x14ac:dyDescent="0.25">
      <c r="B58" s="223"/>
      <c r="C58" s="256"/>
      <c r="D58" s="256"/>
      <c r="E58" s="256"/>
      <c r="F58" s="286"/>
      <c r="G58" s="287"/>
      <c r="H58" s="287"/>
      <c r="I58" s="286"/>
    </row>
    <row r="59" spans="2:11" ht="27" customHeight="1" x14ac:dyDescent="0.25">
      <c r="B59" s="492" t="s">
        <v>1898</v>
      </c>
      <c r="C59" s="492"/>
      <c r="D59" s="492"/>
      <c r="E59" s="256"/>
      <c r="F59" s="286"/>
      <c r="G59" s="287"/>
      <c r="H59" s="287"/>
      <c r="I59" s="286"/>
      <c r="J59" s="22"/>
    </row>
    <row r="60" spans="2:11" ht="17.25" customHeight="1" x14ac:dyDescent="0.25">
      <c r="B60" s="288"/>
      <c r="C60" s="288"/>
      <c r="D60" s="288"/>
      <c r="E60" s="288"/>
      <c r="F60" s="288"/>
      <c r="G60" s="288"/>
      <c r="H60" s="288"/>
      <c r="I60" s="288"/>
      <c r="J60" s="288"/>
      <c r="K60" s="288"/>
    </row>
    <row r="61" spans="2:11" x14ac:dyDescent="0.25">
      <c r="B61" s="205" t="s">
        <v>1899</v>
      </c>
      <c r="C61" s="289"/>
      <c r="D61" s="289"/>
      <c r="E61" s="289"/>
      <c r="F61" s="289"/>
      <c r="G61" s="289"/>
      <c r="H61" s="289"/>
      <c r="I61" s="289"/>
      <c r="J61" s="289"/>
      <c r="K61"/>
    </row>
    <row r="62" spans="2:11" x14ac:dyDescent="0.25">
      <c r="B62" s="290" t="s">
        <v>1900</v>
      </c>
      <c r="C62" s="291" t="s">
        <v>1901</v>
      </c>
      <c r="D62" s="291" t="s">
        <v>1902</v>
      </c>
      <c r="E62" s="291" t="s">
        <v>1903</v>
      </c>
      <c r="F62" s="291" t="s">
        <v>1904</v>
      </c>
      <c r="G62" s="291" t="s">
        <v>1905</v>
      </c>
      <c r="H62" s="291" t="s">
        <v>1906</v>
      </c>
      <c r="I62" s="291" t="s">
        <v>1907</v>
      </c>
      <c r="J62" s="291" t="s">
        <v>1908</v>
      </c>
      <c r="K62" s="291" t="s">
        <v>1909</v>
      </c>
    </row>
    <row r="63" spans="2:11" x14ac:dyDescent="0.25">
      <c r="B63" s="291" t="s">
        <v>1910</v>
      </c>
      <c r="C63" s="292">
        <v>0</v>
      </c>
      <c r="D63" s="292">
        <v>0</v>
      </c>
      <c r="E63" s="292">
        <v>0</v>
      </c>
      <c r="F63" s="292">
        <v>0</v>
      </c>
      <c r="G63" s="292">
        <v>0</v>
      </c>
      <c r="H63" s="292">
        <v>0</v>
      </c>
      <c r="I63" s="292">
        <v>0</v>
      </c>
      <c r="J63" s="292">
        <v>0</v>
      </c>
      <c r="K63" s="292">
        <v>0</v>
      </c>
    </row>
    <row r="64" spans="2:11" x14ac:dyDescent="0.25">
      <c r="B64" s="291" t="s">
        <v>1911</v>
      </c>
      <c r="C64" s="292">
        <v>45150932.979999989</v>
      </c>
      <c r="D64" s="292">
        <v>0</v>
      </c>
      <c r="E64" s="292">
        <v>0</v>
      </c>
      <c r="F64" s="292">
        <v>0</v>
      </c>
      <c r="G64" s="292">
        <v>0</v>
      </c>
      <c r="H64" s="292">
        <v>0</v>
      </c>
      <c r="I64" s="292">
        <v>0</v>
      </c>
      <c r="J64" s="292">
        <v>0</v>
      </c>
      <c r="K64" s="292">
        <v>24949779553.060001</v>
      </c>
    </row>
    <row r="65" spans="2:11" x14ac:dyDescent="0.25">
      <c r="B65" s="291" t="s">
        <v>1912</v>
      </c>
      <c r="C65" s="292">
        <v>8822247431.2299995</v>
      </c>
      <c r="D65" s="292">
        <v>0</v>
      </c>
      <c r="E65" s="292">
        <v>0</v>
      </c>
      <c r="F65" s="292">
        <v>0</v>
      </c>
      <c r="G65" s="292">
        <v>0</v>
      </c>
      <c r="H65" s="292">
        <v>0</v>
      </c>
      <c r="I65" s="292">
        <v>0</v>
      </c>
      <c r="J65" s="292">
        <v>0</v>
      </c>
      <c r="K65" s="292">
        <v>26586090745.09</v>
      </c>
    </row>
    <row r="66" spans="2:11" x14ac:dyDescent="0.25">
      <c r="B66" s="291" t="s">
        <v>1913</v>
      </c>
      <c r="C66" s="292">
        <v>167887000</v>
      </c>
      <c r="D66" s="292">
        <v>0</v>
      </c>
      <c r="E66" s="292">
        <v>0</v>
      </c>
      <c r="F66" s="292">
        <v>0</v>
      </c>
      <c r="G66" s="292">
        <v>0</v>
      </c>
      <c r="H66" s="292">
        <v>0</v>
      </c>
      <c r="I66" s="292">
        <v>0</v>
      </c>
      <c r="J66" s="292">
        <v>0</v>
      </c>
      <c r="K66" s="292">
        <v>1444678767.1199999</v>
      </c>
    </row>
    <row r="67" spans="2:11" x14ac:dyDescent="0.25">
      <c r="B67" s="291" t="s">
        <v>101</v>
      </c>
      <c r="C67" s="292">
        <f>SUM(C64:C66)</f>
        <v>9035285364.2099991</v>
      </c>
      <c r="D67" s="292">
        <f t="shared" ref="D67:K67" si="0">SUM(D64:D66)</f>
        <v>0</v>
      </c>
      <c r="E67" s="292">
        <f t="shared" si="0"/>
        <v>0</v>
      </c>
      <c r="F67" s="292">
        <f t="shared" si="0"/>
        <v>0</v>
      </c>
      <c r="G67" s="292">
        <f t="shared" si="0"/>
        <v>0</v>
      </c>
      <c r="H67" s="292">
        <f t="shared" si="0"/>
        <v>0</v>
      </c>
      <c r="I67" s="292">
        <f t="shared" si="0"/>
        <v>0</v>
      </c>
      <c r="J67" s="292"/>
      <c r="K67" s="292">
        <f t="shared" si="0"/>
        <v>52980549065.270004</v>
      </c>
    </row>
    <row r="68" spans="2:11" x14ac:dyDescent="0.25">
      <c r="B68" s="289"/>
      <c r="C68" s="293"/>
      <c r="D68" s="289"/>
      <c r="E68" s="289"/>
      <c r="F68" s="289"/>
      <c r="G68" s="289"/>
      <c r="H68" s="289"/>
      <c r="I68" s="289"/>
      <c r="J68" s="289"/>
      <c r="K68" s="289"/>
    </row>
    <row r="69" spans="2:11" x14ac:dyDescent="0.25">
      <c r="B69" s="205" t="s">
        <v>1914</v>
      </c>
      <c r="C69" s="289"/>
      <c r="D69" s="289"/>
      <c r="E69" s="289"/>
      <c r="F69" s="289"/>
      <c r="G69" s="289"/>
      <c r="H69" s="289"/>
      <c r="I69" s="289"/>
      <c r="J69" s="289"/>
      <c r="K69" s="289"/>
    </row>
    <row r="70" spans="2:11" x14ac:dyDescent="0.25">
      <c r="B70" s="290" t="s">
        <v>1915</v>
      </c>
      <c r="C70" s="291" t="s">
        <v>1901</v>
      </c>
      <c r="D70" s="291" t="s">
        <v>1902</v>
      </c>
      <c r="E70" s="291" t="s">
        <v>1903</v>
      </c>
      <c r="F70" s="291" t="s">
        <v>1904</v>
      </c>
      <c r="G70" s="291" t="s">
        <v>1905</v>
      </c>
      <c r="H70" s="291" t="s">
        <v>1906</v>
      </c>
      <c r="I70" s="291" t="s">
        <v>1907</v>
      </c>
      <c r="J70" s="291" t="s">
        <v>1908</v>
      </c>
      <c r="K70" s="291" t="s">
        <v>1909</v>
      </c>
    </row>
    <row r="71" spans="2:11" x14ac:dyDescent="0.25">
      <c r="B71" s="291" t="s">
        <v>1916</v>
      </c>
      <c r="C71" s="292">
        <v>0</v>
      </c>
      <c r="D71" s="292">
        <v>0</v>
      </c>
      <c r="E71" s="292">
        <v>0</v>
      </c>
      <c r="F71" s="292">
        <v>0</v>
      </c>
      <c r="G71" s="292">
        <v>0</v>
      </c>
      <c r="H71" s="292">
        <v>0</v>
      </c>
      <c r="I71" s="292">
        <v>0</v>
      </c>
      <c r="J71" s="292">
        <v>0</v>
      </c>
      <c r="K71" s="292">
        <v>11785055479.370001</v>
      </c>
    </row>
    <row r="72" spans="2:11" x14ac:dyDescent="0.25">
      <c r="B72" s="291" t="s">
        <v>1917</v>
      </c>
      <c r="C72" s="292">
        <v>0</v>
      </c>
      <c r="D72" s="292">
        <v>0</v>
      </c>
      <c r="E72" s="292">
        <v>0</v>
      </c>
      <c r="F72" s="292">
        <v>0</v>
      </c>
      <c r="G72" s="292">
        <v>0</v>
      </c>
      <c r="H72" s="292">
        <v>0</v>
      </c>
      <c r="I72" s="292">
        <v>0</v>
      </c>
      <c r="J72" s="292">
        <v>0</v>
      </c>
      <c r="K72" s="292">
        <v>0</v>
      </c>
    </row>
    <row r="73" spans="2:11" x14ac:dyDescent="0.25">
      <c r="B73" s="291" t="s">
        <v>1918</v>
      </c>
      <c r="C73" s="292">
        <v>9035285364.2099991</v>
      </c>
      <c r="D73" s="292">
        <v>0</v>
      </c>
      <c r="E73" s="292">
        <v>0</v>
      </c>
      <c r="F73" s="292">
        <v>0</v>
      </c>
      <c r="G73" s="292">
        <v>0</v>
      </c>
      <c r="H73" s="292">
        <v>0</v>
      </c>
      <c r="I73" s="292">
        <v>0</v>
      </c>
      <c r="J73" s="292">
        <v>0</v>
      </c>
      <c r="K73" s="292">
        <v>22540840992.200001</v>
      </c>
    </row>
    <row r="74" spans="2:11" x14ac:dyDescent="0.25">
      <c r="B74" s="294" t="s">
        <v>1919</v>
      </c>
      <c r="C74" s="292">
        <v>0</v>
      </c>
      <c r="D74" s="292">
        <v>0</v>
      </c>
      <c r="E74" s="292">
        <v>0</v>
      </c>
      <c r="F74" s="292">
        <v>0</v>
      </c>
      <c r="G74" s="292">
        <v>0</v>
      </c>
      <c r="H74" s="292">
        <v>0</v>
      </c>
      <c r="I74" s="292">
        <v>0</v>
      </c>
      <c r="J74" s="292">
        <v>0</v>
      </c>
      <c r="K74" s="292">
        <v>18654652593.700005</v>
      </c>
    </row>
    <row r="75" spans="2:11" x14ac:dyDescent="0.25">
      <c r="B75" s="291" t="s">
        <v>101</v>
      </c>
      <c r="C75" s="292">
        <f>SUM(C71:C74)</f>
        <v>9035285364.2099991</v>
      </c>
      <c r="D75" s="292">
        <f t="shared" ref="D75:K75" si="1">SUM(D71:D74)</f>
        <v>0</v>
      </c>
      <c r="E75" s="292">
        <f t="shared" si="1"/>
        <v>0</v>
      </c>
      <c r="F75" s="292">
        <f t="shared" si="1"/>
        <v>0</v>
      </c>
      <c r="G75" s="292">
        <f t="shared" si="1"/>
        <v>0</v>
      </c>
      <c r="H75" s="292">
        <f t="shared" si="1"/>
        <v>0</v>
      </c>
      <c r="I75" s="292">
        <f t="shared" si="1"/>
        <v>0</v>
      </c>
      <c r="J75" s="292"/>
      <c r="K75" s="292">
        <f t="shared" si="1"/>
        <v>52980549065.270004</v>
      </c>
    </row>
    <row r="76" spans="2:11" x14ac:dyDescent="0.25">
      <c r="B76" s="295"/>
      <c r="C76" s="296"/>
      <c r="D76" s="295"/>
      <c r="E76" s="295"/>
      <c r="F76" s="295"/>
      <c r="G76" s="295"/>
      <c r="H76" s="295"/>
      <c r="I76" s="295"/>
      <c r="J76" s="295"/>
      <c r="K76" s="295"/>
    </row>
    <row r="77" spans="2:11" x14ac:dyDescent="0.25">
      <c r="B77" s="205" t="s">
        <v>1920</v>
      </c>
      <c r="C77" s="289"/>
      <c r="D77" s="289"/>
      <c r="E77" s="289"/>
      <c r="F77" s="289"/>
      <c r="G77" s="289"/>
      <c r="H77" s="289"/>
      <c r="I77" s="289"/>
      <c r="J77" s="289"/>
      <c r="K77" s="289"/>
    </row>
    <row r="78" spans="2:11" x14ac:dyDescent="0.25">
      <c r="B78" s="290" t="s">
        <v>1921</v>
      </c>
      <c r="C78" s="291" t="s">
        <v>1911</v>
      </c>
      <c r="D78" s="291" t="s">
        <v>1912</v>
      </c>
      <c r="E78" s="291" t="s">
        <v>1913</v>
      </c>
      <c r="F78" s="291" t="s">
        <v>101</v>
      </c>
      <c r="G78" s="289"/>
      <c r="H78" s="289"/>
      <c r="I78" s="289"/>
      <c r="J78" s="289"/>
      <c r="K78" s="289"/>
    </row>
    <row r="79" spans="2:11" x14ac:dyDescent="0.25">
      <c r="B79" s="291" t="s">
        <v>1916</v>
      </c>
      <c r="C79" s="292" t="s">
        <v>1922</v>
      </c>
      <c r="D79" s="292" t="s">
        <v>1923</v>
      </c>
      <c r="E79" s="292" t="s">
        <v>1913</v>
      </c>
      <c r="F79" s="292">
        <f>SUM(C79:E79)</f>
        <v>0</v>
      </c>
      <c r="G79" s="289"/>
      <c r="H79" s="289"/>
      <c r="I79" s="289"/>
      <c r="J79" s="289"/>
      <c r="K79" s="289"/>
    </row>
    <row r="80" spans="2:11" x14ac:dyDescent="0.25">
      <c r="B80" s="291" t="s">
        <v>1917</v>
      </c>
      <c r="C80" s="292">
        <v>0</v>
      </c>
      <c r="D80" s="292">
        <v>10340376712.25</v>
      </c>
      <c r="E80" s="292">
        <v>1444678767.1199999</v>
      </c>
      <c r="F80" s="292">
        <f t="shared" ref="F80:F82" si="2">SUM(C80:E80)</f>
        <v>11785055479.369999</v>
      </c>
      <c r="G80" s="289"/>
      <c r="H80" s="289"/>
      <c r="I80" s="289"/>
      <c r="J80" s="289"/>
      <c r="K80" s="289"/>
    </row>
    <row r="81" spans="2:11" x14ac:dyDescent="0.25">
      <c r="B81" s="291" t="s">
        <v>1918</v>
      </c>
      <c r="C81" s="292">
        <v>0</v>
      </c>
      <c r="D81" s="292">
        <v>0</v>
      </c>
      <c r="E81" s="292">
        <v>0</v>
      </c>
      <c r="F81" s="292">
        <f t="shared" si="2"/>
        <v>0</v>
      </c>
      <c r="G81" s="289"/>
      <c r="H81" s="289"/>
      <c r="I81" s="289"/>
      <c r="J81" s="289"/>
      <c r="K81" s="289"/>
    </row>
    <row r="82" spans="2:11" ht="15" customHeight="1" x14ac:dyDescent="0.25">
      <c r="B82" s="294" t="s">
        <v>1919</v>
      </c>
      <c r="C82" s="292">
        <v>21184129316.489998</v>
      </c>
      <c r="D82" s="292">
        <v>10224110039.92</v>
      </c>
      <c r="E82" s="292">
        <v>167887000</v>
      </c>
      <c r="F82" s="292">
        <f t="shared" si="2"/>
        <v>31576126356.409996</v>
      </c>
      <c r="G82" s="289"/>
      <c r="H82" s="289"/>
      <c r="I82" s="289"/>
      <c r="J82" s="289"/>
      <c r="K82" s="289"/>
    </row>
    <row r="83" spans="2:11" x14ac:dyDescent="0.25">
      <c r="B83" s="291" t="s">
        <v>101</v>
      </c>
      <c r="C83" s="292">
        <v>3810801169.5500002</v>
      </c>
      <c r="D83" s="292">
        <v>14843851424.150002</v>
      </c>
      <c r="E83" s="292">
        <v>0</v>
      </c>
      <c r="F83" s="292">
        <f t="shared" ref="F83" si="3">SUM(F79:F82)</f>
        <v>43361181835.779999</v>
      </c>
      <c r="G83" s="289"/>
      <c r="H83" s="289"/>
      <c r="I83" s="289"/>
      <c r="J83" s="289"/>
      <c r="K83" s="289"/>
    </row>
    <row r="84" spans="2:11" x14ac:dyDescent="0.25">
      <c r="B84" s="295"/>
      <c r="C84" s="296"/>
      <c r="D84" s="295"/>
      <c r="E84" s="295"/>
      <c r="F84" s="295"/>
      <c r="G84" s="289"/>
      <c r="H84" s="289"/>
      <c r="I84" s="289"/>
      <c r="J84" s="289"/>
      <c r="K84" s="289"/>
    </row>
    <row r="85" spans="2:11" s="297" customFormat="1" x14ac:dyDescent="0.25">
      <c r="B85" s="205" t="s">
        <v>1924</v>
      </c>
      <c r="C85" s="289"/>
      <c r="D85" s="289"/>
      <c r="E85" s="289"/>
      <c r="F85" s="289"/>
      <c r="G85" s="289"/>
      <c r="H85" s="289"/>
      <c r="I85" s="289"/>
      <c r="J85" s="289"/>
      <c r="K85" s="289"/>
    </row>
    <row r="86" spans="2:11" x14ac:dyDescent="0.25">
      <c r="B86" s="493" t="s">
        <v>1925</v>
      </c>
      <c r="C86" s="494"/>
      <c r="D86" s="494"/>
      <c r="E86" s="495"/>
      <c r="F86" s="292"/>
      <c r="G86" s="289"/>
      <c r="H86" s="289"/>
      <c r="I86" s="289"/>
      <c r="J86" s="289"/>
      <c r="K86" s="289"/>
    </row>
    <row r="87" spans="2:11" x14ac:dyDescent="0.25">
      <c r="B87" s="298"/>
      <c r="C87" s="298"/>
      <c r="D87" s="298"/>
      <c r="E87" s="298"/>
      <c r="F87" s="296"/>
      <c r="G87" s="289"/>
      <c r="H87" s="289"/>
      <c r="I87" s="289"/>
      <c r="J87" s="289"/>
      <c r="K87" s="289"/>
    </row>
    <row r="88" spans="2:11" x14ac:dyDescent="0.25">
      <c r="B88" s="265"/>
      <c r="C88" s="265"/>
      <c r="D88" s="265"/>
      <c r="E88" s="289"/>
      <c r="F88" s="289"/>
      <c r="G88" s="289"/>
      <c r="H88" s="289"/>
      <c r="I88" s="289"/>
      <c r="J88" s="289"/>
      <c r="K88" s="289"/>
    </row>
    <row r="89" spans="2:11" x14ac:dyDescent="0.25">
      <c r="B89" s="299" t="s">
        <v>1926</v>
      </c>
      <c r="C89" s="300"/>
      <c r="D89" s="265"/>
      <c r="E89" s="289"/>
      <c r="F89" s="289"/>
      <c r="G89" s="289"/>
      <c r="H89" s="289"/>
      <c r="I89" s="289"/>
      <c r="J89" s="289"/>
      <c r="K89" s="289"/>
    </row>
    <row r="90" spans="2:11" x14ac:dyDescent="0.25">
      <c r="B90" s="294" t="s">
        <v>1927</v>
      </c>
      <c r="C90" s="301"/>
      <c r="D90" s="265"/>
      <c r="E90" s="289"/>
      <c r="F90" s="289"/>
      <c r="G90" s="289"/>
      <c r="H90" s="289"/>
      <c r="I90" s="289"/>
      <c r="J90" s="289"/>
      <c r="K90" s="289"/>
    </row>
    <row r="91" spans="2:11" x14ac:dyDescent="0.25">
      <c r="B91" s="294" t="s">
        <v>1928</v>
      </c>
      <c r="C91" s="301"/>
      <c r="D91" s="265"/>
      <c r="E91" s="289"/>
      <c r="F91" s="289"/>
      <c r="G91" s="289"/>
      <c r="H91" s="289"/>
      <c r="I91" s="289"/>
      <c r="J91" s="289"/>
      <c r="K91" s="289"/>
    </row>
    <row r="92" spans="2:11" x14ac:dyDescent="0.25">
      <c r="B92" s="294" t="s">
        <v>1913</v>
      </c>
      <c r="C92" s="301"/>
      <c r="D92" s="265"/>
      <c r="E92" s="289"/>
      <c r="F92" s="289"/>
      <c r="G92" s="289"/>
      <c r="H92" s="289"/>
      <c r="I92" s="289"/>
      <c r="J92" s="289"/>
      <c r="K92" s="289"/>
    </row>
    <row r="93" spans="2:11" x14ac:dyDescent="0.25">
      <c r="B93" s="294" t="s">
        <v>101</v>
      </c>
      <c r="C93" s="301"/>
      <c r="D93" s="265"/>
      <c r="E93" s="289"/>
      <c r="F93" s="289"/>
      <c r="G93" s="289"/>
      <c r="H93" s="289"/>
      <c r="I93" s="289"/>
      <c r="J93" s="289"/>
      <c r="K93" s="289"/>
    </row>
    <row r="94" spans="2:11" x14ac:dyDescent="0.25">
      <c r="B94" s="265"/>
      <c r="C94" s="265"/>
      <c r="D94" s="265"/>
      <c r="E94" s="289"/>
      <c r="F94" s="289"/>
      <c r="G94" s="289"/>
      <c r="H94" s="289"/>
      <c r="I94" s="289"/>
      <c r="J94" s="289"/>
      <c r="K94" s="289"/>
    </row>
    <row r="95" spans="2:11" x14ac:dyDescent="0.25">
      <c r="B95" s="299" t="s">
        <v>1929</v>
      </c>
      <c r="C95" s="300"/>
      <c r="D95" s="265"/>
      <c r="E95" s="289"/>
      <c r="F95" s="289"/>
      <c r="G95" s="289"/>
      <c r="H95" s="289"/>
      <c r="I95" s="289"/>
      <c r="J95" s="289"/>
      <c r="K95" s="289"/>
    </row>
    <row r="96" spans="2:11" x14ac:dyDescent="0.25">
      <c r="B96" s="294" t="s">
        <v>1927</v>
      </c>
      <c r="C96" s="301"/>
      <c r="D96" s="265"/>
      <c r="E96" s="289"/>
      <c r="F96" s="289"/>
      <c r="G96" s="289"/>
      <c r="H96" s="289"/>
      <c r="I96" s="289"/>
      <c r="J96" s="289"/>
      <c r="K96" s="289"/>
    </row>
    <row r="97" spans="2:11" x14ac:dyDescent="0.25">
      <c r="B97" s="294" t="s">
        <v>1928</v>
      </c>
      <c r="C97" s="301"/>
      <c r="D97" s="265"/>
      <c r="E97" s="289"/>
      <c r="F97" s="289"/>
      <c r="G97" s="289"/>
      <c r="H97" s="289"/>
      <c r="I97" s="289"/>
      <c r="J97" s="289"/>
      <c r="K97" s="289"/>
    </row>
    <row r="98" spans="2:11" x14ac:dyDescent="0.25">
      <c r="B98" s="294" t="s">
        <v>1913</v>
      </c>
      <c r="C98" s="301"/>
      <c r="D98" s="265"/>
      <c r="E98" s="289"/>
      <c r="F98" s="289"/>
      <c r="G98" s="289"/>
      <c r="H98" s="289"/>
      <c r="I98" s="289"/>
      <c r="J98" s="289"/>
      <c r="K98" s="289"/>
    </row>
    <row r="99" spans="2:11" x14ac:dyDescent="0.25">
      <c r="B99" s="294" t="s">
        <v>101</v>
      </c>
      <c r="C99" s="301"/>
      <c r="D99" s="265"/>
      <c r="E99" s="289"/>
      <c r="F99" s="289"/>
      <c r="G99" s="289"/>
      <c r="H99" s="289"/>
      <c r="I99" s="289"/>
      <c r="J99" s="289"/>
      <c r="K99" s="289"/>
    </row>
    <row r="100" spans="2:11" x14ac:dyDescent="0.25">
      <c r="B100" s="267"/>
      <c r="C100" s="302"/>
      <c r="D100" s="265"/>
      <c r="E100" s="289"/>
      <c r="F100" s="289"/>
      <c r="G100" s="289"/>
      <c r="H100" s="289"/>
      <c r="I100" s="289"/>
      <c r="J100" s="289"/>
      <c r="K100" s="289"/>
    </row>
    <row r="101" spans="2:11" x14ac:dyDescent="0.25">
      <c r="B101" s="267"/>
      <c r="C101" s="302"/>
      <c r="D101" s="265"/>
      <c r="E101" s="289"/>
      <c r="F101" s="289"/>
      <c r="G101" s="289"/>
      <c r="H101" s="289"/>
      <c r="I101" s="289"/>
      <c r="J101" s="289"/>
      <c r="K101" s="289"/>
    </row>
    <row r="102" spans="2:11" x14ac:dyDescent="0.25">
      <c r="B102" s="267"/>
      <c r="C102" s="302"/>
      <c r="D102" s="265"/>
      <c r="E102" s="289"/>
      <c r="F102" s="289"/>
      <c r="G102" s="289"/>
      <c r="H102" s="289"/>
      <c r="I102" s="289"/>
      <c r="J102" s="289"/>
      <c r="K102" s="289"/>
    </row>
    <row r="103" spans="2:11" ht="18" x14ac:dyDescent="0.25">
      <c r="B103" s="488" t="s">
        <v>1930</v>
      </c>
      <c r="C103" s="488"/>
      <c r="D103" s="488"/>
      <c r="E103" s="488"/>
      <c r="F103" s="488"/>
    </row>
    <row r="104" spans="2:11" ht="18" x14ac:dyDescent="0.25">
      <c r="B104" s="288"/>
      <c r="C104" s="303"/>
      <c r="D104" s="304"/>
      <c r="E104" s="304"/>
      <c r="F104" s="304"/>
    </row>
    <row r="105" spans="2:11" x14ac:dyDescent="0.25">
      <c r="B105" s="305" t="s">
        <v>1931</v>
      </c>
      <c r="C105" s="306" t="s">
        <v>1932</v>
      </c>
      <c r="D105" s="223"/>
      <c r="E105" s="223"/>
    </row>
    <row r="106" spans="2:11" x14ac:dyDescent="0.25">
      <c r="B106" s="307" t="s">
        <v>1933</v>
      </c>
      <c r="C106" s="306" t="s">
        <v>1934</v>
      </c>
      <c r="D106" s="20"/>
      <c r="E106" s="223"/>
    </row>
    <row r="107" spans="2:11" x14ac:dyDescent="0.25">
      <c r="B107" s="307" t="s">
        <v>1935</v>
      </c>
      <c r="C107" s="306" t="s">
        <v>1936</v>
      </c>
      <c r="D107" s="223"/>
      <c r="E107" s="223"/>
    </row>
    <row r="108" spans="2:11" x14ac:dyDescent="0.25">
      <c r="B108" s="307" t="s">
        <v>1937</v>
      </c>
      <c r="C108" s="306" t="s">
        <v>1936</v>
      </c>
      <c r="D108" s="223"/>
      <c r="E108" s="223"/>
    </row>
    <row r="109" spans="2:11" x14ac:dyDescent="0.25">
      <c r="B109" s="307" t="s">
        <v>1938</v>
      </c>
      <c r="C109" s="306" t="s">
        <v>1936</v>
      </c>
      <c r="D109" s="223"/>
      <c r="E109" s="223"/>
    </row>
    <row r="110" spans="2:11" x14ac:dyDescent="0.25">
      <c r="B110" s="307" t="s">
        <v>1939</v>
      </c>
      <c r="C110" s="306" t="s">
        <v>1940</v>
      </c>
      <c r="D110" s="223"/>
      <c r="E110" s="223"/>
    </row>
    <row r="111" spans="2:11" x14ac:dyDescent="0.25">
      <c r="B111" s="307" t="s">
        <v>1941</v>
      </c>
      <c r="C111" s="306" t="s">
        <v>1940</v>
      </c>
      <c r="D111" s="223"/>
      <c r="E111" s="223"/>
    </row>
    <row r="112" spans="2:11" x14ac:dyDescent="0.25">
      <c r="B112" s="307" t="s">
        <v>1942</v>
      </c>
      <c r="C112" s="306" t="s">
        <v>1940</v>
      </c>
      <c r="D112" s="223"/>
      <c r="E112" s="223"/>
    </row>
    <row r="113" spans="2:6" x14ac:dyDescent="0.25">
      <c r="B113" s="308"/>
      <c r="C113" s="309"/>
      <c r="D113" s="223"/>
      <c r="E113" s="223"/>
    </row>
    <row r="114" spans="2:6" x14ac:dyDescent="0.25">
      <c r="D114" s="223"/>
      <c r="E114" s="223"/>
    </row>
    <row r="115" spans="2:6" ht="18" x14ac:dyDescent="0.25">
      <c r="B115" s="488" t="s">
        <v>1943</v>
      </c>
      <c r="C115" s="488"/>
      <c r="D115" s="488"/>
      <c r="E115" s="488"/>
      <c r="F115" s="488"/>
    </row>
    <row r="116" spans="2:6" ht="18" x14ac:dyDescent="0.25">
      <c r="B116" s="288"/>
      <c r="C116" s="489" t="s">
        <v>1944</v>
      </c>
      <c r="D116" s="489"/>
      <c r="E116" s="489"/>
      <c r="F116" s="489"/>
    </row>
    <row r="117" spans="2:6" x14ac:dyDescent="0.25">
      <c r="B117" s="310" t="s">
        <v>1945</v>
      </c>
      <c r="C117" s="486" t="s">
        <v>1946</v>
      </c>
      <c r="D117" s="486"/>
      <c r="E117" s="486"/>
      <c r="F117" s="486"/>
    </row>
    <row r="118" spans="2:6" x14ac:dyDescent="0.25">
      <c r="B118" s="310"/>
      <c r="C118" s="311"/>
      <c r="D118" s="311"/>
      <c r="E118" s="311"/>
      <c r="F118" s="311"/>
    </row>
    <row r="119" spans="2:6" x14ac:dyDescent="0.25">
      <c r="B119" s="312" t="s">
        <v>1947</v>
      </c>
      <c r="C119" s="487" t="s">
        <v>1948</v>
      </c>
      <c r="D119" s="487"/>
      <c r="E119" s="487"/>
      <c r="F119" s="487"/>
    </row>
    <row r="120" spans="2:6" x14ac:dyDescent="0.25">
      <c r="B120" s="313" t="s">
        <v>1949</v>
      </c>
      <c r="C120" s="297"/>
      <c r="D120" s="297"/>
      <c r="E120" s="297"/>
      <c r="F120" s="297"/>
    </row>
    <row r="121" spans="2:6" x14ac:dyDescent="0.25">
      <c r="B121" s="310"/>
      <c r="C121" s="223"/>
      <c r="D121" s="223"/>
      <c r="E121" s="223"/>
      <c r="F121" s="223"/>
    </row>
    <row r="122" spans="2:6" x14ac:dyDescent="0.25">
      <c r="B122" s="310"/>
      <c r="C122" s="223"/>
      <c r="D122" s="223"/>
      <c r="E122" s="223"/>
      <c r="F122" s="223"/>
    </row>
    <row r="123" spans="2:6" ht="15.75" x14ac:dyDescent="0.25">
      <c r="B123" s="314"/>
    </row>
    <row r="124" spans="2:6" ht="18" x14ac:dyDescent="0.25">
      <c r="B124" s="488" t="s">
        <v>1950</v>
      </c>
      <c r="C124" s="488"/>
      <c r="D124" s="488"/>
      <c r="E124" s="488"/>
      <c r="F124" s="488"/>
    </row>
    <row r="125" spans="2:6" ht="18" x14ac:dyDescent="0.25">
      <c r="B125" s="288"/>
      <c r="C125" s="489" t="s">
        <v>1944</v>
      </c>
      <c r="D125" s="489"/>
      <c r="E125" s="489"/>
      <c r="F125" s="489"/>
    </row>
    <row r="126" spans="2:6" x14ac:dyDescent="0.25">
      <c r="B126" s="315"/>
      <c r="C126" s="490" t="s">
        <v>1948</v>
      </c>
      <c r="D126" s="490"/>
      <c r="E126" s="490" t="s">
        <v>1946</v>
      </c>
      <c r="F126" s="490"/>
    </row>
    <row r="127" spans="2:6" ht="30" x14ac:dyDescent="0.25">
      <c r="B127" s="316" t="s">
        <v>1951</v>
      </c>
      <c r="C127" s="486" t="s">
        <v>1952</v>
      </c>
      <c r="D127" s="486"/>
      <c r="E127" s="486"/>
      <c r="F127" s="486"/>
    </row>
    <row r="128" spans="2:6" x14ac:dyDescent="0.25">
      <c r="B128" s="310" t="s">
        <v>1953</v>
      </c>
      <c r="C128" s="486" t="s">
        <v>1952</v>
      </c>
      <c r="D128" s="486"/>
      <c r="E128" s="486"/>
      <c r="F128" s="486"/>
    </row>
    <row r="129" spans="2:9" x14ac:dyDescent="0.25">
      <c r="B129" s="312" t="s">
        <v>1954</v>
      </c>
      <c r="C129" s="487"/>
      <c r="D129" s="487"/>
      <c r="E129" s="487" t="s">
        <v>1952</v>
      </c>
      <c r="F129" s="487"/>
    </row>
    <row r="130" spans="2:9" x14ac:dyDescent="0.25">
      <c r="B130" s="317" t="s">
        <v>1955</v>
      </c>
      <c r="C130" s="223"/>
      <c r="D130" s="223"/>
      <c r="E130" s="223"/>
      <c r="F130" s="223"/>
    </row>
    <row r="131" spans="2:9" x14ac:dyDescent="0.25">
      <c r="B131" s="223"/>
      <c r="C131" s="223"/>
      <c r="D131" s="223"/>
      <c r="E131" s="223"/>
      <c r="F131" s="223"/>
      <c r="I131" s="252" t="s">
        <v>1852</v>
      </c>
    </row>
    <row r="132" spans="2:9" x14ac:dyDescent="0.25">
      <c r="B132" s="223"/>
      <c r="C132" s="223"/>
      <c r="D132" s="223"/>
      <c r="E132" s="223"/>
      <c r="F132" s="223"/>
    </row>
  </sheetData>
  <mergeCells count="18">
    <mergeCell ref="C116:F116"/>
    <mergeCell ref="B5:I5"/>
    <mergeCell ref="B59:D59"/>
    <mergeCell ref="B86:E86"/>
    <mergeCell ref="B103:F103"/>
    <mergeCell ref="B115:F115"/>
    <mergeCell ref="C117:F117"/>
    <mergeCell ref="C119:F119"/>
    <mergeCell ref="B124:F124"/>
    <mergeCell ref="C125:F125"/>
    <mergeCell ref="C126:D126"/>
    <mergeCell ref="E126:F126"/>
    <mergeCell ref="C127:D127"/>
    <mergeCell ref="E127:F127"/>
    <mergeCell ref="C128:D128"/>
    <mergeCell ref="E128:F128"/>
    <mergeCell ref="C129:D129"/>
    <mergeCell ref="E129:F129"/>
  </mergeCells>
  <hyperlinks>
    <hyperlink ref="I131" location="Contents!A1" display="To Frontpage" xr:uid="{8F860FDA-5956-45C9-86F4-AEB78C69495A}"/>
  </hyperlinks>
  <pageMargins left="0.70866141732283472" right="0.70866141732283472" top="0.74803149606299213" bottom="0.74803149606299213" header="0.31496062992125984" footer="0.31496062992125984"/>
  <pageSetup paperSize="9" scale="37"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22A7A8-11FD-4AB8-B56C-896FF4B2018C}">
  <sheetPr>
    <pageSetUpPr fitToPage="1"/>
  </sheetPr>
  <dimension ref="A4:N30"/>
  <sheetViews>
    <sheetView zoomScale="85" zoomScaleNormal="85" workbookViewId="0">
      <selection activeCell="B31" sqref="B31"/>
    </sheetView>
  </sheetViews>
  <sheetFormatPr defaultColWidth="9.140625" defaultRowHeight="15" x14ac:dyDescent="0.25"/>
  <cols>
    <col min="1" max="1" width="4.7109375" style="289" customWidth="1"/>
    <col min="2" max="2" width="7.7109375" style="289" customWidth="1"/>
    <col min="3" max="13" width="15.7109375" style="289" customWidth="1"/>
    <col min="14" max="16384" width="9.140625" style="289"/>
  </cols>
  <sheetData>
    <row r="4" spans="1:13" ht="18" x14ac:dyDescent="0.25">
      <c r="B4" s="198"/>
      <c r="K4" s="318"/>
      <c r="L4" s="319"/>
    </row>
    <row r="5" spans="1:13" x14ac:dyDescent="0.25">
      <c r="B5" s="320" t="s">
        <v>1956</v>
      </c>
    </row>
    <row r="7" spans="1:13" ht="15.75" x14ac:dyDescent="0.25">
      <c r="B7" s="321" t="s">
        <v>1957</v>
      </c>
      <c r="C7" s="295"/>
      <c r="D7" s="295"/>
      <c r="E7" s="295"/>
      <c r="F7" s="295"/>
      <c r="G7" s="295"/>
      <c r="H7" s="295"/>
      <c r="I7" s="295"/>
      <c r="J7" s="295"/>
      <c r="K7" s="295"/>
      <c r="L7" s="295"/>
      <c r="M7" s="295"/>
    </row>
    <row r="8" spans="1:13" ht="3.75" customHeight="1" x14ac:dyDescent="0.25">
      <c r="B8" s="321"/>
      <c r="C8" s="295"/>
      <c r="D8" s="295"/>
      <c r="E8" s="295"/>
      <c r="F8" s="295"/>
      <c r="G8" s="295"/>
      <c r="H8" s="295"/>
      <c r="I8" s="295"/>
      <c r="J8" s="295"/>
      <c r="K8" s="295"/>
      <c r="L8" s="295"/>
      <c r="M8" s="295"/>
    </row>
    <row r="9" spans="1:13" x14ac:dyDescent="0.25">
      <c r="B9" s="322" t="s">
        <v>1774</v>
      </c>
      <c r="C9" s="323"/>
      <c r="D9" s="323"/>
      <c r="E9" s="323"/>
      <c r="F9" s="323"/>
      <c r="G9" s="323"/>
      <c r="H9" s="323"/>
      <c r="I9" s="323"/>
      <c r="J9" s="323"/>
      <c r="K9" s="323"/>
      <c r="L9" s="323"/>
      <c r="M9" s="323"/>
    </row>
    <row r="10" spans="1:13" ht="45" x14ac:dyDescent="0.25">
      <c r="A10" s="265"/>
      <c r="B10" s="272"/>
      <c r="C10" s="324" t="s">
        <v>1958</v>
      </c>
      <c r="D10" s="325" t="s">
        <v>1959</v>
      </c>
      <c r="E10" s="325" t="s">
        <v>1960</v>
      </c>
      <c r="F10" s="325" t="s">
        <v>1961</v>
      </c>
      <c r="G10" s="325" t="s">
        <v>1962</v>
      </c>
      <c r="H10" s="325" t="s">
        <v>1963</v>
      </c>
      <c r="I10" s="325" t="s">
        <v>1964</v>
      </c>
      <c r="J10" s="325" t="s">
        <v>893</v>
      </c>
      <c r="K10" s="325" t="s">
        <v>1965</v>
      </c>
      <c r="L10" s="325" t="s">
        <v>99</v>
      </c>
      <c r="M10" s="326" t="s">
        <v>101</v>
      </c>
    </row>
    <row r="11" spans="1:13" x14ac:dyDescent="0.25">
      <c r="A11" s="265"/>
      <c r="B11" s="327" t="s">
        <v>101</v>
      </c>
      <c r="C11" s="328">
        <v>194702</v>
      </c>
      <c r="D11" s="329">
        <v>17780</v>
      </c>
      <c r="E11" s="329">
        <v>99</v>
      </c>
      <c r="F11" s="329">
        <v>2303</v>
      </c>
      <c r="G11" s="329">
        <v>6398</v>
      </c>
      <c r="H11" s="329">
        <v>393</v>
      </c>
      <c r="I11" s="329">
        <v>4347</v>
      </c>
      <c r="J11" s="329">
        <v>13959</v>
      </c>
      <c r="K11" s="329">
        <v>234</v>
      </c>
      <c r="L11" s="329">
        <v>280</v>
      </c>
      <c r="M11" s="330">
        <f>SUM(C11:L11)</f>
        <v>240495</v>
      </c>
    </row>
    <row r="12" spans="1:13" x14ac:dyDescent="0.25">
      <c r="A12" s="265"/>
      <c r="B12" s="331" t="s">
        <v>1966</v>
      </c>
      <c r="C12" s="332">
        <f>C11/$M$11</f>
        <v>0.80958855693465559</v>
      </c>
      <c r="D12" s="332">
        <f t="shared" ref="D12:M12" si="0">D11/$M$11</f>
        <v>7.3930850953242269E-2</v>
      </c>
      <c r="E12" s="332">
        <f t="shared" si="0"/>
        <v>4.1165096987463357E-4</v>
      </c>
      <c r="F12" s="332">
        <f t="shared" si="0"/>
        <v>9.5760826628412225E-3</v>
      </c>
      <c r="G12" s="332">
        <f t="shared" si="0"/>
        <v>2.6603463689473795E-2</v>
      </c>
      <c r="H12" s="332">
        <f t="shared" si="0"/>
        <v>1.6341296076841515E-3</v>
      </c>
      <c r="I12" s="332">
        <f t="shared" si="0"/>
        <v>1.8075219859040727E-2</v>
      </c>
      <c r="J12" s="332">
        <f t="shared" si="0"/>
        <v>5.8042786752323335E-2</v>
      </c>
      <c r="K12" s="332">
        <f t="shared" si="0"/>
        <v>9.7299320152186117E-4</v>
      </c>
      <c r="L12" s="332">
        <f t="shared" si="0"/>
        <v>1.1642653693423981E-3</v>
      </c>
      <c r="M12" s="332">
        <f t="shared" si="0"/>
        <v>1</v>
      </c>
    </row>
    <row r="13" spans="1:13" x14ac:dyDescent="0.25">
      <c r="A13" s="265"/>
      <c r="B13" s="267"/>
      <c r="C13" s="267"/>
      <c r="D13" s="295"/>
      <c r="E13" s="295"/>
      <c r="F13" s="295"/>
      <c r="G13" s="295"/>
      <c r="H13" s="295"/>
      <c r="I13" s="295"/>
      <c r="J13" s="295"/>
      <c r="K13" s="295"/>
      <c r="L13" s="295"/>
      <c r="M13" s="295"/>
    </row>
    <row r="14" spans="1:13" ht="15.75" x14ac:dyDescent="0.25">
      <c r="A14" s="265"/>
      <c r="B14" s="333" t="s">
        <v>1967</v>
      </c>
      <c r="C14" s="267"/>
      <c r="D14" s="295"/>
      <c r="E14" s="295"/>
      <c r="F14" s="295"/>
      <c r="G14" s="295"/>
      <c r="H14" s="295"/>
      <c r="I14" s="295"/>
      <c r="J14" s="295"/>
      <c r="K14" s="295"/>
      <c r="L14" s="295"/>
      <c r="M14" s="295"/>
    </row>
    <row r="15" spans="1:13" ht="3.75" customHeight="1" x14ac:dyDescent="0.25">
      <c r="A15" s="265"/>
      <c r="B15" s="333"/>
      <c r="C15" s="267"/>
      <c r="D15" s="295"/>
      <c r="E15" s="295"/>
      <c r="F15" s="295"/>
      <c r="G15" s="295"/>
      <c r="H15" s="295"/>
      <c r="I15" s="295"/>
      <c r="J15" s="295"/>
      <c r="K15" s="295"/>
      <c r="L15" s="295"/>
      <c r="M15" s="295"/>
    </row>
    <row r="16" spans="1:13" x14ac:dyDescent="0.25">
      <c r="A16" s="265"/>
      <c r="B16" s="334" t="s">
        <v>1776</v>
      </c>
      <c r="C16" s="335"/>
      <c r="D16" s="323"/>
      <c r="E16" s="323"/>
      <c r="F16" s="323"/>
      <c r="G16" s="323"/>
      <c r="H16" s="323"/>
      <c r="I16" s="323"/>
      <c r="J16" s="323"/>
      <c r="K16" s="323"/>
      <c r="L16" s="323"/>
      <c r="M16" s="323"/>
    </row>
    <row r="17" spans="1:14" ht="45" x14ac:dyDescent="0.25">
      <c r="A17" s="265"/>
      <c r="B17" s="272"/>
      <c r="C17" s="324" t="s">
        <v>1958</v>
      </c>
      <c r="D17" s="325" t="s">
        <v>1959</v>
      </c>
      <c r="E17" s="325" t="s">
        <v>1960</v>
      </c>
      <c r="F17" s="325" t="s">
        <v>1961</v>
      </c>
      <c r="G17" s="325" t="s">
        <v>1962</v>
      </c>
      <c r="H17" s="325" t="s">
        <v>1963</v>
      </c>
      <c r="I17" s="325" t="s">
        <v>1964</v>
      </c>
      <c r="J17" s="325" t="s">
        <v>893</v>
      </c>
      <c r="K17" s="325" t="s">
        <v>1965</v>
      </c>
      <c r="L17" s="325" t="s">
        <v>99</v>
      </c>
      <c r="M17" s="326" t="s">
        <v>101</v>
      </c>
    </row>
    <row r="18" spans="1:14" x14ac:dyDescent="0.25">
      <c r="A18" s="265"/>
      <c r="B18" s="327" t="s">
        <v>101</v>
      </c>
      <c r="C18" s="336">
        <v>250.88800000000001</v>
      </c>
      <c r="D18" s="337">
        <v>13.409000000000001</v>
      </c>
      <c r="E18" s="337">
        <v>0.151</v>
      </c>
      <c r="F18" s="337">
        <v>17.09</v>
      </c>
      <c r="G18" s="337">
        <v>20.22</v>
      </c>
      <c r="H18" s="337">
        <v>2.4500000000000002</v>
      </c>
      <c r="I18" s="337">
        <v>32.625999999999998</v>
      </c>
      <c r="J18" s="337">
        <v>44.841000000000001</v>
      </c>
      <c r="K18" s="337">
        <v>1.742</v>
      </c>
      <c r="L18" s="337">
        <v>7.7370000000000001</v>
      </c>
      <c r="M18" s="338">
        <f>SUM(C18:L18)</f>
        <v>391.15400000000005</v>
      </c>
    </row>
    <row r="19" spans="1:14" x14ac:dyDescent="0.25">
      <c r="A19" s="265"/>
      <c r="B19" s="331" t="s">
        <v>1966</v>
      </c>
      <c r="C19" s="332">
        <f>C18/$M$18</f>
        <v>0.64140466414762465</v>
      </c>
      <c r="D19" s="332">
        <f t="shared" ref="D19:M19" si="1">D18/$M$18</f>
        <v>3.4280615818833501E-2</v>
      </c>
      <c r="E19" s="332">
        <f t="shared" si="1"/>
        <v>3.8603721296471459E-4</v>
      </c>
      <c r="F19" s="332">
        <f t="shared" si="1"/>
        <v>4.369123158653624E-2</v>
      </c>
      <c r="G19" s="332">
        <f t="shared" si="1"/>
        <v>5.169319500759291E-2</v>
      </c>
      <c r="H19" s="332">
        <f t="shared" si="1"/>
        <v>6.2635176937983501E-3</v>
      </c>
      <c r="I19" s="332">
        <f t="shared" si="1"/>
        <v>8.3409603378720387E-2</v>
      </c>
      <c r="J19" s="332">
        <f t="shared" si="1"/>
        <v>0.11463771302351503</v>
      </c>
      <c r="K19" s="332">
        <f t="shared" si="1"/>
        <v>4.4534889071823364E-3</v>
      </c>
      <c r="L19" s="332">
        <f t="shared" si="1"/>
        <v>1.9779933223231769E-2</v>
      </c>
      <c r="M19" s="332">
        <f t="shared" si="1"/>
        <v>1</v>
      </c>
    </row>
    <row r="20" spans="1:14" x14ac:dyDescent="0.25">
      <c r="A20" s="265"/>
      <c r="B20" s="267"/>
      <c r="C20" s="267"/>
      <c r="D20" s="295"/>
      <c r="E20" s="295"/>
      <c r="F20" s="295"/>
      <c r="G20" s="295"/>
      <c r="H20" s="295"/>
      <c r="I20" s="295"/>
      <c r="J20" s="295"/>
      <c r="K20" s="295"/>
      <c r="L20" s="295"/>
      <c r="M20" s="295"/>
    </row>
    <row r="21" spans="1:14" ht="15.75" x14ac:dyDescent="0.25">
      <c r="A21" s="265"/>
      <c r="B21" s="333" t="s">
        <v>1968</v>
      </c>
      <c r="C21" s="267"/>
      <c r="D21" s="295"/>
      <c r="E21" s="295"/>
      <c r="F21" s="295"/>
      <c r="G21" s="295"/>
      <c r="H21" s="295"/>
      <c r="I21" s="295"/>
      <c r="J21" s="295"/>
      <c r="K21" s="295"/>
      <c r="L21" s="295"/>
      <c r="M21" s="295"/>
    </row>
    <row r="22" spans="1:14" ht="3.75" customHeight="1" x14ac:dyDescent="0.25">
      <c r="A22" s="265"/>
      <c r="B22" s="333"/>
      <c r="C22" s="267"/>
      <c r="D22" s="295"/>
      <c r="E22" s="295"/>
      <c r="F22" s="295"/>
      <c r="G22" s="295"/>
      <c r="H22" s="295"/>
      <c r="I22" s="295"/>
      <c r="J22" s="295"/>
      <c r="K22" s="295"/>
      <c r="L22" s="295"/>
      <c r="M22" s="295"/>
    </row>
    <row r="23" spans="1:14" x14ac:dyDescent="0.25">
      <c r="A23" s="265"/>
      <c r="B23" s="334" t="s">
        <v>1778</v>
      </c>
      <c r="C23" s="335"/>
      <c r="D23" s="323"/>
      <c r="E23" s="323"/>
      <c r="F23" s="323"/>
      <c r="G23" s="323"/>
      <c r="H23" s="323"/>
      <c r="I23" s="323"/>
      <c r="J23" s="323"/>
      <c r="K23" s="323"/>
      <c r="L23" s="323"/>
      <c r="M23" s="323"/>
    </row>
    <row r="24" spans="1:14" x14ac:dyDescent="0.25">
      <c r="A24" s="265"/>
      <c r="B24" s="267"/>
      <c r="C24" s="339"/>
      <c r="D24" s="295"/>
      <c r="E24" s="295"/>
      <c r="F24" s="295"/>
      <c r="G24" s="295"/>
      <c r="H24" s="295"/>
      <c r="I24" s="295"/>
      <c r="J24" s="295"/>
      <c r="K24" s="295"/>
      <c r="L24" s="295"/>
      <c r="M24" s="295"/>
    </row>
    <row r="25" spans="1:14" x14ac:dyDescent="0.25">
      <c r="A25" s="265"/>
      <c r="B25" s="272"/>
      <c r="C25" s="324" t="s">
        <v>1969</v>
      </c>
      <c r="D25" s="325" t="s">
        <v>1970</v>
      </c>
      <c r="E25" s="325" t="s">
        <v>1971</v>
      </c>
      <c r="F25" s="325" t="s">
        <v>1972</v>
      </c>
      <c r="G25" s="325" t="s">
        <v>1973</v>
      </c>
      <c r="H25" s="325" t="s">
        <v>1974</v>
      </c>
      <c r="I25" s="326" t="s">
        <v>101</v>
      </c>
    </row>
    <row r="26" spans="1:14" x14ac:dyDescent="0.25">
      <c r="A26" s="265"/>
      <c r="B26" s="327" t="s">
        <v>101</v>
      </c>
      <c r="C26" s="336">
        <v>186.5</v>
      </c>
      <c r="D26" s="337">
        <v>109.114</v>
      </c>
      <c r="E26" s="337">
        <v>49.593000000000004</v>
      </c>
      <c r="F26" s="337">
        <v>16.417000000000002</v>
      </c>
      <c r="G26" s="337">
        <v>8.5890000000000004</v>
      </c>
      <c r="H26" s="337">
        <v>20.942</v>
      </c>
      <c r="I26" s="338">
        <f>SUM(C26:H26)</f>
        <v>391.15500000000003</v>
      </c>
    </row>
    <row r="27" spans="1:14" x14ac:dyDescent="0.25">
      <c r="A27" s="265"/>
      <c r="B27" s="331" t="s">
        <v>1966</v>
      </c>
      <c r="C27" s="332">
        <f>C26/$I$26</f>
        <v>0.47679308713936924</v>
      </c>
      <c r="D27" s="332">
        <f t="shared" ref="D27:I27" si="2">D26/$I$26</f>
        <v>0.27895335608646188</v>
      </c>
      <c r="E27" s="332">
        <f t="shared" si="2"/>
        <v>0.1267860566782989</v>
      </c>
      <c r="F27" s="332">
        <f t="shared" si="2"/>
        <v>4.197057432475617E-2</v>
      </c>
      <c r="G27" s="332">
        <f t="shared" si="2"/>
        <v>2.1958047321394333E-2</v>
      </c>
      <c r="H27" s="332">
        <f t="shared" si="2"/>
        <v>5.353887844971942E-2</v>
      </c>
      <c r="I27" s="332">
        <f t="shared" si="2"/>
        <v>1</v>
      </c>
    </row>
    <row r="28" spans="1:14" x14ac:dyDescent="0.25">
      <c r="A28" s="265"/>
      <c r="B28" s="340"/>
      <c r="C28" s="341"/>
      <c r="D28" s="342"/>
      <c r="E28" s="342"/>
      <c r="F28" s="342"/>
      <c r="G28" s="342"/>
      <c r="H28" s="342"/>
      <c r="I28" s="343"/>
    </row>
    <row r="29" spans="1:14" x14ac:dyDescent="0.25">
      <c r="A29" s="265"/>
      <c r="B29" s="265"/>
      <c r="C29" s="265"/>
    </row>
    <row r="30" spans="1:14" x14ac:dyDescent="0.25">
      <c r="N30" s="252" t="s">
        <v>1852</v>
      </c>
    </row>
  </sheetData>
  <hyperlinks>
    <hyperlink ref="N30" location="Contents!A1" display="To Frontpage" xr:uid="{287CCF6F-2D5D-4827-92ED-BBF02C14CDF0}"/>
  </hyperlinks>
  <pageMargins left="0.70866141732283472" right="0.70866141732283472" top="0.74803149606299213" bottom="0.74803149606299213" header="0.31496062992125984" footer="0.31496062992125984"/>
  <pageSetup paperSize="9" scale="59"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5D2D8-58AB-4E2D-87B9-86106177972B}">
  <sheetPr>
    <pageSetUpPr fitToPage="1"/>
  </sheetPr>
  <dimension ref="B4:O92"/>
  <sheetViews>
    <sheetView zoomScale="85" zoomScaleNormal="85" workbookViewId="0">
      <selection activeCell="B31" sqref="B31"/>
    </sheetView>
  </sheetViews>
  <sheetFormatPr defaultColWidth="9.140625" defaultRowHeight="15" x14ac:dyDescent="0.25"/>
  <cols>
    <col min="1" max="1" width="4.7109375" style="289" customWidth="1"/>
    <col min="2" max="2" width="31" style="289" customWidth="1"/>
    <col min="3" max="12" width="15.7109375" style="289" customWidth="1"/>
    <col min="13" max="13" width="3.42578125" style="289" customWidth="1"/>
    <col min="14" max="16384" width="9.140625" style="289"/>
  </cols>
  <sheetData>
    <row r="4" spans="2:14" x14ac:dyDescent="0.25">
      <c r="B4" s="295"/>
      <c r="C4" s="295"/>
      <c r="D4" s="295"/>
      <c r="E4" s="295"/>
      <c r="F4" s="295"/>
      <c r="G4" s="295"/>
      <c r="H4" s="295"/>
      <c r="I4" s="295"/>
      <c r="J4" s="295"/>
      <c r="K4" s="295"/>
      <c r="L4" s="295"/>
    </row>
    <row r="5" spans="2:14" ht="15.75" x14ac:dyDescent="0.25">
      <c r="B5" s="321" t="s">
        <v>1975</v>
      </c>
      <c r="C5" s="295"/>
      <c r="D5" s="295"/>
      <c r="E5" s="295"/>
      <c r="F5" s="295"/>
      <c r="G5" s="295"/>
      <c r="H5" s="295"/>
      <c r="I5" s="295"/>
      <c r="J5" s="295"/>
      <c r="K5" s="295"/>
      <c r="L5" s="295"/>
    </row>
    <row r="6" spans="2:14" ht="3.75" customHeight="1" x14ac:dyDescent="0.25">
      <c r="B6" s="321"/>
      <c r="C6" s="295"/>
      <c r="D6" s="295"/>
      <c r="E6" s="295"/>
      <c r="F6" s="295"/>
      <c r="G6" s="295"/>
      <c r="H6" s="295"/>
      <c r="I6" s="295"/>
      <c r="J6" s="295"/>
      <c r="K6" s="295"/>
      <c r="L6" s="295"/>
    </row>
    <row r="7" spans="2:14" x14ac:dyDescent="0.25">
      <c r="B7" s="344" t="s">
        <v>1780</v>
      </c>
      <c r="C7" s="344"/>
      <c r="D7" s="345"/>
      <c r="E7" s="346"/>
      <c r="F7" s="346"/>
      <c r="G7" s="346"/>
      <c r="H7" s="346"/>
      <c r="I7" s="346"/>
      <c r="J7" s="346"/>
      <c r="K7" s="347"/>
      <c r="L7" s="347"/>
      <c r="M7" s="267"/>
      <c r="N7" s="348"/>
    </row>
    <row r="8" spans="2:14" x14ac:dyDescent="0.25">
      <c r="B8" s="349"/>
      <c r="C8" s="496" t="s">
        <v>1976</v>
      </c>
      <c r="D8" s="496"/>
      <c r="E8" s="496"/>
      <c r="F8" s="496"/>
      <c r="G8" s="496"/>
      <c r="H8" s="496"/>
      <c r="I8" s="496"/>
      <c r="J8" s="496"/>
      <c r="K8" s="496"/>
      <c r="L8" s="496"/>
      <c r="M8" s="265"/>
      <c r="N8" s="267"/>
    </row>
    <row r="9" spans="2:14" x14ac:dyDescent="0.25">
      <c r="B9" s="349"/>
      <c r="C9" s="350" t="s">
        <v>1977</v>
      </c>
      <c r="D9" s="350" t="s">
        <v>1978</v>
      </c>
      <c r="E9" s="350" t="s">
        <v>1979</v>
      </c>
      <c r="F9" s="350" t="s">
        <v>1980</v>
      </c>
      <c r="G9" s="350" t="s">
        <v>1981</v>
      </c>
      <c r="H9" s="350" t="s">
        <v>1982</v>
      </c>
      <c r="I9" s="350" t="s">
        <v>1983</v>
      </c>
      <c r="J9" s="350" t="s">
        <v>1984</v>
      </c>
      <c r="K9" s="350" t="s">
        <v>1985</v>
      </c>
      <c r="L9" s="350" t="s">
        <v>1986</v>
      </c>
      <c r="M9" s="265"/>
      <c r="N9" s="351"/>
    </row>
    <row r="10" spans="2:14" x14ac:dyDescent="0.25">
      <c r="C10" s="352"/>
      <c r="D10" s="352"/>
      <c r="E10" s="352"/>
      <c r="F10" s="352"/>
      <c r="G10" s="352"/>
      <c r="H10" s="352"/>
      <c r="I10" s="352"/>
      <c r="J10" s="352"/>
      <c r="K10" s="352"/>
      <c r="L10" s="352"/>
      <c r="M10" s="265"/>
      <c r="N10" s="267"/>
    </row>
    <row r="11" spans="2:14" x14ac:dyDescent="0.25">
      <c r="B11" s="353" t="s">
        <v>1958</v>
      </c>
      <c r="C11" s="354">
        <v>77.986999999999995</v>
      </c>
      <c r="D11" s="354">
        <v>78.927999999999997</v>
      </c>
      <c r="E11" s="354">
        <v>59.968000000000004</v>
      </c>
      <c r="F11" s="354">
        <v>18.920999999999999</v>
      </c>
      <c r="G11" s="354">
        <v>10.454000000000001</v>
      </c>
      <c r="H11" s="354">
        <v>1.7410000000000001</v>
      </c>
      <c r="I11" s="354">
        <v>0.95799999999999996</v>
      </c>
      <c r="J11" s="354">
        <v>0.61499999999999999</v>
      </c>
      <c r="K11" s="354">
        <v>0.41499999999999998</v>
      </c>
      <c r="L11" s="354">
        <v>0.9</v>
      </c>
      <c r="M11" s="265"/>
      <c r="N11" s="355"/>
    </row>
    <row r="12" spans="2:14" x14ac:dyDescent="0.25">
      <c r="B12" s="353" t="s">
        <v>1959</v>
      </c>
      <c r="C12" s="354">
        <v>4.9249999999999998</v>
      </c>
      <c r="D12" s="354">
        <v>4.5780000000000003</v>
      </c>
      <c r="E12" s="354">
        <v>3.0249999999999999</v>
      </c>
      <c r="F12" s="354">
        <v>0.58799999999999997</v>
      </c>
      <c r="G12" s="354">
        <v>0.19500000000000001</v>
      </c>
      <c r="H12" s="354">
        <v>3.1E-2</v>
      </c>
      <c r="I12" s="354">
        <v>0.02</v>
      </c>
      <c r="J12" s="354">
        <v>1.2999999999999999E-2</v>
      </c>
      <c r="K12" s="354">
        <v>8.0000000000000002E-3</v>
      </c>
      <c r="L12" s="354">
        <v>2.4E-2</v>
      </c>
      <c r="M12" s="265"/>
      <c r="N12" s="355"/>
    </row>
    <row r="13" spans="2:14" x14ac:dyDescent="0.25">
      <c r="B13" s="353" t="s">
        <v>1960</v>
      </c>
      <c r="C13" s="354">
        <v>4.7E-2</v>
      </c>
      <c r="D13" s="354">
        <v>0.06</v>
      </c>
      <c r="E13" s="354">
        <v>3.3000000000000002E-2</v>
      </c>
      <c r="F13" s="354">
        <v>8.9999999999999993E-3</v>
      </c>
      <c r="G13" s="354">
        <v>2E-3</v>
      </c>
      <c r="H13" s="354">
        <v>0</v>
      </c>
      <c r="I13" s="354">
        <v>0</v>
      </c>
      <c r="J13" s="354">
        <v>0</v>
      </c>
      <c r="K13" s="354">
        <v>0</v>
      </c>
      <c r="L13" s="354">
        <v>0</v>
      </c>
      <c r="M13" s="265"/>
      <c r="N13" s="355"/>
    </row>
    <row r="14" spans="2:14" x14ac:dyDescent="0.25">
      <c r="B14" s="353" t="s">
        <v>1961</v>
      </c>
      <c r="C14" s="354">
        <v>7.94</v>
      </c>
      <c r="D14" s="354">
        <v>4.5720000000000001</v>
      </c>
      <c r="E14" s="354">
        <v>2.7789999999999999</v>
      </c>
      <c r="F14" s="354">
        <v>0.96699999999999997</v>
      </c>
      <c r="G14" s="354">
        <v>0.58099999999999996</v>
      </c>
      <c r="H14" s="354">
        <v>0.104</v>
      </c>
      <c r="I14" s="354">
        <v>6.6000000000000003E-2</v>
      </c>
      <c r="J14" s="354">
        <v>0.04</v>
      </c>
      <c r="K14" s="354">
        <v>0.02</v>
      </c>
      <c r="L14" s="354">
        <v>2.1999999999999999E-2</v>
      </c>
      <c r="M14" s="265"/>
      <c r="N14" s="355"/>
    </row>
    <row r="15" spans="2:14" x14ac:dyDescent="0.25">
      <c r="B15" s="353" t="s">
        <v>1962</v>
      </c>
      <c r="C15" s="354">
        <v>6.8650000000000002</v>
      </c>
      <c r="D15" s="354">
        <v>6.3360000000000003</v>
      </c>
      <c r="E15" s="354">
        <v>4.7530000000000001</v>
      </c>
      <c r="F15" s="354">
        <v>1.4690000000000001</v>
      </c>
      <c r="G15" s="354">
        <v>0.58199999999999996</v>
      </c>
      <c r="H15" s="354">
        <v>4.2999999999999997E-2</v>
      </c>
      <c r="I15" s="354">
        <v>2.5000000000000001E-2</v>
      </c>
      <c r="J15" s="354">
        <v>1.7999999999999999E-2</v>
      </c>
      <c r="K15" s="354">
        <v>1.2999999999999999E-2</v>
      </c>
      <c r="L15" s="354">
        <v>0.11600000000000001</v>
      </c>
      <c r="M15" s="265"/>
      <c r="N15" s="355"/>
    </row>
    <row r="16" spans="2:14" ht="30" x14ac:dyDescent="0.25">
      <c r="B16" s="353" t="s">
        <v>1963</v>
      </c>
      <c r="C16" s="354">
        <v>1.026</v>
      </c>
      <c r="D16" s="354">
        <v>0.89900000000000002</v>
      </c>
      <c r="E16" s="354">
        <v>0.45600000000000002</v>
      </c>
      <c r="F16" s="354">
        <v>5.1999999999999998E-2</v>
      </c>
      <c r="G16" s="354">
        <v>6.0000000000000001E-3</v>
      </c>
      <c r="H16" s="354">
        <v>2E-3</v>
      </c>
      <c r="I16" s="354">
        <v>2E-3</v>
      </c>
      <c r="J16" s="354">
        <v>1E-3</v>
      </c>
      <c r="K16" s="354">
        <v>1E-3</v>
      </c>
      <c r="L16" s="354">
        <v>6.0000000000000001E-3</v>
      </c>
      <c r="M16" s="265"/>
      <c r="N16" s="355"/>
    </row>
    <row r="17" spans="2:14" x14ac:dyDescent="0.25">
      <c r="B17" s="353" t="s">
        <v>1964</v>
      </c>
      <c r="C17" s="354">
        <v>13.15</v>
      </c>
      <c r="D17" s="354">
        <v>11.544</v>
      </c>
      <c r="E17" s="354">
        <v>6.6360000000000001</v>
      </c>
      <c r="F17" s="354">
        <v>0.72499999999999998</v>
      </c>
      <c r="G17" s="354">
        <v>0.217</v>
      </c>
      <c r="H17" s="354">
        <v>7.3999999999999996E-2</v>
      </c>
      <c r="I17" s="354">
        <v>6.4000000000000001E-2</v>
      </c>
      <c r="J17" s="354">
        <v>5.8999999999999997E-2</v>
      </c>
      <c r="K17" s="354">
        <v>5.6000000000000001E-2</v>
      </c>
      <c r="L17" s="354">
        <v>0.10199999999999999</v>
      </c>
      <c r="M17" s="265"/>
      <c r="N17" s="355"/>
    </row>
    <row r="18" spans="2:14" x14ac:dyDescent="0.25">
      <c r="B18" s="353" t="s">
        <v>1987</v>
      </c>
      <c r="C18" s="354">
        <v>15.334</v>
      </c>
      <c r="D18" s="354">
        <v>14.901999999999999</v>
      </c>
      <c r="E18" s="354">
        <v>11.212999999999999</v>
      </c>
      <c r="F18" s="354">
        <v>1.9319999999999999</v>
      </c>
      <c r="G18" s="354">
        <v>0.85499999999999998</v>
      </c>
      <c r="H18" s="354">
        <v>0.21</v>
      </c>
      <c r="I18" s="354">
        <v>0.14099999999999999</v>
      </c>
      <c r="J18" s="354">
        <v>8.6999999999999994E-2</v>
      </c>
      <c r="K18" s="354">
        <v>5.2999999999999999E-2</v>
      </c>
      <c r="L18" s="354">
        <v>0.11600000000000001</v>
      </c>
      <c r="M18" s="265"/>
      <c r="N18" s="355"/>
    </row>
    <row r="19" spans="2:14" ht="30" x14ac:dyDescent="0.25">
      <c r="B19" s="353" t="s">
        <v>1988</v>
      </c>
      <c r="C19" s="354">
        <v>0.77200000000000002</v>
      </c>
      <c r="D19" s="354">
        <v>0.625</v>
      </c>
      <c r="E19" s="354">
        <v>0.316</v>
      </c>
      <c r="F19" s="354">
        <v>2.4E-2</v>
      </c>
      <c r="G19" s="354">
        <v>4.0000000000000001E-3</v>
      </c>
      <c r="H19" s="354">
        <v>0</v>
      </c>
      <c r="I19" s="354">
        <v>0</v>
      </c>
      <c r="J19" s="354">
        <v>0</v>
      </c>
      <c r="K19" s="354">
        <v>0</v>
      </c>
      <c r="L19" s="354">
        <v>1E-3</v>
      </c>
      <c r="M19" s="265"/>
      <c r="N19" s="355"/>
    </row>
    <row r="20" spans="2:14" x14ac:dyDescent="0.25">
      <c r="B20" s="353" t="s">
        <v>99</v>
      </c>
      <c r="C20" s="354">
        <v>3.6150000000000002</v>
      </c>
      <c r="D20" s="354">
        <v>2.9860000000000002</v>
      </c>
      <c r="E20" s="354">
        <v>0.97</v>
      </c>
      <c r="F20" s="354">
        <v>1.7000000000000001E-2</v>
      </c>
      <c r="G20" s="354">
        <v>3.0000000000000001E-3</v>
      </c>
      <c r="H20" s="354">
        <v>0</v>
      </c>
      <c r="I20" s="354">
        <v>0</v>
      </c>
      <c r="J20" s="354">
        <v>1.6E-2</v>
      </c>
      <c r="K20" s="354">
        <v>1.6E-2</v>
      </c>
      <c r="L20" s="354">
        <v>0.115</v>
      </c>
      <c r="M20" s="265"/>
      <c r="N20" s="355"/>
    </row>
    <row r="21" spans="2:14" x14ac:dyDescent="0.25">
      <c r="C21" s="354"/>
      <c r="D21" s="354"/>
      <c r="E21" s="354"/>
      <c r="F21" s="354"/>
      <c r="G21" s="354"/>
      <c r="H21" s="354"/>
      <c r="I21" s="354"/>
      <c r="J21" s="354"/>
      <c r="K21" s="354"/>
      <c r="L21" s="354"/>
      <c r="M21" s="265"/>
      <c r="N21" s="267"/>
    </row>
    <row r="22" spans="2:14" x14ac:dyDescent="0.25">
      <c r="B22" s="356" t="s">
        <v>101</v>
      </c>
      <c r="C22" s="357">
        <v>131.661</v>
      </c>
      <c r="D22" s="357">
        <v>125.43</v>
      </c>
      <c r="E22" s="357">
        <v>90.149000000000001</v>
      </c>
      <c r="F22" s="357">
        <v>24.704000000000001</v>
      </c>
      <c r="G22" s="357">
        <v>12.897</v>
      </c>
      <c r="H22" s="357">
        <v>2.2050000000000001</v>
      </c>
      <c r="I22" s="357">
        <v>1.2749999999999999</v>
      </c>
      <c r="J22" s="357">
        <v>0.84899999999999998</v>
      </c>
      <c r="K22" s="357">
        <v>0.58099999999999996</v>
      </c>
      <c r="L22" s="357">
        <v>1.4019999999999999</v>
      </c>
      <c r="M22" s="265"/>
      <c r="N22" s="358"/>
    </row>
    <row r="23" spans="2:14" x14ac:dyDescent="0.25">
      <c r="M23" s="265"/>
      <c r="N23" s="267"/>
    </row>
    <row r="24" spans="2:14" x14ac:dyDescent="0.25">
      <c r="M24" s="265"/>
      <c r="N24" s="267"/>
    </row>
    <row r="25" spans="2:14" x14ac:dyDescent="0.25">
      <c r="M25" s="265"/>
      <c r="N25" s="267"/>
    </row>
    <row r="26" spans="2:14" x14ac:dyDescent="0.25">
      <c r="M26" s="265"/>
      <c r="N26" s="267"/>
    </row>
    <row r="27" spans="2:14" ht="15.75" x14ac:dyDescent="0.25">
      <c r="B27" s="321" t="s">
        <v>1989</v>
      </c>
      <c r="C27" s="295"/>
      <c r="D27" s="295"/>
      <c r="E27" s="295"/>
      <c r="F27" s="295"/>
      <c r="G27" s="295"/>
      <c r="H27" s="295"/>
      <c r="I27" s="295"/>
      <c r="J27" s="295"/>
      <c r="K27" s="295"/>
      <c r="L27" s="295"/>
      <c r="M27" s="265"/>
      <c r="N27" s="267"/>
    </row>
    <row r="28" spans="2:14" ht="3.75" customHeight="1" x14ac:dyDescent="0.25">
      <c r="B28" s="321"/>
      <c r="C28" s="295"/>
      <c r="D28" s="295"/>
      <c r="E28" s="295"/>
      <c r="F28" s="295"/>
      <c r="G28" s="295"/>
      <c r="H28" s="295"/>
      <c r="I28" s="295"/>
      <c r="J28" s="295"/>
      <c r="K28" s="295"/>
      <c r="L28" s="295"/>
      <c r="M28" s="265"/>
      <c r="N28" s="267"/>
    </row>
    <row r="29" spans="2:14" x14ac:dyDescent="0.25">
      <c r="B29" s="359" t="s">
        <v>1990</v>
      </c>
      <c r="C29" s="345"/>
      <c r="D29" s="347"/>
      <c r="E29" s="347"/>
      <c r="F29" s="347"/>
      <c r="G29" s="347"/>
      <c r="H29" s="347"/>
      <c r="I29" s="347"/>
      <c r="J29" s="347"/>
      <c r="K29" s="347"/>
      <c r="L29" s="347"/>
      <c r="M29" s="265"/>
      <c r="N29" s="267"/>
    </row>
    <row r="30" spans="2:14" x14ac:dyDescent="0.25">
      <c r="B30" s="349"/>
      <c r="C30" s="496" t="s">
        <v>1976</v>
      </c>
      <c r="D30" s="496"/>
      <c r="E30" s="496"/>
      <c r="F30" s="496"/>
      <c r="G30" s="496"/>
      <c r="H30" s="496"/>
      <c r="I30" s="496"/>
      <c r="J30" s="496"/>
      <c r="K30" s="496"/>
      <c r="L30" s="496"/>
      <c r="M30" s="265"/>
      <c r="N30" s="267"/>
    </row>
    <row r="31" spans="2:14" x14ac:dyDescent="0.25">
      <c r="B31" s="349"/>
      <c r="C31" s="350" t="s">
        <v>1977</v>
      </c>
      <c r="D31" s="350" t="s">
        <v>1978</v>
      </c>
      <c r="E31" s="350" t="s">
        <v>1979</v>
      </c>
      <c r="F31" s="350" t="s">
        <v>1980</v>
      </c>
      <c r="G31" s="350" t="s">
        <v>1981</v>
      </c>
      <c r="H31" s="350" t="s">
        <v>1982</v>
      </c>
      <c r="I31" s="350" t="s">
        <v>1983</v>
      </c>
      <c r="J31" s="350" t="s">
        <v>1984</v>
      </c>
      <c r="K31" s="350" t="s">
        <v>1985</v>
      </c>
      <c r="L31" s="350" t="s">
        <v>1986</v>
      </c>
      <c r="M31" s="265"/>
      <c r="N31" s="351"/>
    </row>
    <row r="32" spans="2:14" x14ac:dyDescent="0.25">
      <c r="C32" s="352"/>
      <c r="D32" s="352"/>
      <c r="E32" s="352"/>
      <c r="F32" s="352"/>
      <c r="G32" s="352"/>
      <c r="H32" s="352"/>
      <c r="I32" s="352"/>
      <c r="J32" s="352"/>
      <c r="K32" s="352"/>
      <c r="L32" s="352"/>
      <c r="M32" s="265"/>
      <c r="N32" s="267"/>
    </row>
    <row r="33" spans="2:14" x14ac:dyDescent="0.25">
      <c r="B33" s="353" t="s">
        <v>1958</v>
      </c>
      <c r="C33" s="360">
        <v>0.31085000000000002</v>
      </c>
      <c r="D33" s="360">
        <v>0.31459999999999999</v>
      </c>
      <c r="E33" s="360">
        <v>0.23902000000000001</v>
      </c>
      <c r="F33" s="360">
        <v>7.5420000000000001E-2</v>
      </c>
      <c r="G33" s="360">
        <v>4.1669999999999999E-2</v>
      </c>
      <c r="H33" s="360">
        <v>6.94E-3</v>
      </c>
      <c r="I33" s="360">
        <v>3.82E-3</v>
      </c>
      <c r="J33" s="360">
        <v>2.4499999999999999E-3</v>
      </c>
      <c r="K33" s="360">
        <v>1.65E-3</v>
      </c>
      <c r="L33" s="360">
        <v>3.5899999999999999E-3</v>
      </c>
      <c r="M33" s="265"/>
      <c r="N33" s="355"/>
    </row>
    <row r="34" spans="2:14" x14ac:dyDescent="0.25">
      <c r="B34" s="353" t="s">
        <v>1959</v>
      </c>
      <c r="C34" s="360">
        <v>0.36731999999999998</v>
      </c>
      <c r="D34" s="360">
        <v>0.34144999999999998</v>
      </c>
      <c r="E34" s="360">
        <v>0.22561999999999999</v>
      </c>
      <c r="F34" s="360">
        <v>4.3869999999999999E-2</v>
      </c>
      <c r="G34" s="360">
        <v>1.4540000000000001E-2</v>
      </c>
      <c r="H34" s="360">
        <v>2.2799999999999999E-3</v>
      </c>
      <c r="I34" s="360">
        <v>1.47E-3</v>
      </c>
      <c r="J34" s="360">
        <v>1E-3</v>
      </c>
      <c r="K34" s="360">
        <v>6.3000000000000003E-4</v>
      </c>
      <c r="L34" s="360">
        <v>1.83E-3</v>
      </c>
      <c r="M34" s="265"/>
      <c r="N34" s="355"/>
    </row>
    <row r="35" spans="2:14" x14ac:dyDescent="0.25">
      <c r="B35" s="353" t="s">
        <v>1960</v>
      </c>
      <c r="C35" s="360">
        <v>0.31428</v>
      </c>
      <c r="D35" s="360">
        <v>0.39751999999999998</v>
      </c>
      <c r="E35" s="360">
        <v>0.22042999999999999</v>
      </c>
      <c r="F35" s="360">
        <v>5.645E-2</v>
      </c>
      <c r="G35" s="360">
        <v>1.102E-2</v>
      </c>
      <c r="H35" s="360">
        <v>2.9999999999999997E-4</v>
      </c>
      <c r="I35" s="360">
        <v>0</v>
      </c>
      <c r="J35" s="360">
        <v>0</v>
      </c>
      <c r="K35" s="360">
        <v>0</v>
      </c>
      <c r="L35" s="360">
        <v>0</v>
      </c>
      <c r="M35" s="265"/>
      <c r="N35" s="355"/>
    </row>
    <row r="36" spans="2:14" x14ac:dyDescent="0.25">
      <c r="B36" s="353" t="s">
        <v>1961</v>
      </c>
      <c r="C36" s="360">
        <v>0.46460000000000001</v>
      </c>
      <c r="D36" s="360">
        <v>0.26751999999999998</v>
      </c>
      <c r="E36" s="360">
        <v>0.16259000000000001</v>
      </c>
      <c r="F36" s="360">
        <v>5.6590000000000001E-2</v>
      </c>
      <c r="G36" s="360">
        <v>3.4020000000000002E-2</v>
      </c>
      <c r="H36" s="360">
        <v>6.0800000000000003E-3</v>
      </c>
      <c r="I36" s="360">
        <v>3.8600000000000001E-3</v>
      </c>
      <c r="J36" s="360">
        <v>2.33E-3</v>
      </c>
      <c r="K36" s="360">
        <v>1.15E-3</v>
      </c>
      <c r="L36" s="360">
        <v>1.2700000000000001E-3</v>
      </c>
      <c r="M36" s="265"/>
      <c r="N36" s="355"/>
    </row>
    <row r="37" spans="2:14" x14ac:dyDescent="0.25">
      <c r="B37" s="353" t="s">
        <v>1962</v>
      </c>
      <c r="C37" s="360">
        <v>0.33949000000000001</v>
      </c>
      <c r="D37" s="360">
        <v>0.31333</v>
      </c>
      <c r="E37" s="360">
        <v>0.23505999999999999</v>
      </c>
      <c r="F37" s="360">
        <v>7.2639999999999996E-2</v>
      </c>
      <c r="G37" s="360">
        <v>2.878E-2</v>
      </c>
      <c r="H37" s="360">
        <v>2.14E-3</v>
      </c>
      <c r="I37" s="360">
        <v>1.2199999999999999E-3</v>
      </c>
      <c r="J37" s="360">
        <v>9.1E-4</v>
      </c>
      <c r="K37" s="360">
        <v>6.4999999999999997E-4</v>
      </c>
      <c r="L37" s="360">
        <v>5.7600000000000004E-3</v>
      </c>
      <c r="M37" s="265"/>
      <c r="N37" s="355"/>
    </row>
    <row r="38" spans="2:14" ht="30" x14ac:dyDescent="0.25">
      <c r="B38" s="353" t="s">
        <v>1963</v>
      </c>
      <c r="C38" s="360">
        <v>0.41866999999999999</v>
      </c>
      <c r="D38" s="360">
        <v>0.36685000000000001</v>
      </c>
      <c r="E38" s="360">
        <v>0.18623999999999999</v>
      </c>
      <c r="F38" s="360">
        <v>2.1329999999999998E-2</v>
      </c>
      <c r="G38" s="360">
        <v>2.2699999999999999E-3</v>
      </c>
      <c r="H38" s="360">
        <v>6.9999999999999999E-4</v>
      </c>
      <c r="I38" s="360">
        <v>6.4999999999999997E-4</v>
      </c>
      <c r="J38" s="360">
        <v>5.9000000000000003E-4</v>
      </c>
      <c r="K38" s="360">
        <v>2.9999999999999997E-4</v>
      </c>
      <c r="L38" s="360">
        <v>2.3800000000000002E-3</v>
      </c>
      <c r="M38" s="265"/>
      <c r="N38" s="355"/>
    </row>
    <row r="39" spans="2:14" x14ac:dyDescent="0.25">
      <c r="B39" s="353" t="s">
        <v>1964</v>
      </c>
      <c r="C39" s="360">
        <v>0.40305999999999997</v>
      </c>
      <c r="D39" s="360">
        <v>0.35382999999999998</v>
      </c>
      <c r="E39" s="360">
        <v>0.20338999999999999</v>
      </c>
      <c r="F39" s="360">
        <v>2.222E-2</v>
      </c>
      <c r="G39" s="360">
        <v>6.6600000000000001E-3</v>
      </c>
      <c r="H39" s="360">
        <v>2.2499999999999998E-3</v>
      </c>
      <c r="I39" s="360">
        <v>1.9599999999999999E-3</v>
      </c>
      <c r="J39" s="360">
        <v>1.8E-3</v>
      </c>
      <c r="K39" s="360">
        <v>1.7099999999999999E-3</v>
      </c>
      <c r="L39" s="360">
        <v>3.1099999999999999E-3</v>
      </c>
      <c r="M39" s="265"/>
      <c r="N39" s="355"/>
    </row>
    <row r="40" spans="2:14" x14ac:dyDescent="0.25">
      <c r="B40" s="353" t="s">
        <v>1987</v>
      </c>
      <c r="C40" s="360">
        <v>0.34194999999999998</v>
      </c>
      <c r="D40" s="360">
        <v>0.33233000000000001</v>
      </c>
      <c r="E40" s="360">
        <v>0.25006</v>
      </c>
      <c r="F40" s="360">
        <v>4.308E-2</v>
      </c>
      <c r="G40" s="360">
        <v>1.9060000000000001E-2</v>
      </c>
      <c r="H40" s="360">
        <v>4.6899999999999997E-3</v>
      </c>
      <c r="I40" s="360">
        <v>3.14E-3</v>
      </c>
      <c r="J40" s="360">
        <v>1.9300000000000001E-3</v>
      </c>
      <c r="K40" s="360">
        <v>1.17E-3</v>
      </c>
      <c r="L40" s="360">
        <v>2.5799999999999998E-3</v>
      </c>
      <c r="M40" s="265"/>
      <c r="N40" s="355"/>
    </row>
    <row r="41" spans="2:14" ht="30" x14ac:dyDescent="0.25">
      <c r="B41" s="353" t="s">
        <v>1988</v>
      </c>
      <c r="C41" s="360">
        <v>0.44303999999999999</v>
      </c>
      <c r="D41" s="360">
        <v>0.35857</v>
      </c>
      <c r="E41" s="360">
        <v>0.18124999999999999</v>
      </c>
      <c r="F41" s="360">
        <v>1.4019999999999999E-2</v>
      </c>
      <c r="G41" s="360">
        <v>2.0100000000000001E-3</v>
      </c>
      <c r="H41" s="360">
        <v>1.4999999999999999E-4</v>
      </c>
      <c r="I41" s="360">
        <v>4.0000000000000003E-5</v>
      </c>
      <c r="J41" s="360">
        <v>4.0000000000000003E-5</v>
      </c>
      <c r="K41" s="360">
        <v>3.0000000000000001E-5</v>
      </c>
      <c r="L41" s="360">
        <v>8.4000000000000003E-4</v>
      </c>
      <c r="M41" s="265"/>
      <c r="N41" s="355"/>
    </row>
    <row r="42" spans="2:14" x14ac:dyDescent="0.25">
      <c r="B42" s="353" t="s">
        <v>99</v>
      </c>
      <c r="C42" s="360">
        <v>0.46717999999999998</v>
      </c>
      <c r="D42" s="360">
        <v>0.38591999999999999</v>
      </c>
      <c r="E42" s="360">
        <v>0.12533</v>
      </c>
      <c r="F42" s="360">
        <v>2.1900000000000001E-3</v>
      </c>
      <c r="G42" s="360">
        <v>3.3E-4</v>
      </c>
      <c r="H42" s="360">
        <v>2.0000000000000002E-5</v>
      </c>
      <c r="I42" s="360">
        <v>1.0000000000000001E-5</v>
      </c>
      <c r="J42" s="360">
        <v>2.0600000000000002E-3</v>
      </c>
      <c r="K42" s="360">
        <v>2.0899999999999998E-3</v>
      </c>
      <c r="L42" s="360">
        <v>1.487E-2</v>
      </c>
      <c r="M42" s="265"/>
      <c r="N42" s="355"/>
    </row>
    <row r="43" spans="2:14" x14ac:dyDescent="0.25">
      <c r="C43" s="361"/>
      <c r="D43" s="361"/>
      <c r="E43" s="361"/>
      <c r="F43" s="361"/>
      <c r="G43" s="361"/>
      <c r="H43" s="361"/>
      <c r="I43" s="361"/>
      <c r="J43" s="361"/>
      <c r="K43" s="361"/>
      <c r="L43" s="361"/>
      <c r="M43" s="265"/>
      <c r="N43" s="267"/>
    </row>
    <row r="44" spans="2:14" x14ac:dyDescent="0.25">
      <c r="B44" s="356" t="s">
        <v>101</v>
      </c>
      <c r="C44" s="362">
        <v>0.33660000000000001</v>
      </c>
      <c r="D44" s="362">
        <v>0.32067000000000001</v>
      </c>
      <c r="E44" s="362">
        <v>0.23047000000000001</v>
      </c>
      <c r="F44" s="362">
        <v>6.3159999999999994E-2</v>
      </c>
      <c r="G44" s="362">
        <v>3.2969999999999999E-2</v>
      </c>
      <c r="H44" s="362">
        <v>5.64E-3</v>
      </c>
      <c r="I44" s="362">
        <v>3.2599999999999999E-3</v>
      </c>
      <c r="J44" s="362">
        <v>2.1700000000000001E-3</v>
      </c>
      <c r="K44" s="362">
        <v>1.49E-3</v>
      </c>
      <c r="L44" s="362">
        <v>3.5899999999999999E-3</v>
      </c>
      <c r="M44" s="265"/>
      <c r="N44" s="358"/>
    </row>
    <row r="45" spans="2:14" x14ac:dyDescent="0.25">
      <c r="M45" s="265"/>
      <c r="N45" s="267"/>
    </row>
    <row r="46" spans="2:14" x14ac:dyDescent="0.25">
      <c r="M46" s="265"/>
      <c r="N46" s="265"/>
    </row>
    <row r="47" spans="2:14" x14ac:dyDescent="0.25">
      <c r="M47" s="265"/>
      <c r="N47" s="265"/>
    </row>
    <row r="49" spans="2:15" ht="15.75" x14ac:dyDescent="0.25">
      <c r="B49" s="321" t="s">
        <v>1991</v>
      </c>
      <c r="C49" s="295"/>
      <c r="D49" s="295"/>
      <c r="E49" s="295"/>
      <c r="F49" s="295"/>
      <c r="G49" s="295"/>
      <c r="H49" s="295"/>
      <c r="I49" s="295"/>
      <c r="J49" s="295"/>
      <c r="K49" s="295"/>
      <c r="L49" s="295"/>
    </row>
    <row r="50" spans="2:15" ht="3.75" customHeight="1" x14ac:dyDescent="0.25">
      <c r="B50" s="321"/>
      <c r="C50" s="295"/>
      <c r="D50" s="295"/>
      <c r="E50" s="295"/>
      <c r="F50" s="295"/>
      <c r="G50" s="295"/>
      <c r="H50" s="295"/>
      <c r="I50" s="295"/>
      <c r="J50" s="295"/>
      <c r="K50" s="295"/>
      <c r="L50" s="295"/>
    </row>
    <row r="51" spans="2:15" x14ac:dyDescent="0.25">
      <c r="B51" s="359" t="s">
        <v>1784</v>
      </c>
      <c r="C51" s="345"/>
      <c r="D51" s="345"/>
      <c r="E51" s="347"/>
      <c r="F51" s="347"/>
      <c r="G51" s="347"/>
      <c r="H51" s="347"/>
      <c r="I51" s="347"/>
      <c r="J51" s="347"/>
      <c r="K51" s="347"/>
      <c r="L51" s="347"/>
      <c r="M51" s="347"/>
      <c r="N51" s="347"/>
    </row>
    <row r="52" spans="2:15" x14ac:dyDescent="0.25">
      <c r="B52" s="349"/>
      <c r="C52" s="496" t="s">
        <v>1976</v>
      </c>
      <c r="D52" s="496"/>
      <c r="E52" s="496"/>
      <c r="F52" s="496"/>
      <c r="G52" s="496"/>
      <c r="H52" s="496"/>
      <c r="I52" s="496"/>
      <c r="J52" s="496"/>
      <c r="K52" s="496"/>
      <c r="L52" s="496"/>
      <c r="N52" s="349"/>
    </row>
    <row r="53" spans="2:15" x14ac:dyDescent="0.25">
      <c r="B53" s="349"/>
      <c r="C53" s="350" t="s">
        <v>1977</v>
      </c>
      <c r="D53" s="350" t="s">
        <v>1978</v>
      </c>
      <c r="E53" s="350" t="s">
        <v>1979</v>
      </c>
      <c r="F53" s="350" t="s">
        <v>1980</v>
      </c>
      <c r="G53" s="350" t="s">
        <v>1981</v>
      </c>
      <c r="H53" s="350" t="s">
        <v>1982</v>
      </c>
      <c r="I53" s="350" t="s">
        <v>1983</v>
      </c>
      <c r="J53" s="350" t="s">
        <v>1984</v>
      </c>
      <c r="K53" s="350" t="s">
        <v>1985</v>
      </c>
      <c r="L53" s="350" t="s">
        <v>1986</v>
      </c>
      <c r="N53" s="350" t="s">
        <v>1992</v>
      </c>
    </row>
    <row r="54" spans="2:15" x14ac:dyDescent="0.25">
      <c r="C54" s="363"/>
      <c r="D54" s="363"/>
      <c r="E54" s="363"/>
      <c r="F54" s="363"/>
      <c r="G54" s="363"/>
      <c r="H54" s="363"/>
      <c r="I54" s="363"/>
      <c r="J54" s="363"/>
      <c r="K54" s="363"/>
      <c r="L54" s="363"/>
      <c r="M54" s="265"/>
      <c r="N54" s="265"/>
      <c r="O54" s="265"/>
    </row>
    <row r="55" spans="2:15" x14ac:dyDescent="0.25">
      <c r="B55" s="353" t="s">
        <v>1958</v>
      </c>
      <c r="C55" s="354">
        <v>4.3470000000000004</v>
      </c>
      <c r="D55" s="354">
        <v>26.398</v>
      </c>
      <c r="E55" s="354">
        <v>66.584999999999994</v>
      </c>
      <c r="F55" s="354">
        <v>47.758000000000003</v>
      </c>
      <c r="G55" s="354">
        <v>61.643999999999998</v>
      </c>
      <c r="H55" s="354">
        <v>22.228999999999999</v>
      </c>
      <c r="I55" s="354">
        <v>7.4720000000000004</v>
      </c>
      <c r="J55" s="354">
        <v>4.4459999999999997</v>
      </c>
      <c r="K55" s="354">
        <v>2.891</v>
      </c>
      <c r="L55" s="354">
        <v>7.1189999999999998</v>
      </c>
      <c r="M55" s="265"/>
      <c r="N55" s="364">
        <v>0.64</v>
      </c>
      <c r="O55" s="265"/>
    </row>
    <row r="56" spans="2:15" x14ac:dyDescent="0.25">
      <c r="B56" s="353" t="s">
        <v>1959</v>
      </c>
      <c r="C56" s="354">
        <v>0.21099999999999999</v>
      </c>
      <c r="D56" s="354">
        <v>1.7729999999999999</v>
      </c>
      <c r="E56" s="354">
        <v>6.1870000000000003</v>
      </c>
      <c r="F56" s="354">
        <v>2.7709999999999999</v>
      </c>
      <c r="G56" s="354">
        <v>1.821</v>
      </c>
      <c r="H56" s="354">
        <v>0.214</v>
      </c>
      <c r="I56" s="354">
        <v>0.124</v>
      </c>
      <c r="J56" s="354">
        <v>9.5000000000000001E-2</v>
      </c>
      <c r="K56" s="354">
        <v>6.4000000000000001E-2</v>
      </c>
      <c r="L56" s="354">
        <v>0.14799999999999999</v>
      </c>
      <c r="M56" s="265"/>
      <c r="N56" s="364">
        <v>0.56399999999999995</v>
      </c>
      <c r="O56" s="265"/>
    </row>
    <row r="57" spans="2:15" x14ac:dyDescent="0.25">
      <c r="B57" s="353" t="s">
        <v>1960</v>
      </c>
      <c r="C57" s="354">
        <v>3.4000000000000002E-2</v>
      </c>
      <c r="D57" s="354">
        <v>4.2000000000000003E-2</v>
      </c>
      <c r="E57" s="354">
        <v>5.1999999999999998E-2</v>
      </c>
      <c r="F57" s="354">
        <v>2.1000000000000001E-2</v>
      </c>
      <c r="G57" s="354">
        <v>1E-3</v>
      </c>
      <c r="H57" s="354">
        <v>0</v>
      </c>
      <c r="I57" s="354">
        <v>0</v>
      </c>
      <c r="J57" s="354">
        <v>0</v>
      </c>
      <c r="K57" s="354">
        <v>0</v>
      </c>
      <c r="L57" s="354">
        <v>0</v>
      </c>
      <c r="M57" s="265"/>
      <c r="N57" s="364">
        <v>0.38100000000000001</v>
      </c>
      <c r="O57" s="265"/>
    </row>
    <row r="58" spans="2:15" x14ac:dyDescent="0.25">
      <c r="B58" s="353" t="s">
        <v>1961</v>
      </c>
      <c r="C58" s="354">
        <v>3.3570000000000002</v>
      </c>
      <c r="D58" s="354">
        <v>4.5419999999999998</v>
      </c>
      <c r="E58" s="354">
        <v>3.6720000000000002</v>
      </c>
      <c r="F58" s="354">
        <v>2.5579999999999998</v>
      </c>
      <c r="G58" s="354">
        <v>1.708</v>
      </c>
      <c r="H58" s="354">
        <v>0.44500000000000001</v>
      </c>
      <c r="I58" s="354">
        <v>0.17899999999999999</v>
      </c>
      <c r="J58" s="354">
        <v>0.28799999999999998</v>
      </c>
      <c r="K58" s="354">
        <v>7.0000000000000007E-2</v>
      </c>
      <c r="L58" s="354">
        <v>0.27300000000000002</v>
      </c>
      <c r="M58" s="265"/>
      <c r="N58" s="364">
        <v>0.45300000000000001</v>
      </c>
      <c r="O58" s="265"/>
    </row>
    <row r="59" spans="2:15" x14ac:dyDescent="0.25">
      <c r="B59" s="353" t="s">
        <v>1962</v>
      </c>
      <c r="C59" s="354">
        <v>0.77200000000000002</v>
      </c>
      <c r="D59" s="354">
        <v>2.927</v>
      </c>
      <c r="E59" s="354">
        <v>6.5629999999999997</v>
      </c>
      <c r="F59" s="354">
        <v>3.9390000000000001</v>
      </c>
      <c r="G59" s="354">
        <v>4.266</v>
      </c>
      <c r="H59" s="354">
        <v>1.175</v>
      </c>
      <c r="I59" s="354">
        <v>0.11600000000000001</v>
      </c>
      <c r="J59" s="354">
        <v>0.111</v>
      </c>
      <c r="K59" s="354">
        <v>5.7000000000000002E-2</v>
      </c>
      <c r="L59" s="354">
        <v>0.29499999999999998</v>
      </c>
      <c r="M59" s="265"/>
      <c r="N59" s="364">
        <v>0.58399999999999996</v>
      </c>
      <c r="O59" s="265"/>
    </row>
    <row r="60" spans="2:15" ht="30" x14ac:dyDescent="0.25">
      <c r="B60" s="353" t="s">
        <v>1963</v>
      </c>
      <c r="C60" s="354">
        <v>0.107</v>
      </c>
      <c r="D60" s="354">
        <v>0.66500000000000004</v>
      </c>
      <c r="E60" s="354">
        <v>1.3560000000000001</v>
      </c>
      <c r="F60" s="354">
        <v>0.25900000000000001</v>
      </c>
      <c r="G60" s="354">
        <v>2.3E-2</v>
      </c>
      <c r="H60" s="354">
        <v>2E-3</v>
      </c>
      <c r="I60" s="354">
        <v>4.0000000000000001E-3</v>
      </c>
      <c r="J60" s="354">
        <v>0</v>
      </c>
      <c r="K60" s="354">
        <v>1.4999999999999999E-2</v>
      </c>
      <c r="L60" s="354">
        <v>1.9E-2</v>
      </c>
      <c r="M60" s="265"/>
      <c r="N60" s="364">
        <v>0.46700000000000003</v>
      </c>
      <c r="O60" s="265"/>
    </row>
    <row r="61" spans="2:15" x14ac:dyDescent="0.25">
      <c r="B61" s="353" t="s">
        <v>1964</v>
      </c>
      <c r="C61" s="354">
        <v>2.1659999999999999</v>
      </c>
      <c r="D61" s="354">
        <v>8.4849999999999994</v>
      </c>
      <c r="E61" s="354">
        <v>17.576000000000001</v>
      </c>
      <c r="F61" s="354">
        <v>2.6509999999999998</v>
      </c>
      <c r="G61" s="354">
        <v>0.68799999999999994</v>
      </c>
      <c r="H61" s="354">
        <v>0.13</v>
      </c>
      <c r="I61" s="354">
        <v>0.128</v>
      </c>
      <c r="J61" s="354">
        <v>5.8000000000000003E-2</v>
      </c>
      <c r="K61" s="354">
        <v>6.9000000000000006E-2</v>
      </c>
      <c r="L61" s="354">
        <v>0.67600000000000005</v>
      </c>
      <c r="M61" s="265"/>
      <c r="N61" s="364">
        <v>0.47299999999999998</v>
      </c>
      <c r="O61" s="265"/>
    </row>
    <row r="62" spans="2:15" x14ac:dyDescent="0.25">
      <c r="B62" s="353" t="s">
        <v>1987</v>
      </c>
      <c r="C62" s="354">
        <v>3.7330000000000001</v>
      </c>
      <c r="D62" s="354">
        <v>11.587</v>
      </c>
      <c r="E62" s="354">
        <v>18.218</v>
      </c>
      <c r="F62" s="354">
        <v>6.2430000000000003</v>
      </c>
      <c r="G62" s="354">
        <v>2.7</v>
      </c>
      <c r="H62" s="354">
        <v>0.78</v>
      </c>
      <c r="I62" s="354">
        <v>0.55900000000000005</v>
      </c>
      <c r="J62" s="354">
        <v>0.33100000000000002</v>
      </c>
      <c r="K62" s="354">
        <v>0.24399999999999999</v>
      </c>
      <c r="L62" s="354">
        <v>0.44500000000000001</v>
      </c>
      <c r="M62" s="265"/>
      <c r="N62" s="364">
        <v>0.48099999999999998</v>
      </c>
      <c r="O62" s="265"/>
    </row>
    <row r="63" spans="2:15" ht="30" x14ac:dyDescent="0.25">
      <c r="B63" s="353" t="s">
        <v>1988</v>
      </c>
      <c r="C63" s="354">
        <v>0.248</v>
      </c>
      <c r="D63" s="354">
        <v>0.54800000000000004</v>
      </c>
      <c r="E63" s="354">
        <v>0.76900000000000002</v>
      </c>
      <c r="F63" s="354">
        <v>0.11799999999999999</v>
      </c>
      <c r="G63" s="354">
        <v>5.2999999999999999E-2</v>
      </c>
      <c r="H63" s="354">
        <v>4.0000000000000001E-3</v>
      </c>
      <c r="I63" s="354">
        <v>0</v>
      </c>
      <c r="J63" s="354">
        <v>0</v>
      </c>
      <c r="K63" s="354">
        <v>1E-3</v>
      </c>
      <c r="L63" s="354">
        <v>1E-3</v>
      </c>
      <c r="M63" s="265"/>
      <c r="N63" s="364">
        <v>0.40600000000000003</v>
      </c>
      <c r="O63" s="265"/>
    </row>
    <row r="64" spans="2:15" x14ac:dyDescent="0.25">
      <c r="B64" s="353" t="s">
        <v>99</v>
      </c>
      <c r="C64" s="354">
        <v>1.538</v>
      </c>
      <c r="D64" s="354">
        <v>2.5099999999999998</v>
      </c>
      <c r="E64" s="354">
        <v>3.278</v>
      </c>
      <c r="F64" s="354">
        <v>0.222</v>
      </c>
      <c r="G64" s="354">
        <v>0.04</v>
      </c>
      <c r="H64" s="354">
        <v>0</v>
      </c>
      <c r="I64" s="354">
        <v>0</v>
      </c>
      <c r="J64" s="354">
        <v>0</v>
      </c>
      <c r="K64" s="354">
        <v>1E-3</v>
      </c>
      <c r="L64" s="354">
        <v>0.14799999999999999</v>
      </c>
      <c r="M64" s="265"/>
      <c r="N64" s="364">
        <v>0.375</v>
      </c>
      <c r="O64" s="265"/>
    </row>
    <row r="65" spans="2:15" x14ac:dyDescent="0.25">
      <c r="C65" s="354"/>
      <c r="D65" s="354"/>
      <c r="E65" s="354"/>
      <c r="F65" s="354"/>
      <c r="G65" s="354"/>
      <c r="H65" s="354"/>
      <c r="I65" s="354"/>
      <c r="J65" s="354"/>
      <c r="K65" s="354"/>
      <c r="L65" s="354"/>
      <c r="M65" s="265"/>
      <c r="N65" s="265"/>
      <c r="O65" s="265"/>
    </row>
    <row r="66" spans="2:15" x14ac:dyDescent="0.25">
      <c r="B66" s="356" t="s">
        <v>101</v>
      </c>
      <c r="C66" s="357">
        <v>16.510999999999999</v>
      </c>
      <c r="D66" s="357">
        <v>59.478000000000002</v>
      </c>
      <c r="E66" s="357">
        <v>124.25700000000001</v>
      </c>
      <c r="F66" s="357">
        <v>66.540999999999997</v>
      </c>
      <c r="G66" s="357">
        <v>72.944000000000003</v>
      </c>
      <c r="H66" s="357">
        <v>24.978000000000002</v>
      </c>
      <c r="I66" s="357">
        <v>8.5820000000000007</v>
      </c>
      <c r="J66" s="357">
        <v>5.3289999999999997</v>
      </c>
      <c r="K66" s="357">
        <v>3.4119999999999999</v>
      </c>
      <c r="L66" s="357">
        <v>9.1240000000000006</v>
      </c>
      <c r="M66" s="265"/>
      <c r="N66" s="365">
        <v>0.58699999999999997</v>
      </c>
      <c r="O66" s="265"/>
    </row>
    <row r="67" spans="2:15" x14ac:dyDescent="0.25">
      <c r="C67" s="265"/>
      <c r="D67" s="265"/>
      <c r="E67" s="265"/>
      <c r="F67" s="265"/>
      <c r="G67" s="265"/>
      <c r="H67" s="265"/>
      <c r="I67" s="265"/>
      <c r="J67" s="265"/>
      <c r="K67" s="265"/>
      <c r="L67" s="265"/>
      <c r="M67" s="265"/>
      <c r="N67" s="265"/>
      <c r="O67" s="265"/>
    </row>
    <row r="71" spans="2:15" ht="15.75" x14ac:dyDescent="0.25">
      <c r="B71" s="321" t="s">
        <v>1993</v>
      </c>
      <c r="C71" s="295"/>
      <c r="D71" s="295"/>
      <c r="E71" s="295"/>
      <c r="F71" s="295"/>
      <c r="G71" s="295"/>
      <c r="H71" s="295"/>
      <c r="I71" s="295"/>
      <c r="J71" s="295"/>
      <c r="K71" s="295"/>
      <c r="L71" s="295"/>
    </row>
    <row r="72" spans="2:15" ht="3.75" customHeight="1" x14ac:dyDescent="0.25">
      <c r="B72" s="321"/>
      <c r="C72" s="295"/>
      <c r="D72" s="295"/>
      <c r="E72" s="295"/>
      <c r="F72" s="295"/>
      <c r="G72" s="295"/>
      <c r="H72" s="295"/>
      <c r="I72" s="295"/>
      <c r="J72" s="295"/>
      <c r="K72" s="295"/>
      <c r="L72" s="295"/>
    </row>
    <row r="73" spans="2:15" x14ac:dyDescent="0.25">
      <c r="B73" s="359" t="s">
        <v>1994</v>
      </c>
      <c r="C73" s="366"/>
      <c r="D73" s="366"/>
      <c r="E73" s="367"/>
      <c r="F73" s="367"/>
      <c r="G73" s="367"/>
      <c r="H73" s="367"/>
      <c r="I73" s="367"/>
      <c r="J73" s="367"/>
      <c r="K73" s="367"/>
      <c r="L73" s="367"/>
      <c r="M73" s="265"/>
      <c r="N73" s="367"/>
    </row>
    <row r="74" spans="2:15" x14ac:dyDescent="0.25">
      <c r="B74" s="272"/>
      <c r="C74" s="497" t="s">
        <v>1976</v>
      </c>
      <c r="D74" s="497"/>
      <c r="E74" s="497"/>
      <c r="F74" s="497"/>
      <c r="G74" s="497"/>
      <c r="H74" s="497"/>
      <c r="I74" s="497"/>
      <c r="J74" s="497"/>
      <c r="K74" s="497"/>
      <c r="L74" s="497"/>
      <c r="M74" s="265"/>
      <c r="N74" s="272"/>
    </row>
    <row r="75" spans="2:15" x14ac:dyDescent="0.25">
      <c r="B75" s="272"/>
      <c r="C75" s="368" t="s">
        <v>1977</v>
      </c>
      <c r="D75" s="368" t="s">
        <v>1978</v>
      </c>
      <c r="E75" s="368" t="s">
        <v>1979</v>
      </c>
      <c r="F75" s="368" t="s">
        <v>1980</v>
      </c>
      <c r="G75" s="368" t="s">
        <v>1981</v>
      </c>
      <c r="H75" s="368" t="s">
        <v>1982</v>
      </c>
      <c r="I75" s="368" t="s">
        <v>1983</v>
      </c>
      <c r="J75" s="368" t="s">
        <v>1984</v>
      </c>
      <c r="K75" s="368" t="s">
        <v>1985</v>
      </c>
      <c r="L75" s="368" t="s">
        <v>1986</v>
      </c>
      <c r="M75" s="265"/>
      <c r="N75" s="368" t="s">
        <v>1992</v>
      </c>
    </row>
    <row r="76" spans="2:15" x14ac:dyDescent="0.25">
      <c r="B76" s="265"/>
      <c r="C76" s="363"/>
      <c r="D76" s="363"/>
      <c r="E76" s="363"/>
      <c r="F76" s="363"/>
      <c r="G76" s="363"/>
      <c r="H76" s="363"/>
      <c r="I76" s="363"/>
      <c r="J76" s="363"/>
      <c r="K76" s="363"/>
      <c r="L76" s="363"/>
      <c r="M76" s="265"/>
      <c r="N76" s="265"/>
    </row>
    <row r="77" spans="2:15" x14ac:dyDescent="0.25">
      <c r="B77" s="369" t="s">
        <v>1958</v>
      </c>
      <c r="C77" s="360">
        <v>1.7330000000000002E-2</v>
      </c>
      <c r="D77" s="360">
        <v>0.10521999999999999</v>
      </c>
      <c r="E77" s="360">
        <v>0.26540000000000002</v>
      </c>
      <c r="F77" s="360">
        <v>0.19036</v>
      </c>
      <c r="G77" s="360">
        <v>0.2457</v>
      </c>
      <c r="H77" s="360">
        <v>8.8599999999999998E-2</v>
      </c>
      <c r="I77" s="360">
        <v>2.9780000000000001E-2</v>
      </c>
      <c r="J77" s="360">
        <v>1.772E-2</v>
      </c>
      <c r="K77" s="360">
        <v>1.1520000000000001E-2</v>
      </c>
      <c r="L77" s="360">
        <v>2.8369999999999999E-2</v>
      </c>
      <c r="M77" s="265"/>
      <c r="N77" s="364">
        <v>0.64</v>
      </c>
    </row>
    <row r="78" spans="2:15" x14ac:dyDescent="0.25">
      <c r="B78" s="369" t="s">
        <v>1959</v>
      </c>
      <c r="C78" s="360">
        <v>1.5699999999999999E-2</v>
      </c>
      <c r="D78" s="360">
        <v>0.13224</v>
      </c>
      <c r="E78" s="360">
        <v>0.46144000000000002</v>
      </c>
      <c r="F78" s="360">
        <v>0.20666000000000001</v>
      </c>
      <c r="G78" s="360">
        <v>0.13583999999999999</v>
      </c>
      <c r="H78" s="360">
        <v>1.593E-2</v>
      </c>
      <c r="I78" s="360">
        <v>9.2300000000000004E-3</v>
      </c>
      <c r="J78" s="360">
        <v>7.11E-3</v>
      </c>
      <c r="K78" s="360">
        <v>4.7999999999999996E-3</v>
      </c>
      <c r="L78" s="360">
        <v>1.1050000000000001E-2</v>
      </c>
      <c r="M78" s="265"/>
      <c r="N78" s="364">
        <v>0.56399999999999995</v>
      </c>
    </row>
    <row r="79" spans="2:15" x14ac:dyDescent="0.25">
      <c r="B79" s="369" t="s">
        <v>1960</v>
      </c>
      <c r="C79" s="360">
        <v>0.22219</v>
      </c>
      <c r="D79" s="360">
        <v>0.28110000000000002</v>
      </c>
      <c r="E79" s="360">
        <v>0.34719</v>
      </c>
      <c r="F79" s="360">
        <v>0.13779</v>
      </c>
      <c r="G79" s="360">
        <v>9.7099999999999999E-3</v>
      </c>
      <c r="H79" s="360">
        <v>2.0200000000000001E-3</v>
      </c>
      <c r="I79" s="360">
        <v>0</v>
      </c>
      <c r="J79" s="360">
        <v>0</v>
      </c>
      <c r="K79" s="360">
        <v>0</v>
      </c>
      <c r="L79" s="360">
        <v>0</v>
      </c>
      <c r="M79" s="265"/>
      <c r="N79" s="364">
        <v>0.38100000000000001</v>
      </c>
    </row>
    <row r="80" spans="2:15" x14ac:dyDescent="0.25">
      <c r="B80" s="369" t="s">
        <v>1961</v>
      </c>
      <c r="C80" s="360">
        <v>0.19642999999999999</v>
      </c>
      <c r="D80" s="360">
        <v>0.26578000000000002</v>
      </c>
      <c r="E80" s="360">
        <v>0.21484</v>
      </c>
      <c r="F80" s="360">
        <v>0.14965000000000001</v>
      </c>
      <c r="G80" s="360">
        <v>9.9949999999999997E-2</v>
      </c>
      <c r="H80" s="360">
        <v>2.6009999999999998E-2</v>
      </c>
      <c r="I80" s="360">
        <v>1.048E-2</v>
      </c>
      <c r="J80" s="360">
        <v>1.6820000000000002E-2</v>
      </c>
      <c r="K80" s="360">
        <v>4.0899999999999999E-3</v>
      </c>
      <c r="L80" s="360">
        <v>1.5949999999999999E-2</v>
      </c>
      <c r="M80" s="265"/>
      <c r="N80" s="364">
        <v>0.45300000000000001</v>
      </c>
    </row>
    <row r="81" spans="2:14" x14ac:dyDescent="0.25">
      <c r="B81" s="369" t="s">
        <v>1962</v>
      </c>
      <c r="C81" s="360">
        <v>3.8170000000000003E-2</v>
      </c>
      <c r="D81" s="360">
        <v>0.14476</v>
      </c>
      <c r="E81" s="360">
        <v>0.32458999999999999</v>
      </c>
      <c r="F81" s="360">
        <v>0.19481999999999999</v>
      </c>
      <c r="G81" s="360">
        <v>0.21098</v>
      </c>
      <c r="H81" s="360">
        <v>5.8099999999999999E-2</v>
      </c>
      <c r="I81" s="360">
        <v>5.7099999999999998E-3</v>
      </c>
      <c r="J81" s="360">
        <v>5.4799999999999996E-3</v>
      </c>
      <c r="K81" s="360">
        <v>2.82E-3</v>
      </c>
      <c r="L81" s="360">
        <v>1.4579999999999999E-2</v>
      </c>
      <c r="M81" s="265"/>
      <c r="N81" s="364">
        <v>0.58399999999999996</v>
      </c>
    </row>
    <row r="82" spans="2:14" ht="30" x14ac:dyDescent="0.25">
      <c r="B82" s="369" t="s">
        <v>1963</v>
      </c>
      <c r="C82" s="360">
        <v>4.3720000000000002E-2</v>
      </c>
      <c r="D82" s="360">
        <v>0.27143</v>
      </c>
      <c r="E82" s="360">
        <v>0.55335000000000001</v>
      </c>
      <c r="F82" s="360">
        <v>0.10578</v>
      </c>
      <c r="G82" s="360">
        <v>9.4000000000000004E-3</v>
      </c>
      <c r="H82" s="360">
        <v>7.5000000000000002E-4</v>
      </c>
      <c r="I82" s="360">
        <v>1.7099999999999999E-3</v>
      </c>
      <c r="J82" s="360">
        <v>0</v>
      </c>
      <c r="K82" s="360">
        <v>6.0600000000000003E-3</v>
      </c>
      <c r="L82" s="360">
        <v>7.7999999999999996E-3</v>
      </c>
      <c r="M82" s="265"/>
      <c r="N82" s="364">
        <v>0.46700000000000003</v>
      </c>
    </row>
    <row r="83" spans="2:14" x14ac:dyDescent="0.25">
      <c r="B83" s="369" t="s">
        <v>1964</v>
      </c>
      <c r="C83" s="360">
        <v>6.6379999999999995E-2</v>
      </c>
      <c r="D83" s="360">
        <v>0.26006000000000001</v>
      </c>
      <c r="E83" s="360">
        <v>0.53871000000000002</v>
      </c>
      <c r="F83" s="360">
        <v>8.1250000000000003E-2</v>
      </c>
      <c r="G83" s="360">
        <v>2.1080000000000002E-2</v>
      </c>
      <c r="H83" s="360">
        <v>4.0000000000000001E-3</v>
      </c>
      <c r="I83" s="360">
        <v>3.9300000000000003E-3</v>
      </c>
      <c r="J83" s="360">
        <v>1.7799999999999999E-3</v>
      </c>
      <c r="K83" s="360">
        <v>2.1099999999999999E-3</v>
      </c>
      <c r="L83" s="360">
        <v>2.0709999999999999E-2</v>
      </c>
      <c r="M83" s="265"/>
      <c r="N83" s="364">
        <v>0.47299999999999998</v>
      </c>
    </row>
    <row r="84" spans="2:14" x14ac:dyDescent="0.25">
      <c r="B84" s="369" t="s">
        <v>1987</v>
      </c>
      <c r="C84" s="360">
        <v>8.3239999999999995E-2</v>
      </c>
      <c r="D84" s="360">
        <v>0.25840999999999997</v>
      </c>
      <c r="E84" s="360">
        <v>0.40627999999999997</v>
      </c>
      <c r="F84" s="360">
        <v>0.13922999999999999</v>
      </c>
      <c r="G84" s="360">
        <v>6.0220000000000003E-2</v>
      </c>
      <c r="H84" s="360">
        <v>1.7399999999999999E-2</v>
      </c>
      <c r="I84" s="360">
        <v>1.247E-2</v>
      </c>
      <c r="J84" s="360">
        <v>7.3899999999999999E-3</v>
      </c>
      <c r="K84" s="360">
        <v>5.4400000000000004E-3</v>
      </c>
      <c r="L84" s="360">
        <v>9.92E-3</v>
      </c>
      <c r="M84" s="265"/>
      <c r="N84" s="364">
        <v>0.48099999999999998</v>
      </c>
    </row>
    <row r="85" spans="2:14" ht="30" x14ac:dyDescent="0.25">
      <c r="B85" s="369" t="s">
        <v>1988</v>
      </c>
      <c r="C85" s="360">
        <v>0.14213999999999999</v>
      </c>
      <c r="D85" s="360">
        <v>0.31456000000000001</v>
      </c>
      <c r="E85" s="360">
        <v>0.44139</v>
      </c>
      <c r="F85" s="360">
        <v>6.8000000000000005E-2</v>
      </c>
      <c r="G85" s="360">
        <v>3.0210000000000001E-2</v>
      </c>
      <c r="H85" s="360">
        <v>2.0100000000000001E-3</v>
      </c>
      <c r="I85" s="360">
        <v>0</v>
      </c>
      <c r="J85" s="360">
        <v>0</v>
      </c>
      <c r="K85" s="360">
        <v>8.4999999999999995E-4</v>
      </c>
      <c r="L85" s="360">
        <v>8.4000000000000003E-4</v>
      </c>
      <c r="M85" s="265"/>
      <c r="N85" s="364">
        <v>0.40600000000000003</v>
      </c>
    </row>
    <row r="86" spans="2:14" x14ac:dyDescent="0.25">
      <c r="B86" s="369" t="s">
        <v>99</v>
      </c>
      <c r="C86" s="360">
        <v>0.19874</v>
      </c>
      <c r="D86" s="360">
        <v>0.32443</v>
      </c>
      <c r="E86" s="360">
        <v>0.42368</v>
      </c>
      <c r="F86" s="360">
        <v>2.87E-2</v>
      </c>
      <c r="G86" s="360">
        <v>5.1200000000000004E-3</v>
      </c>
      <c r="H86" s="360">
        <v>5.0000000000000002E-5</v>
      </c>
      <c r="I86" s="360">
        <v>2.0000000000000002E-5</v>
      </c>
      <c r="J86" s="360">
        <v>0</v>
      </c>
      <c r="K86" s="360">
        <v>9.0000000000000006E-5</v>
      </c>
      <c r="L86" s="360">
        <v>1.917E-2</v>
      </c>
      <c r="M86" s="265"/>
      <c r="N86" s="364">
        <v>0.375</v>
      </c>
    </row>
    <row r="87" spans="2:14" x14ac:dyDescent="0.25">
      <c r="B87" s="265"/>
      <c r="C87" s="361"/>
      <c r="D87" s="361"/>
      <c r="E87" s="361"/>
      <c r="F87" s="361"/>
      <c r="G87" s="361"/>
      <c r="H87" s="361"/>
      <c r="I87" s="361"/>
      <c r="J87" s="361"/>
      <c r="K87" s="361"/>
      <c r="L87" s="361"/>
      <c r="M87" s="265"/>
      <c r="N87" s="265"/>
    </row>
    <row r="88" spans="2:14" x14ac:dyDescent="0.25">
      <c r="B88" s="327" t="s">
        <v>101</v>
      </c>
      <c r="C88" s="362">
        <v>4.2209999999999998E-2</v>
      </c>
      <c r="D88" s="362">
        <v>0.15206</v>
      </c>
      <c r="E88" s="362">
        <v>0.31767000000000001</v>
      </c>
      <c r="F88" s="362">
        <v>0.17011000000000001</v>
      </c>
      <c r="G88" s="362">
        <v>0.18648000000000001</v>
      </c>
      <c r="H88" s="362">
        <v>6.386E-2</v>
      </c>
      <c r="I88" s="362">
        <v>2.1940000000000001E-2</v>
      </c>
      <c r="J88" s="362">
        <v>1.362E-2</v>
      </c>
      <c r="K88" s="362">
        <v>8.7200000000000003E-3</v>
      </c>
      <c r="L88" s="362">
        <v>2.333E-2</v>
      </c>
      <c r="M88" s="265"/>
      <c r="N88" s="365">
        <v>0.58699999999999997</v>
      </c>
    </row>
    <row r="92" spans="2:14" x14ac:dyDescent="0.25">
      <c r="N92" s="252" t="s">
        <v>1852</v>
      </c>
    </row>
  </sheetData>
  <mergeCells count="4">
    <mergeCell ref="C8:L8"/>
    <mergeCell ref="C30:L30"/>
    <mergeCell ref="C52:L52"/>
    <mergeCell ref="C74:L74"/>
  </mergeCells>
  <hyperlinks>
    <hyperlink ref="N92" location="Contents!A1" display="To Frontpage" xr:uid="{72DF56B0-CB3A-4646-BCAA-9D28728600C4}"/>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5BF2E5-799C-4127-8FFD-25E8DC87EEE4}">
  <sheetPr>
    <pageSetUpPr fitToPage="1"/>
  </sheetPr>
  <dimension ref="B4:J26"/>
  <sheetViews>
    <sheetView zoomScale="85" zoomScaleNormal="85" workbookViewId="0">
      <selection activeCell="E29" sqref="E28:E29"/>
    </sheetView>
  </sheetViews>
  <sheetFormatPr defaultColWidth="9.140625" defaultRowHeight="15" x14ac:dyDescent="0.25"/>
  <cols>
    <col min="1" max="1" width="4.7109375" style="289" customWidth="1"/>
    <col min="2" max="2" width="30.28515625" style="289" customWidth="1"/>
    <col min="3" max="8" width="27.42578125" style="289" customWidth="1"/>
    <col min="9" max="9" width="25.7109375" style="289" customWidth="1"/>
    <col min="10" max="16384" width="9.140625" style="289"/>
  </cols>
  <sheetData>
    <row r="4" spans="2:10" x14ac:dyDescent="0.25">
      <c r="B4" s="295"/>
      <c r="C4" s="295"/>
      <c r="D4" s="295"/>
      <c r="E4" s="295"/>
      <c r="F4" s="295"/>
      <c r="G4" s="295"/>
      <c r="H4" s="295"/>
      <c r="I4" s="295"/>
      <c r="J4" s="295"/>
    </row>
    <row r="5" spans="2:10" ht="15.75" x14ac:dyDescent="0.25">
      <c r="B5" s="370" t="s">
        <v>1995</v>
      </c>
      <c r="C5" s="295"/>
      <c r="D5" s="295"/>
      <c r="E5" s="295"/>
      <c r="F5" s="295"/>
      <c r="G5" s="295"/>
      <c r="H5" s="295"/>
      <c r="I5" s="295"/>
      <c r="J5" s="295"/>
    </row>
    <row r="6" spans="2:10" ht="3.75" customHeight="1" x14ac:dyDescent="0.25">
      <c r="B6" s="321"/>
      <c r="C6" s="295"/>
      <c r="D6" s="295"/>
      <c r="E6" s="295"/>
      <c r="F6" s="295"/>
      <c r="G6" s="295"/>
      <c r="H6" s="295"/>
      <c r="I6" s="295"/>
    </row>
    <row r="7" spans="2:10" x14ac:dyDescent="0.25">
      <c r="B7" s="371" t="s">
        <v>1788</v>
      </c>
      <c r="C7" s="371"/>
      <c r="D7" s="372"/>
      <c r="E7" s="372"/>
      <c r="F7" s="372"/>
      <c r="G7" s="372"/>
      <c r="H7" s="372"/>
      <c r="I7" s="372"/>
    </row>
    <row r="8" spans="2:10" x14ac:dyDescent="0.25">
      <c r="B8" s="349"/>
      <c r="C8" s="349"/>
      <c r="D8" s="349"/>
      <c r="E8" s="349"/>
      <c r="F8" s="349"/>
      <c r="G8" s="349"/>
      <c r="H8" s="349"/>
      <c r="I8" s="349"/>
    </row>
    <row r="9" spans="2:10" ht="45" x14ac:dyDescent="0.25">
      <c r="B9" s="349"/>
      <c r="C9" s="350" t="s">
        <v>1737</v>
      </c>
      <c r="D9" s="350" t="s">
        <v>1738</v>
      </c>
      <c r="E9" s="350" t="s">
        <v>1739</v>
      </c>
      <c r="F9" s="350" t="s">
        <v>1740</v>
      </c>
      <c r="G9" s="350" t="s">
        <v>1741</v>
      </c>
      <c r="H9" s="350" t="s">
        <v>1996</v>
      </c>
      <c r="I9" s="350" t="s">
        <v>101</v>
      </c>
    </row>
    <row r="11" spans="2:10" x14ac:dyDescent="0.25">
      <c r="B11" s="353" t="s">
        <v>1958</v>
      </c>
      <c r="C11" s="373">
        <v>110.185</v>
      </c>
      <c r="D11" s="373">
        <v>46.115000000000002</v>
      </c>
      <c r="E11" s="373">
        <v>8.5340000000000007</v>
      </c>
      <c r="F11" s="373">
        <v>52.872</v>
      </c>
      <c r="G11" s="373">
        <v>33.182000000000002</v>
      </c>
      <c r="H11" s="373">
        <v>0</v>
      </c>
      <c r="I11" s="373">
        <f>SUM(C11:H11)</f>
        <v>250.88800000000003</v>
      </c>
    </row>
    <row r="12" spans="2:10" x14ac:dyDescent="0.25">
      <c r="B12" s="353" t="s">
        <v>1959</v>
      </c>
      <c r="C12" s="373">
        <v>3.9750000000000001</v>
      </c>
      <c r="D12" s="373">
        <v>3.452</v>
      </c>
      <c r="E12" s="373">
        <v>1.3779999999999999</v>
      </c>
      <c r="F12" s="373">
        <v>2.6779999999999999</v>
      </c>
      <c r="G12" s="373">
        <v>1.9259999999999999</v>
      </c>
      <c r="H12" s="373">
        <v>0</v>
      </c>
      <c r="I12" s="373">
        <f t="shared" ref="I12:I20" si="0">SUM(C12:H12)</f>
        <v>13.409000000000001</v>
      </c>
    </row>
    <row r="13" spans="2:10" x14ac:dyDescent="0.25">
      <c r="B13" s="353" t="s">
        <v>1960</v>
      </c>
      <c r="C13" s="373">
        <v>9.6000000000000002E-2</v>
      </c>
      <c r="D13" s="373">
        <v>3.0000000000000001E-3</v>
      </c>
      <c r="E13" s="373">
        <v>4.0000000000000001E-3</v>
      </c>
      <c r="F13" s="373">
        <v>1.6E-2</v>
      </c>
      <c r="G13" s="373">
        <v>3.2000000000000001E-2</v>
      </c>
      <c r="H13" s="373">
        <v>0</v>
      </c>
      <c r="I13" s="373">
        <f t="shared" si="0"/>
        <v>0.15100000000000002</v>
      </c>
    </row>
    <row r="14" spans="2:10" x14ac:dyDescent="0.25">
      <c r="B14" s="353" t="s">
        <v>1961</v>
      </c>
      <c r="C14" s="373">
        <v>9.6720000000000006</v>
      </c>
      <c r="D14" s="373">
        <v>1.79</v>
      </c>
      <c r="E14" s="373">
        <v>0.40200000000000002</v>
      </c>
      <c r="F14" s="373">
        <v>3.653</v>
      </c>
      <c r="G14" s="373">
        <v>1.5720000000000001</v>
      </c>
      <c r="H14" s="373">
        <v>0</v>
      </c>
      <c r="I14" s="373">
        <f t="shared" si="0"/>
        <v>17.088999999999999</v>
      </c>
    </row>
    <row r="15" spans="2:10" x14ac:dyDescent="0.25">
      <c r="B15" s="353" t="s">
        <v>1962</v>
      </c>
      <c r="C15" s="373">
        <v>11.269</v>
      </c>
      <c r="D15" s="373">
        <v>1.7749999999999999</v>
      </c>
      <c r="E15" s="373">
        <v>0.57499999999999996</v>
      </c>
      <c r="F15" s="373">
        <v>3.9369999999999998</v>
      </c>
      <c r="G15" s="373">
        <v>2.6640000000000001</v>
      </c>
      <c r="H15" s="373">
        <v>0</v>
      </c>
      <c r="I15" s="373">
        <f t="shared" si="0"/>
        <v>20.220000000000002</v>
      </c>
    </row>
    <row r="16" spans="2:10" ht="30" x14ac:dyDescent="0.25">
      <c r="B16" s="353" t="s">
        <v>1963</v>
      </c>
      <c r="C16" s="373">
        <v>0.38200000000000001</v>
      </c>
      <c r="D16" s="373">
        <v>0.19800000000000001</v>
      </c>
      <c r="E16" s="373">
        <v>0.27300000000000002</v>
      </c>
      <c r="F16" s="373">
        <v>0.749</v>
      </c>
      <c r="G16" s="373">
        <v>0.84799999999999998</v>
      </c>
      <c r="H16" s="373">
        <v>0</v>
      </c>
      <c r="I16" s="373">
        <f t="shared" si="0"/>
        <v>2.4500000000000002</v>
      </c>
    </row>
    <row r="17" spans="2:9" x14ac:dyDescent="0.25">
      <c r="B17" s="353" t="s">
        <v>1964</v>
      </c>
      <c r="C17" s="373">
        <v>18.939</v>
      </c>
      <c r="D17" s="373">
        <v>2.4359999999999999</v>
      </c>
      <c r="E17" s="373">
        <v>1.66</v>
      </c>
      <c r="F17" s="373">
        <v>5.45</v>
      </c>
      <c r="G17" s="373">
        <v>4.141</v>
      </c>
      <c r="H17" s="373">
        <v>0</v>
      </c>
      <c r="I17" s="373">
        <f t="shared" si="0"/>
        <v>32.625999999999998</v>
      </c>
    </row>
    <row r="18" spans="2:9" x14ac:dyDescent="0.25">
      <c r="B18" s="353" t="s">
        <v>1987</v>
      </c>
      <c r="C18" s="373">
        <v>2.968</v>
      </c>
      <c r="D18" s="373">
        <v>12.073</v>
      </c>
      <c r="E18" s="373">
        <v>2.9140000000000001</v>
      </c>
      <c r="F18" s="373">
        <v>14.56</v>
      </c>
      <c r="G18" s="373">
        <v>12.326000000000001</v>
      </c>
      <c r="H18" s="373">
        <v>0</v>
      </c>
      <c r="I18" s="373">
        <f t="shared" si="0"/>
        <v>44.841000000000001</v>
      </c>
    </row>
    <row r="19" spans="2:9" ht="30" x14ac:dyDescent="0.25">
      <c r="B19" s="353" t="s">
        <v>1988</v>
      </c>
      <c r="C19" s="373">
        <v>0.67600000000000005</v>
      </c>
      <c r="D19" s="373">
        <v>0.219</v>
      </c>
      <c r="E19" s="373">
        <v>0.19400000000000001</v>
      </c>
      <c r="F19" s="373">
        <v>0.44400000000000001</v>
      </c>
      <c r="G19" s="373">
        <v>0.20899999999999999</v>
      </c>
      <c r="H19" s="373">
        <v>0</v>
      </c>
      <c r="I19" s="373">
        <f t="shared" si="0"/>
        <v>1.742</v>
      </c>
    </row>
    <row r="20" spans="2:9" x14ac:dyDescent="0.25">
      <c r="B20" s="353" t="s">
        <v>99</v>
      </c>
      <c r="C20" s="373">
        <v>0.47099999999999997</v>
      </c>
      <c r="D20" s="373">
        <v>2.8410000000000002</v>
      </c>
      <c r="E20" s="373">
        <v>0.18</v>
      </c>
      <c r="F20" s="373">
        <v>1.661</v>
      </c>
      <c r="G20" s="373">
        <v>2.585</v>
      </c>
      <c r="H20" s="373">
        <v>0</v>
      </c>
      <c r="I20" s="373">
        <f t="shared" si="0"/>
        <v>7.7380000000000004</v>
      </c>
    </row>
    <row r="21" spans="2:9" x14ac:dyDescent="0.25">
      <c r="C21" s="373"/>
      <c r="D21" s="373"/>
      <c r="E21" s="373"/>
      <c r="F21" s="373"/>
      <c r="G21" s="373"/>
      <c r="H21" s="373"/>
      <c r="I21" s="373"/>
    </row>
    <row r="22" spans="2:9" x14ac:dyDescent="0.25">
      <c r="B22" s="374" t="s">
        <v>101</v>
      </c>
      <c r="C22" s="338">
        <f>SUM(C11:C20)</f>
        <v>158.63299999999998</v>
      </c>
      <c r="D22" s="338">
        <f t="shared" ref="D22:I22" si="1">SUM(D11:D20)</f>
        <v>70.901999999999987</v>
      </c>
      <c r="E22" s="338">
        <f t="shared" si="1"/>
        <v>16.114000000000001</v>
      </c>
      <c r="F22" s="338">
        <f t="shared" si="1"/>
        <v>86.02</v>
      </c>
      <c r="G22" s="338">
        <f t="shared" si="1"/>
        <v>59.485000000000007</v>
      </c>
      <c r="H22" s="338">
        <f t="shared" si="1"/>
        <v>0</v>
      </c>
      <c r="I22" s="338">
        <f t="shared" si="1"/>
        <v>391.15400000000005</v>
      </c>
    </row>
    <row r="26" spans="2:9" x14ac:dyDescent="0.25">
      <c r="I26" s="252" t="s">
        <v>1852</v>
      </c>
    </row>
  </sheetData>
  <hyperlinks>
    <hyperlink ref="I26" location="Contents!A1" display="To Frontpage" xr:uid="{56B7A15E-9208-4E59-BBF8-7DF9735261E3}"/>
  </hyperlinks>
  <pageMargins left="0.70866141732283472" right="0.70866141732283472" top="0.74803149606299213" bottom="0.74803149606299213" header="0.31496062992125984" footer="0.31496062992125984"/>
  <pageSetup paperSize="9" scale="28"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91ED56-6DFC-4DE0-9894-97B36BE37B87}">
  <sheetPr>
    <pageSetUpPr fitToPage="1"/>
  </sheetPr>
  <dimension ref="B4:N77"/>
  <sheetViews>
    <sheetView zoomScale="85" zoomScaleNormal="85" workbookViewId="0">
      <selection activeCell="B31" sqref="B31"/>
    </sheetView>
  </sheetViews>
  <sheetFormatPr defaultColWidth="9.140625" defaultRowHeight="15" x14ac:dyDescent="0.25"/>
  <cols>
    <col min="1" max="1" width="4.7109375" style="289" customWidth="1"/>
    <col min="2" max="2" width="26.28515625" style="289" customWidth="1"/>
    <col min="3" max="12" width="17.7109375" style="289" customWidth="1"/>
    <col min="13" max="13" width="18" style="289" customWidth="1"/>
    <col min="14" max="16384" width="9.140625" style="289"/>
  </cols>
  <sheetData>
    <row r="4" spans="2:13" x14ac:dyDescent="0.25">
      <c r="B4" s="295"/>
      <c r="C4" s="295"/>
      <c r="D4" s="295"/>
      <c r="E4" s="295"/>
      <c r="F4" s="295"/>
      <c r="G4" s="295"/>
      <c r="H4" s="295"/>
      <c r="I4" s="295"/>
      <c r="J4" s="295"/>
      <c r="K4" s="295"/>
      <c r="L4" s="295"/>
      <c r="M4" s="295"/>
    </row>
    <row r="5" spans="2:13" ht="15.75" x14ac:dyDescent="0.25">
      <c r="B5" s="321" t="s">
        <v>1997</v>
      </c>
      <c r="C5" s="295"/>
      <c r="D5" s="295"/>
      <c r="E5" s="295"/>
      <c r="F5" s="295"/>
      <c r="G5" s="295"/>
      <c r="H5" s="295"/>
      <c r="I5" s="295"/>
      <c r="J5" s="295"/>
      <c r="K5" s="295"/>
      <c r="L5" s="295"/>
      <c r="M5" s="295"/>
    </row>
    <row r="6" spans="2:13" x14ac:dyDescent="0.25">
      <c r="B6" s="371" t="s">
        <v>1790</v>
      </c>
      <c r="C6" s="372"/>
      <c r="D6" s="372"/>
      <c r="E6" s="372"/>
      <c r="F6" s="372"/>
      <c r="G6" s="372"/>
      <c r="H6" s="372"/>
      <c r="I6" s="372"/>
      <c r="J6" s="372"/>
      <c r="K6" s="372"/>
      <c r="L6" s="372"/>
      <c r="M6" s="372"/>
    </row>
    <row r="7" spans="2:13" x14ac:dyDescent="0.25">
      <c r="B7" s="349"/>
      <c r="C7" s="349"/>
      <c r="D7" s="349"/>
      <c r="E7" s="349"/>
      <c r="F7" s="349"/>
      <c r="G7" s="349"/>
      <c r="H7" s="349"/>
      <c r="I7" s="349"/>
      <c r="J7" s="349"/>
      <c r="K7" s="349"/>
      <c r="L7" s="349"/>
      <c r="M7" s="349"/>
    </row>
    <row r="8" spans="2:13" ht="45" x14ac:dyDescent="0.25">
      <c r="B8" s="349"/>
      <c r="C8" s="325" t="s">
        <v>1958</v>
      </c>
      <c r="D8" s="325" t="s">
        <v>1959</v>
      </c>
      <c r="E8" s="325" t="s">
        <v>1960</v>
      </c>
      <c r="F8" s="325" t="s">
        <v>1961</v>
      </c>
      <c r="G8" s="325" t="s">
        <v>1962</v>
      </c>
      <c r="H8" s="325" t="s">
        <v>1963</v>
      </c>
      <c r="I8" s="325" t="s">
        <v>1964</v>
      </c>
      <c r="J8" s="325" t="s">
        <v>893</v>
      </c>
      <c r="K8" s="325" t="s">
        <v>1965</v>
      </c>
      <c r="L8" s="325" t="s">
        <v>99</v>
      </c>
      <c r="M8" s="326" t="s">
        <v>101</v>
      </c>
    </row>
    <row r="9" spans="2:13" x14ac:dyDescent="0.25">
      <c r="B9" s="265" t="s">
        <v>1998</v>
      </c>
      <c r="C9" s="373">
        <v>0</v>
      </c>
      <c r="D9" s="373">
        <v>0</v>
      </c>
      <c r="E9" s="373">
        <v>0</v>
      </c>
      <c r="F9" s="373">
        <v>0</v>
      </c>
      <c r="G9" s="373">
        <v>0</v>
      </c>
      <c r="H9" s="373">
        <v>0</v>
      </c>
      <c r="I9" s="373">
        <v>0</v>
      </c>
      <c r="J9" s="373">
        <v>0</v>
      </c>
      <c r="K9" s="373">
        <v>0</v>
      </c>
      <c r="L9" s="373">
        <v>0</v>
      </c>
      <c r="M9" s="373">
        <f>SUM(C9:L9)</f>
        <v>0</v>
      </c>
    </row>
    <row r="10" spans="2:13" x14ac:dyDescent="0.25">
      <c r="B10" s="265" t="s">
        <v>1999</v>
      </c>
      <c r="C10" s="373">
        <v>37.887</v>
      </c>
      <c r="D10" s="373">
        <v>1.3009999999999999</v>
      </c>
      <c r="E10" s="373">
        <v>0</v>
      </c>
      <c r="F10" s="373">
        <v>3.508</v>
      </c>
      <c r="G10" s="373">
        <v>1.335</v>
      </c>
      <c r="H10" s="373">
        <v>0</v>
      </c>
      <c r="I10" s="373">
        <v>0.48</v>
      </c>
      <c r="J10" s="373">
        <v>2.8650000000000002</v>
      </c>
      <c r="K10" s="373">
        <v>3.3000000000000002E-2</v>
      </c>
      <c r="L10" s="373">
        <v>4.1000000000000002E-2</v>
      </c>
      <c r="M10" s="373">
        <f t="shared" ref="M10:M19" si="0">SUM(C10:L10)</f>
        <v>47.45</v>
      </c>
    </row>
    <row r="11" spans="2:13" ht="30" customHeight="1" x14ac:dyDescent="0.25">
      <c r="B11" s="369" t="s">
        <v>2000</v>
      </c>
      <c r="C11" s="373">
        <f>SUM(C12:C15)</f>
        <v>54.966000000000001</v>
      </c>
      <c r="D11" s="373">
        <f t="shared" ref="D11:L11" si="1">SUM(D12:D15)</f>
        <v>3.3089999999999997</v>
      </c>
      <c r="E11" s="373">
        <f t="shared" si="1"/>
        <v>0</v>
      </c>
      <c r="F11" s="373">
        <f t="shared" si="1"/>
        <v>1.22</v>
      </c>
      <c r="G11" s="373">
        <f t="shared" si="1"/>
        <v>4.7549999999999999</v>
      </c>
      <c r="H11" s="373">
        <f t="shared" si="1"/>
        <v>1.2E-2</v>
      </c>
      <c r="I11" s="373">
        <f t="shared" si="1"/>
        <v>2.5950000000000002</v>
      </c>
      <c r="J11" s="373">
        <f t="shared" si="1"/>
        <v>7.0680000000000005</v>
      </c>
      <c r="K11" s="373">
        <f t="shared" si="1"/>
        <v>1.2999999999999999E-2</v>
      </c>
      <c r="L11" s="373">
        <f t="shared" si="1"/>
        <v>0.182</v>
      </c>
      <c r="M11" s="373">
        <f t="shared" si="0"/>
        <v>74.12</v>
      </c>
    </row>
    <row r="12" spans="2:13" x14ac:dyDescent="0.25">
      <c r="B12" s="375" t="s">
        <v>2001</v>
      </c>
      <c r="C12" s="373">
        <v>5.4130000000000003</v>
      </c>
      <c r="D12" s="373">
        <v>0.44700000000000001</v>
      </c>
      <c r="E12" s="373">
        <v>0</v>
      </c>
      <c r="F12" s="373">
        <v>8.2000000000000003E-2</v>
      </c>
      <c r="G12" s="373">
        <v>0.185</v>
      </c>
      <c r="H12" s="373">
        <v>0</v>
      </c>
      <c r="I12" s="373">
        <v>0.13200000000000001</v>
      </c>
      <c r="J12" s="373">
        <v>2.1240000000000001</v>
      </c>
      <c r="K12" s="373">
        <v>0</v>
      </c>
      <c r="L12" s="373">
        <v>7.0000000000000001E-3</v>
      </c>
      <c r="M12" s="373">
        <f t="shared" si="0"/>
        <v>8.3899999999999988</v>
      </c>
    </row>
    <row r="13" spans="2:13" x14ac:dyDescent="0.25">
      <c r="B13" s="375" t="s">
        <v>2002</v>
      </c>
      <c r="C13" s="373">
        <v>18.343</v>
      </c>
      <c r="D13" s="373">
        <v>1.0760000000000001</v>
      </c>
      <c r="E13" s="373">
        <v>0</v>
      </c>
      <c r="F13" s="373">
        <v>0.1</v>
      </c>
      <c r="G13" s="373">
        <v>2.1840000000000002</v>
      </c>
      <c r="H13" s="373">
        <v>1.2E-2</v>
      </c>
      <c r="I13" s="373">
        <v>1.5720000000000001</v>
      </c>
      <c r="J13" s="373">
        <v>1.831</v>
      </c>
      <c r="K13" s="373">
        <v>0</v>
      </c>
      <c r="L13" s="373">
        <v>0.156</v>
      </c>
      <c r="M13" s="373">
        <f t="shared" si="0"/>
        <v>25.274000000000001</v>
      </c>
    </row>
    <row r="14" spans="2:13" x14ac:dyDescent="0.25">
      <c r="B14" s="376" t="s">
        <v>2003</v>
      </c>
      <c r="C14" s="373">
        <v>31.204000000000001</v>
      </c>
      <c r="D14" s="373">
        <v>1.7849999999999999</v>
      </c>
      <c r="E14" s="373">
        <v>0</v>
      </c>
      <c r="F14" s="373">
        <v>0.99</v>
      </c>
      <c r="G14" s="373">
        <v>2.3780000000000001</v>
      </c>
      <c r="H14" s="373">
        <v>0</v>
      </c>
      <c r="I14" s="373">
        <v>0.89100000000000001</v>
      </c>
      <c r="J14" s="373">
        <v>3.1080000000000001</v>
      </c>
      <c r="K14" s="373">
        <v>1.2999999999999999E-2</v>
      </c>
      <c r="L14" s="373">
        <v>1.9E-2</v>
      </c>
      <c r="M14" s="373">
        <f t="shared" si="0"/>
        <v>40.387999999999991</v>
      </c>
    </row>
    <row r="15" spans="2:13" x14ac:dyDescent="0.25">
      <c r="B15" s="376" t="s">
        <v>2004</v>
      </c>
      <c r="C15" s="373">
        <v>6.0000000000000001E-3</v>
      </c>
      <c r="D15" s="373">
        <v>1E-3</v>
      </c>
      <c r="E15" s="373">
        <v>0</v>
      </c>
      <c r="F15" s="373">
        <v>4.8000000000000001E-2</v>
      </c>
      <c r="G15" s="373">
        <v>8.0000000000000002E-3</v>
      </c>
      <c r="H15" s="373">
        <v>0</v>
      </c>
      <c r="I15" s="373">
        <v>0</v>
      </c>
      <c r="J15" s="373">
        <v>5.0000000000000001E-3</v>
      </c>
      <c r="K15" s="373">
        <v>0</v>
      </c>
      <c r="L15" s="373">
        <v>0</v>
      </c>
      <c r="M15" s="373">
        <f t="shared" si="0"/>
        <v>6.8000000000000005E-2</v>
      </c>
    </row>
    <row r="16" spans="2:13" x14ac:dyDescent="0.25">
      <c r="B16" s="265" t="s">
        <v>2005</v>
      </c>
      <c r="C16" s="373">
        <f>SUM(C17:C18)</f>
        <v>22.876000000000001</v>
      </c>
      <c r="D16" s="373">
        <f t="shared" ref="D16:L16" si="2">SUM(D17:D18)</f>
        <v>1.385</v>
      </c>
      <c r="E16" s="373">
        <f t="shared" si="2"/>
        <v>0</v>
      </c>
      <c r="F16" s="373">
        <f t="shared" si="2"/>
        <v>3.8849999999999998</v>
      </c>
      <c r="G16" s="373">
        <f t="shared" si="2"/>
        <v>4.8770000000000007</v>
      </c>
      <c r="H16" s="373">
        <f t="shared" si="2"/>
        <v>5.0999999999999997E-2</v>
      </c>
      <c r="I16" s="373">
        <f t="shared" si="2"/>
        <v>8.3620000000000001</v>
      </c>
      <c r="J16" s="373">
        <f t="shared" si="2"/>
        <v>16.007000000000001</v>
      </c>
      <c r="K16" s="373">
        <f t="shared" si="2"/>
        <v>0.12</v>
      </c>
      <c r="L16" s="373">
        <f t="shared" si="2"/>
        <v>0.122</v>
      </c>
      <c r="M16" s="373">
        <f t="shared" si="0"/>
        <v>57.685000000000009</v>
      </c>
    </row>
    <row r="17" spans="2:13" x14ac:dyDescent="0.25">
      <c r="B17" s="265" t="s">
        <v>2006</v>
      </c>
      <c r="C17" s="373">
        <v>21.785</v>
      </c>
      <c r="D17" s="373">
        <v>1.349</v>
      </c>
      <c r="E17" s="373">
        <v>0</v>
      </c>
      <c r="F17" s="373">
        <v>3.871</v>
      </c>
      <c r="G17" s="373">
        <v>4.8710000000000004</v>
      </c>
      <c r="H17" s="373">
        <v>5.0999999999999997E-2</v>
      </c>
      <c r="I17" s="373">
        <v>8.3580000000000005</v>
      </c>
      <c r="J17" s="373">
        <v>15.983000000000001</v>
      </c>
      <c r="K17" s="373">
        <v>0.12</v>
      </c>
      <c r="L17" s="373">
        <v>0.122</v>
      </c>
      <c r="M17" s="373">
        <f t="shared" si="0"/>
        <v>56.51</v>
      </c>
    </row>
    <row r="18" spans="2:13" x14ac:dyDescent="0.25">
      <c r="B18" s="289" t="s">
        <v>2007</v>
      </c>
      <c r="C18" s="373">
        <v>1.091</v>
      </c>
      <c r="D18" s="373">
        <v>3.5999999999999997E-2</v>
      </c>
      <c r="E18" s="373">
        <v>0</v>
      </c>
      <c r="F18" s="373">
        <v>1.4E-2</v>
      </c>
      <c r="G18" s="373">
        <v>6.0000000000000001E-3</v>
      </c>
      <c r="H18" s="373">
        <v>0</v>
      </c>
      <c r="I18" s="373">
        <v>4.0000000000000001E-3</v>
      </c>
      <c r="J18" s="373">
        <v>2.4E-2</v>
      </c>
      <c r="K18" s="373">
        <v>0</v>
      </c>
      <c r="L18" s="373">
        <v>0</v>
      </c>
      <c r="M18" s="373">
        <f t="shared" si="0"/>
        <v>1.175</v>
      </c>
    </row>
    <row r="19" spans="2:13" x14ac:dyDescent="0.25">
      <c r="B19" s="289" t="s">
        <v>99</v>
      </c>
      <c r="C19" s="373">
        <v>0</v>
      </c>
      <c r="D19" s="373">
        <v>0</v>
      </c>
      <c r="E19" s="373">
        <v>0</v>
      </c>
      <c r="F19" s="373">
        <v>0</v>
      </c>
      <c r="G19" s="373">
        <v>0</v>
      </c>
      <c r="H19" s="373">
        <v>0</v>
      </c>
      <c r="I19" s="373">
        <v>0</v>
      </c>
      <c r="J19" s="373">
        <v>0</v>
      </c>
      <c r="K19" s="373">
        <v>0</v>
      </c>
      <c r="L19" s="373">
        <v>0</v>
      </c>
      <c r="M19" s="373">
        <f t="shared" si="0"/>
        <v>0</v>
      </c>
    </row>
    <row r="20" spans="2:13" x14ac:dyDescent="0.25">
      <c r="B20" s="374" t="s">
        <v>101</v>
      </c>
      <c r="C20" s="338">
        <f>SUM(C9:C19)-C11-C16</f>
        <v>115.72900000000001</v>
      </c>
      <c r="D20" s="338">
        <f t="shared" ref="D20:M20" si="3">SUM(D9:D19)-D11-D16</f>
        <v>5.995000000000001</v>
      </c>
      <c r="E20" s="338">
        <f t="shared" si="3"/>
        <v>0</v>
      </c>
      <c r="F20" s="338">
        <f t="shared" si="3"/>
        <v>8.6129999999999978</v>
      </c>
      <c r="G20" s="338">
        <f t="shared" si="3"/>
        <v>10.967000000000001</v>
      </c>
      <c r="H20" s="338">
        <f t="shared" si="3"/>
        <v>6.3E-2</v>
      </c>
      <c r="I20" s="338">
        <f t="shared" si="3"/>
        <v>11.437000000000003</v>
      </c>
      <c r="J20" s="338">
        <f t="shared" si="3"/>
        <v>25.94</v>
      </c>
      <c r="K20" s="338">
        <f t="shared" si="3"/>
        <v>0.16599999999999998</v>
      </c>
      <c r="L20" s="338">
        <f t="shared" si="3"/>
        <v>0.34500000000000003</v>
      </c>
      <c r="M20" s="338">
        <f t="shared" si="3"/>
        <v>179.25500000000005</v>
      </c>
    </row>
    <row r="21" spans="2:13" x14ac:dyDescent="0.25">
      <c r="B21" s="377" t="s">
        <v>2008</v>
      </c>
    </row>
    <row r="25" spans="2:13" ht="15.75" x14ac:dyDescent="0.25">
      <c r="B25" s="321" t="s">
        <v>2009</v>
      </c>
      <c r="C25" s="295"/>
      <c r="D25" s="295"/>
      <c r="E25" s="295"/>
      <c r="F25" s="295"/>
      <c r="G25" s="295"/>
      <c r="H25" s="295"/>
      <c r="I25" s="295"/>
      <c r="J25" s="295"/>
      <c r="K25" s="295"/>
      <c r="L25" s="295"/>
      <c r="M25" s="295"/>
    </row>
    <row r="26" spans="2:13" x14ac:dyDescent="0.25">
      <c r="B26" s="371" t="s">
        <v>1792</v>
      </c>
      <c r="C26" s="372"/>
      <c r="D26" s="372"/>
      <c r="E26" s="372"/>
      <c r="F26" s="372"/>
      <c r="G26" s="372"/>
      <c r="H26" s="372"/>
      <c r="I26" s="372"/>
      <c r="J26" s="372"/>
      <c r="K26" s="372"/>
      <c r="L26" s="372"/>
      <c r="M26" s="372"/>
    </row>
    <row r="27" spans="2:13" x14ac:dyDescent="0.25">
      <c r="B27" s="349"/>
      <c r="C27" s="349"/>
      <c r="D27" s="349"/>
      <c r="E27" s="349"/>
      <c r="F27" s="349"/>
      <c r="G27" s="349"/>
      <c r="H27" s="349"/>
      <c r="I27" s="349"/>
      <c r="J27" s="349"/>
      <c r="K27" s="349"/>
      <c r="L27" s="349"/>
      <c r="M27" s="349"/>
    </row>
    <row r="28" spans="2:13" ht="45" x14ac:dyDescent="0.25">
      <c r="B28" s="349"/>
      <c r="C28" s="325" t="s">
        <v>1958</v>
      </c>
      <c r="D28" s="325" t="s">
        <v>1959</v>
      </c>
      <c r="E28" s="325" t="s">
        <v>1960</v>
      </c>
      <c r="F28" s="325" t="s">
        <v>1961</v>
      </c>
      <c r="G28" s="325" t="s">
        <v>1962</v>
      </c>
      <c r="H28" s="325" t="s">
        <v>1963</v>
      </c>
      <c r="I28" s="325" t="s">
        <v>1964</v>
      </c>
      <c r="J28" s="325" t="s">
        <v>893</v>
      </c>
      <c r="K28" s="325" t="s">
        <v>1965</v>
      </c>
      <c r="L28" s="325" t="s">
        <v>99</v>
      </c>
      <c r="M28" s="326" t="s">
        <v>101</v>
      </c>
    </row>
    <row r="29" spans="2:13" x14ac:dyDescent="0.25">
      <c r="B29" s="265" t="s">
        <v>1998</v>
      </c>
      <c r="C29" s="373">
        <v>0</v>
      </c>
      <c r="D29" s="373">
        <v>0</v>
      </c>
      <c r="E29" s="373">
        <v>0</v>
      </c>
      <c r="F29" s="373">
        <v>0</v>
      </c>
      <c r="G29" s="373">
        <v>0</v>
      </c>
      <c r="H29" s="373">
        <v>0</v>
      </c>
      <c r="I29" s="373">
        <v>0</v>
      </c>
      <c r="J29" s="373">
        <v>0</v>
      </c>
      <c r="K29" s="373">
        <v>0</v>
      </c>
      <c r="L29" s="373">
        <v>0</v>
      </c>
      <c r="M29" s="373">
        <f>SUM(C29:L29)</f>
        <v>0</v>
      </c>
    </row>
    <row r="30" spans="2:13" x14ac:dyDescent="0.25">
      <c r="B30" s="265" t="s">
        <v>1999</v>
      </c>
      <c r="C30" s="373">
        <v>86.801000000000002</v>
      </c>
      <c r="D30" s="373">
        <v>4.2450000000000001</v>
      </c>
      <c r="E30" s="373">
        <v>0.111</v>
      </c>
      <c r="F30" s="373">
        <v>7.2850000000000001</v>
      </c>
      <c r="G30" s="373">
        <v>3.5779999999999998</v>
      </c>
      <c r="H30" s="373">
        <v>0.33700000000000002</v>
      </c>
      <c r="I30" s="373">
        <v>6.3319999999999999</v>
      </c>
      <c r="J30" s="373">
        <v>5.2350000000000003</v>
      </c>
      <c r="K30" s="373">
        <v>0.74399999999999999</v>
      </c>
      <c r="L30" s="373">
        <v>0.112</v>
      </c>
      <c r="M30" s="373">
        <f t="shared" ref="M30:M39" si="4">SUM(C30:L30)</f>
        <v>114.78</v>
      </c>
    </row>
    <row r="31" spans="2:13" ht="30" x14ac:dyDescent="0.25">
      <c r="B31" s="369" t="s">
        <v>2000</v>
      </c>
      <c r="C31" s="373">
        <f>SUM(C32:C35)</f>
        <v>33.424999999999997</v>
      </c>
      <c r="D31" s="373">
        <f t="shared" ref="D31:L31" si="5">SUM(D32:D35)</f>
        <v>2.2569999999999997</v>
      </c>
      <c r="E31" s="373">
        <f t="shared" si="5"/>
        <v>7.0000000000000001E-3</v>
      </c>
      <c r="F31" s="373">
        <f t="shared" si="5"/>
        <v>0.90500000000000003</v>
      </c>
      <c r="G31" s="373">
        <f t="shared" si="5"/>
        <v>3.2839999999999998</v>
      </c>
      <c r="H31" s="373">
        <f t="shared" si="5"/>
        <v>0.52500000000000002</v>
      </c>
      <c r="I31" s="373">
        <f t="shared" si="5"/>
        <v>5.3389999999999995</v>
      </c>
      <c r="J31" s="373">
        <f t="shared" si="5"/>
        <v>5.4090000000000007</v>
      </c>
      <c r="K31" s="373">
        <f t="shared" si="5"/>
        <v>0.16600000000000001</v>
      </c>
      <c r="L31" s="373">
        <f t="shared" si="5"/>
        <v>8.4000000000000005E-2</v>
      </c>
      <c r="M31" s="373">
        <f t="shared" si="4"/>
        <v>51.400999999999989</v>
      </c>
    </row>
    <row r="32" spans="2:13" x14ac:dyDescent="0.25">
      <c r="B32" s="375" t="s">
        <v>2001</v>
      </c>
      <c r="C32" s="373">
        <v>5.7169999999999996</v>
      </c>
      <c r="D32" s="373">
        <v>0.54800000000000004</v>
      </c>
      <c r="E32" s="373">
        <v>1E-3</v>
      </c>
      <c r="F32" s="373">
        <v>3.5000000000000003E-2</v>
      </c>
      <c r="G32" s="373">
        <v>0.47499999999999998</v>
      </c>
      <c r="H32" s="373">
        <v>0.125</v>
      </c>
      <c r="I32" s="373">
        <v>0.504</v>
      </c>
      <c r="J32" s="373">
        <v>2.093</v>
      </c>
      <c r="K32" s="373">
        <v>6.8000000000000005E-2</v>
      </c>
      <c r="L32" s="373">
        <v>0.01</v>
      </c>
      <c r="M32" s="373">
        <f t="shared" si="4"/>
        <v>9.5759999999999987</v>
      </c>
    </row>
    <row r="33" spans="2:13" x14ac:dyDescent="0.25">
      <c r="B33" s="375" t="s">
        <v>2002</v>
      </c>
      <c r="C33" s="373">
        <v>10.884</v>
      </c>
      <c r="D33" s="373">
        <v>0.66200000000000003</v>
      </c>
      <c r="E33" s="373">
        <v>0</v>
      </c>
      <c r="F33" s="373">
        <v>7.0999999999999994E-2</v>
      </c>
      <c r="G33" s="373">
        <v>0.85599999999999998</v>
      </c>
      <c r="H33" s="373">
        <v>0.121</v>
      </c>
      <c r="I33" s="373">
        <v>1.718</v>
      </c>
      <c r="J33" s="373">
        <v>1.716</v>
      </c>
      <c r="K33" s="373">
        <v>2.9000000000000001E-2</v>
      </c>
      <c r="L33" s="373">
        <v>1.7000000000000001E-2</v>
      </c>
      <c r="M33" s="373">
        <f t="shared" si="4"/>
        <v>16.074000000000002</v>
      </c>
    </row>
    <row r="34" spans="2:13" x14ac:dyDescent="0.25">
      <c r="B34" s="376" t="s">
        <v>2003</v>
      </c>
      <c r="C34" s="373">
        <v>16.809000000000001</v>
      </c>
      <c r="D34" s="373">
        <v>1.0469999999999999</v>
      </c>
      <c r="E34" s="373">
        <v>6.0000000000000001E-3</v>
      </c>
      <c r="F34" s="373">
        <v>0.74399999999999999</v>
      </c>
      <c r="G34" s="373">
        <v>1.9530000000000001</v>
      </c>
      <c r="H34" s="373">
        <v>0.27900000000000003</v>
      </c>
      <c r="I34" s="373">
        <v>3.1150000000000002</v>
      </c>
      <c r="J34" s="373">
        <v>1.599</v>
      </c>
      <c r="K34" s="373">
        <v>6.9000000000000006E-2</v>
      </c>
      <c r="L34" s="373">
        <v>5.7000000000000002E-2</v>
      </c>
      <c r="M34" s="373">
        <f t="shared" si="4"/>
        <v>25.678000000000001</v>
      </c>
    </row>
    <row r="35" spans="2:13" x14ac:dyDescent="0.25">
      <c r="B35" s="376" t="s">
        <v>2004</v>
      </c>
      <c r="C35" s="373">
        <v>1.4999999999999999E-2</v>
      </c>
      <c r="D35" s="373">
        <v>0</v>
      </c>
      <c r="E35" s="373">
        <v>0</v>
      </c>
      <c r="F35" s="373">
        <v>5.5E-2</v>
      </c>
      <c r="G35" s="373">
        <v>0</v>
      </c>
      <c r="H35" s="373">
        <v>0</v>
      </c>
      <c r="I35" s="373">
        <v>2E-3</v>
      </c>
      <c r="J35" s="373">
        <v>1E-3</v>
      </c>
      <c r="K35" s="373">
        <v>0</v>
      </c>
      <c r="L35" s="373">
        <v>0</v>
      </c>
      <c r="M35" s="373">
        <f t="shared" si="4"/>
        <v>7.3000000000000009E-2</v>
      </c>
    </row>
    <row r="36" spans="2:13" x14ac:dyDescent="0.25">
      <c r="B36" s="265" t="s">
        <v>2005</v>
      </c>
      <c r="C36" s="373">
        <f>SUM(C37:C38)</f>
        <v>14.930999999999999</v>
      </c>
      <c r="D36" s="373">
        <f t="shared" ref="D36:L36" si="6">SUM(D37:D38)</f>
        <v>0.91200000000000003</v>
      </c>
      <c r="E36" s="373">
        <f t="shared" si="6"/>
        <v>3.3000000000000002E-2</v>
      </c>
      <c r="F36" s="373">
        <f t="shared" si="6"/>
        <v>0.28699999999999998</v>
      </c>
      <c r="G36" s="373">
        <f t="shared" si="6"/>
        <v>2.391</v>
      </c>
      <c r="H36" s="373">
        <f t="shared" si="6"/>
        <v>1.5249999999999999</v>
      </c>
      <c r="I36" s="373">
        <f t="shared" si="6"/>
        <v>9.5180000000000007</v>
      </c>
      <c r="J36" s="373">
        <f t="shared" si="6"/>
        <v>8.2559999999999985</v>
      </c>
      <c r="K36" s="373">
        <f t="shared" si="6"/>
        <v>0.66900000000000004</v>
      </c>
      <c r="L36" s="373">
        <f t="shared" si="6"/>
        <v>7.1950000000000003</v>
      </c>
      <c r="M36" s="373">
        <f t="shared" si="4"/>
        <v>45.716999999999999</v>
      </c>
    </row>
    <row r="37" spans="2:13" x14ac:dyDescent="0.25">
      <c r="B37" s="265" t="s">
        <v>2006</v>
      </c>
      <c r="C37" s="373">
        <v>13.795</v>
      </c>
      <c r="D37" s="373">
        <v>0.86699999999999999</v>
      </c>
      <c r="E37" s="373">
        <v>3.3000000000000002E-2</v>
      </c>
      <c r="F37" s="373">
        <v>0.28299999999999997</v>
      </c>
      <c r="G37" s="373">
        <v>2.3759999999999999</v>
      </c>
      <c r="H37" s="373">
        <v>1.5249999999999999</v>
      </c>
      <c r="I37" s="373">
        <v>9.5060000000000002</v>
      </c>
      <c r="J37" s="373">
        <v>8.2319999999999993</v>
      </c>
      <c r="K37" s="373">
        <v>0.65900000000000003</v>
      </c>
      <c r="L37" s="373">
        <v>7.1950000000000003</v>
      </c>
      <c r="M37" s="373">
        <f t="shared" si="4"/>
        <v>44.470999999999997</v>
      </c>
    </row>
    <row r="38" spans="2:13" x14ac:dyDescent="0.25">
      <c r="B38" s="289" t="s">
        <v>2007</v>
      </c>
      <c r="C38" s="373">
        <v>1.1359999999999999</v>
      </c>
      <c r="D38" s="373">
        <v>4.4999999999999998E-2</v>
      </c>
      <c r="E38" s="373">
        <v>0</v>
      </c>
      <c r="F38" s="373">
        <v>4.0000000000000001E-3</v>
      </c>
      <c r="G38" s="373">
        <v>1.4999999999999999E-2</v>
      </c>
      <c r="H38" s="373">
        <v>0</v>
      </c>
      <c r="I38" s="373">
        <v>1.2E-2</v>
      </c>
      <c r="J38" s="373">
        <v>2.4E-2</v>
      </c>
      <c r="K38" s="373">
        <v>0.01</v>
      </c>
      <c r="L38" s="373">
        <v>0</v>
      </c>
      <c r="M38" s="373">
        <f t="shared" si="4"/>
        <v>1.2459999999999998</v>
      </c>
    </row>
    <row r="39" spans="2:13" x14ac:dyDescent="0.25">
      <c r="B39" s="289" t="s">
        <v>99</v>
      </c>
      <c r="C39" s="373">
        <v>0</v>
      </c>
      <c r="D39" s="373">
        <v>0</v>
      </c>
      <c r="E39" s="373">
        <v>0</v>
      </c>
      <c r="F39" s="373">
        <v>0</v>
      </c>
      <c r="G39" s="373">
        <v>0</v>
      </c>
      <c r="H39" s="373">
        <v>0</v>
      </c>
      <c r="I39" s="373">
        <v>0</v>
      </c>
      <c r="J39" s="373">
        <v>0</v>
      </c>
      <c r="K39" s="373">
        <v>0</v>
      </c>
      <c r="L39" s="373">
        <v>0</v>
      </c>
      <c r="M39" s="373">
        <f t="shared" si="4"/>
        <v>0</v>
      </c>
    </row>
    <row r="40" spans="2:13" x14ac:dyDescent="0.25">
      <c r="B40" s="374" t="s">
        <v>101</v>
      </c>
      <c r="C40" s="338">
        <f>SUM(C29:C39)-C31-C36</f>
        <v>135.15699999999995</v>
      </c>
      <c r="D40" s="338">
        <f t="shared" ref="D40:M40" si="7">SUM(D29:D39)-D31-D36</f>
        <v>7.4140000000000006</v>
      </c>
      <c r="E40" s="338">
        <f t="shared" si="7"/>
        <v>0.151</v>
      </c>
      <c r="F40" s="338">
        <f t="shared" si="7"/>
        <v>8.4769999999999985</v>
      </c>
      <c r="G40" s="338">
        <f t="shared" si="7"/>
        <v>9.2529999999999983</v>
      </c>
      <c r="H40" s="338">
        <f t="shared" si="7"/>
        <v>2.3869999999999996</v>
      </c>
      <c r="I40" s="338">
        <f t="shared" si="7"/>
        <v>21.189</v>
      </c>
      <c r="J40" s="338">
        <f t="shared" si="7"/>
        <v>18.899999999999999</v>
      </c>
      <c r="K40" s="338">
        <f t="shared" si="7"/>
        <v>1.5789999999999997</v>
      </c>
      <c r="L40" s="338">
        <f t="shared" si="7"/>
        <v>7.3910000000000018</v>
      </c>
      <c r="M40" s="338">
        <f t="shared" si="7"/>
        <v>211.89799999999997</v>
      </c>
    </row>
    <row r="45" spans="2:13" ht="15.75" x14ac:dyDescent="0.25">
      <c r="B45" s="321" t="s">
        <v>2010</v>
      </c>
      <c r="C45" s="295"/>
      <c r="D45" s="295"/>
      <c r="E45" s="295"/>
      <c r="F45" s="295"/>
      <c r="G45" s="295"/>
      <c r="H45" s="295"/>
      <c r="I45" s="295"/>
      <c r="J45" s="295"/>
      <c r="K45" s="295"/>
      <c r="L45" s="295"/>
      <c r="M45" s="295"/>
    </row>
    <row r="46" spans="2:13" x14ac:dyDescent="0.25">
      <c r="B46" s="371" t="s">
        <v>1794</v>
      </c>
      <c r="C46" s="372"/>
      <c r="D46" s="372"/>
      <c r="E46" s="372"/>
      <c r="F46" s="372"/>
      <c r="G46" s="372"/>
      <c r="H46" s="372"/>
      <c r="I46" s="372"/>
      <c r="J46" s="372"/>
      <c r="K46" s="372"/>
      <c r="L46" s="372"/>
      <c r="M46" s="372"/>
    </row>
    <row r="47" spans="2:13" x14ac:dyDescent="0.25">
      <c r="B47" s="349"/>
      <c r="C47" s="349"/>
      <c r="D47" s="349"/>
      <c r="E47" s="349"/>
      <c r="F47" s="349"/>
      <c r="G47" s="349"/>
      <c r="H47" s="349"/>
      <c r="I47" s="349"/>
      <c r="J47" s="349"/>
      <c r="K47" s="349"/>
      <c r="L47" s="349"/>
      <c r="M47" s="349"/>
    </row>
    <row r="48" spans="2:13" ht="45" x14ac:dyDescent="0.25">
      <c r="B48" s="349"/>
      <c r="C48" s="325" t="s">
        <v>1958</v>
      </c>
      <c r="D48" s="325" t="s">
        <v>1959</v>
      </c>
      <c r="E48" s="325" t="s">
        <v>1960</v>
      </c>
      <c r="F48" s="325" t="s">
        <v>1961</v>
      </c>
      <c r="G48" s="325" t="s">
        <v>1962</v>
      </c>
      <c r="H48" s="325" t="s">
        <v>1963</v>
      </c>
      <c r="I48" s="325" t="s">
        <v>1964</v>
      </c>
      <c r="J48" s="325" t="s">
        <v>893</v>
      </c>
      <c r="K48" s="325" t="s">
        <v>1965</v>
      </c>
      <c r="L48" s="325" t="s">
        <v>99</v>
      </c>
      <c r="M48" s="326" t="s">
        <v>101</v>
      </c>
    </row>
    <row r="49" spans="2:14" x14ac:dyDescent="0.25">
      <c r="B49" s="265" t="s">
        <v>1998</v>
      </c>
      <c r="C49" s="373">
        <v>0</v>
      </c>
      <c r="D49" s="373">
        <v>0</v>
      </c>
      <c r="E49" s="373">
        <v>0</v>
      </c>
      <c r="F49" s="373">
        <v>0</v>
      </c>
      <c r="G49" s="373">
        <v>0</v>
      </c>
      <c r="H49" s="373">
        <v>0</v>
      </c>
      <c r="I49" s="373">
        <v>0</v>
      </c>
      <c r="J49" s="373">
        <v>0</v>
      </c>
      <c r="K49" s="373">
        <v>0</v>
      </c>
      <c r="L49" s="373">
        <v>0</v>
      </c>
      <c r="M49" s="373">
        <f>SUM(C49:L49)</f>
        <v>0</v>
      </c>
    </row>
    <row r="50" spans="2:14" x14ac:dyDescent="0.25">
      <c r="B50" s="265" t="s">
        <v>1999</v>
      </c>
      <c r="C50" s="373">
        <v>124.68899999999999</v>
      </c>
      <c r="D50" s="373">
        <v>5.5460000000000003</v>
      </c>
      <c r="E50" s="373">
        <v>0.111</v>
      </c>
      <c r="F50" s="373">
        <v>10.794</v>
      </c>
      <c r="G50" s="373">
        <v>4.9130000000000003</v>
      </c>
      <c r="H50" s="373">
        <v>0.33700000000000002</v>
      </c>
      <c r="I50" s="373">
        <v>6.8120000000000003</v>
      </c>
      <c r="J50" s="373">
        <v>8.1</v>
      </c>
      <c r="K50" s="373">
        <v>0.77600000000000002</v>
      </c>
      <c r="L50" s="373">
        <v>0.153</v>
      </c>
      <c r="M50" s="373">
        <f t="shared" ref="M50:M59" si="8">SUM(C50:L50)</f>
        <v>162.23099999999999</v>
      </c>
    </row>
    <row r="51" spans="2:14" ht="30" x14ac:dyDescent="0.25">
      <c r="B51" s="369" t="s">
        <v>2000</v>
      </c>
      <c r="C51" s="373">
        <f>SUM(C52:C55)</f>
        <v>88.39200000000001</v>
      </c>
      <c r="D51" s="373">
        <f t="shared" ref="D51:L51" si="9">SUM(D52:D55)</f>
        <v>5.5659999999999998</v>
      </c>
      <c r="E51" s="373">
        <f t="shared" si="9"/>
        <v>7.0000000000000001E-3</v>
      </c>
      <c r="F51" s="373">
        <f t="shared" si="9"/>
        <v>2.1250000000000004</v>
      </c>
      <c r="G51" s="373">
        <f t="shared" si="9"/>
        <v>8.0389999999999997</v>
      </c>
      <c r="H51" s="373">
        <f t="shared" si="9"/>
        <v>0.53800000000000003</v>
      </c>
      <c r="I51" s="373">
        <f t="shared" si="9"/>
        <v>7.9349999999999996</v>
      </c>
      <c r="J51" s="373">
        <f t="shared" si="9"/>
        <v>12.477</v>
      </c>
      <c r="K51" s="373">
        <f t="shared" si="9"/>
        <v>0.17799999999999999</v>
      </c>
      <c r="L51" s="373">
        <f t="shared" si="9"/>
        <v>0.26600000000000001</v>
      </c>
      <c r="M51" s="373">
        <f t="shared" si="8"/>
        <v>125.52300000000002</v>
      </c>
    </row>
    <row r="52" spans="2:14" x14ac:dyDescent="0.25">
      <c r="B52" s="375" t="s">
        <v>2001</v>
      </c>
      <c r="C52" s="373">
        <v>11.13</v>
      </c>
      <c r="D52" s="373">
        <v>0.995</v>
      </c>
      <c r="E52" s="373">
        <v>1E-3</v>
      </c>
      <c r="F52" s="373">
        <v>0.11700000000000001</v>
      </c>
      <c r="G52" s="373">
        <v>0.66</v>
      </c>
      <c r="H52" s="373">
        <v>0.125</v>
      </c>
      <c r="I52" s="373">
        <v>0.63700000000000001</v>
      </c>
      <c r="J52" s="373">
        <v>4.2169999999999996</v>
      </c>
      <c r="K52" s="373">
        <v>6.8000000000000005E-2</v>
      </c>
      <c r="L52" s="373">
        <v>1.7000000000000001E-2</v>
      </c>
      <c r="M52" s="373">
        <f t="shared" si="8"/>
        <v>17.967000000000002</v>
      </c>
    </row>
    <row r="53" spans="2:14" x14ac:dyDescent="0.25">
      <c r="B53" s="375" t="s">
        <v>2002</v>
      </c>
      <c r="C53" s="373">
        <v>29.228000000000002</v>
      </c>
      <c r="D53" s="373">
        <v>1.738</v>
      </c>
      <c r="E53" s="373">
        <v>0</v>
      </c>
      <c r="F53" s="373">
        <v>0.17100000000000001</v>
      </c>
      <c r="G53" s="373">
        <v>3.04</v>
      </c>
      <c r="H53" s="373">
        <v>0.13400000000000001</v>
      </c>
      <c r="I53" s="373">
        <v>3.29</v>
      </c>
      <c r="J53" s="373">
        <v>3.5470000000000002</v>
      </c>
      <c r="K53" s="373">
        <v>2.9000000000000001E-2</v>
      </c>
      <c r="L53" s="373">
        <v>0.17299999999999999</v>
      </c>
      <c r="M53" s="373">
        <f t="shared" si="8"/>
        <v>41.35</v>
      </c>
    </row>
    <row r="54" spans="2:14" x14ac:dyDescent="0.25">
      <c r="B54" s="376" t="s">
        <v>2003</v>
      </c>
      <c r="C54" s="373">
        <v>48.012999999999998</v>
      </c>
      <c r="D54" s="373">
        <v>2.8319999999999999</v>
      </c>
      <c r="E54" s="373">
        <v>6.0000000000000001E-3</v>
      </c>
      <c r="F54" s="373">
        <v>1.734</v>
      </c>
      <c r="G54" s="373">
        <v>4.3310000000000004</v>
      </c>
      <c r="H54" s="373">
        <v>0.27900000000000003</v>
      </c>
      <c r="I54" s="373">
        <v>4.0060000000000002</v>
      </c>
      <c r="J54" s="373">
        <v>4.7069999999999999</v>
      </c>
      <c r="K54" s="373">
        <v>8.1000000000000003E-2</v>
      </c>
      <c r="L54" s="373">
        <v>7.5999999999999998E-2</v>
      </c>
      <c r="M54" s="373">
        <f t="shared" si="8"/>
        <v>66.064999999999998</v>
      </c>
    </row>
    <row r="55" spans="2:14" x14ac:dyDescent="0.25">
      <c r="B55" s="376" t="s">
        <v>2004</v>
      </c>
      <c r="C55" s="373">
        <v>2.1000000000000001E-2</v>
      </c>
      <c r="D55" s="373">
        <v>1E-3</v>
      </c>
      <c r="E55" s="373">
        <v>0</v>
      </c>
      <c r="F55" s="373">
        <v>0.10299999999999999</v>
      </c>
      <c r="G55" s="373">
        <v>8.0000000000000002E-3</v>
      </c>
      <c r="H55" s="373">
        <v>0</v>
      </c>
      <c r="I55" s="373">
        <v>2E-3</v>
      </c>
      <c r="J55" s="373">
        <v>6.0000000000000001E-3</v>
      </c>
      <c r="K55" s="373">
        <v>0</v>
      </c>
      <c r="L55" s="373">
        <v>0</v>
      </c>
      <c r="M55" s="373">
        <f t="shared" si="8"/>
        <v>0.14100000000000001</v>
      </c>
    </row>
    <row r="56" spans="2:14" x14ac:dyDescent="0.25">
      <c r="B56" s="265" t="s">
        <v>2005</v>
      </c>
      <c r="C56" s="373">
        <f>SUM(C57:C58)</f>
        <v>37.806999999999995</v>
      </c>
      <c r="D56" s="373">
        <f t="shared" ref="D56:L56" si="10">SUM(D57:D58)</f>
        <v>2.2960000000000003</v>
      </c>
      <c r="E56" s="373">
        <f t="shared" si="10"/>
        <v>3.3000000000000002E-2</v>
      </c>
      <c r="F56" s="373">
        <f t="shared" si="10"/>
        <v>4.1719999999999997</v>
      </c>
      <c r="G56" s="373">
        <f t="shared" si="10"/>
        <v>7.2690000000000001</v>
      </c>
      <c r="H56" s="373">
        <f t="shared" si="10"/>
        <v>1.5760000000000001</v>
      </c>
      <c r="I56" s="373">
        <f t="shared" si="10"/>
        <v>17.878999999999998</v>
      </c>
      <c r="J56" s="373">
        <f t="shared" si="10"/>
        <v>24.263999999999999</v>
      </c>
      <c r="K56" s="373">
        <f t="shared" si="10"/>
        <v>0.78900000000000003</v>
      </c>
      <c r="L56" s="373">
        <f t="shared" si="10"/>
        <v>7.3170000000000002</v>
      </c>
      <c r="M56" s="373">
        <f t="shared" si="8"/>
        <v>103.40199999999999</v>
      </c>
    </row>
    <row r="57" spans="2:14" x14ac:dyDescent="0.25">
      <c r="B57" s="289" t="s">
        <v>2006</v>
      </c>
      <c r="C57" s="378">
        <v>35.58</v>
      </c>
      <c r="D57" s="378">
        <v>2.2160000000000002</v>
      </c>
      <c r="E57" s="378">
        <v>3.3000000000000002E-2</v>
      </c>
      <c r="F57" s="378">
        <v>4.1539999999999999</v>
      </c>
      <c r="G57" s="378">
        <v>7.2480000000000002</v>
      </c>
      <c r="H57" s="378">
        <v>1.5760000000000001</v>
      </c>
      <c r="I57" s="378">
        <v>17.863</v>
      </c>
      <c r="J57" s="378">
        <v>24.216000000000001</v>
      </c>
      <c r="K57" s="378">
        <v>0.77900000000000003</v>
      </c>
      <c r="L57" s="378">
        <v>7.3170000000000002</v>
      </c>
      <c r="M57" s="373">
        <f t="shared" si="8"/>
        <v>100.982</v>
      </c>
    </row>
    <row r="58" spans="2:14" x14ac:dyDescent="0.25">
      <c r="B58" s="289" t="s">
        <v>2007</v>
      </c>
      <c r="C58" s="373">
        <v>2.2269999999999999</v>
      </c>
      <c r="D58" s="373">
        <v>0.08</v>
      </c>
      <c r="E58" s="373">
        <v>0</v>
      </c>
      <c r="F58" s="373">
        <v>1.7999999999999999E-2</v>
      </c>
      <c r="G58" s="373">
        <v>2.1000000000000001E-2</v>
      </c>
      <c r="H58" s="373">
        <v>0</v>
      </c>
      <c r="I58" s="373">
        <v>1.6E-2</v>
      </c>
      <c r="J58" s="373">
        <v>4.8000000000000001E-2</v>
      </c>
      <c r="K58" s="373">
        <v>0.01</v>
      </c>
      <c r="L58" s="373">
        <v>0</v>
      </c>
      <c r="M58" s="373">
        <f t="shared" si="8"/>
        <v>2.4199999999999995</v>
      </c>
    </row>
    <row r="59" spans="2:14" x14ac:dyDescent="0.25">
      <c r="B59" s="289" t="s">
        <v>99</v>
      </c>
      <c r="C59" s="373">
        <v>0</v>
      </c>
      <c r="D59" s="373">
        <v>0</v>
      </c>
      <c r="E59" s="373">
        <v>0</v>
      </c>
      <c r="F59" s="373">
        <v>0</v>
      </c>
      <c r="G59" s="373">
        <v>0</v>
      </c>
      <c r="H59" s="373">
        <v>0</v>
      </c>
      <c r="I59" s="373">
        <v>0</v>
      </c>
      <c r="J59" s="373">
        <v>0</v>
      </c>
      <c r="K59" s="373">
        <v>0</v>
      </c>
      <c r="L59" s="373">
        <v>0</v>
      </c>
      <c r="M59" s="373">
        <f t="shared" si="8"/>
        <v>0</v>
      </c>
    </row>
    <row r="60" spans="2:14" x14ac:dyDescent="0.25">
      <c r="B60" s="374" t="s">
        <v>101</v>
      </c>
      <c r="C60" s="338">
        <f>SUM(C49:C59)-C51-C56</f>
        <v>250.88800000000001</v>
      </c>
      <c r="D60" s="338">
        <f t="shared" ref="D60:M60" si="11">SUM(D49:D59)-D51-D56</f>
        <v>13.408000000000001</v>
      </c>
      <c r="E60" s="338">
        <f t="shared" si="11"/>
        <v>0.151</v>
      </c>
      <c r="F60" s="338">
        <f t="shared" si="11"/>
        <v>17.091000000000001</v>
      </c>
      <c r="G60" s="338">
        <f t="shared" si="11"/>
        <v>20.220999999999997</v>
      </c>
      <c r="H60" s="338">
        <f t="shared" si="11"/>
        <v>2.4509999999999992</v>
      </c>
      <c r="I60" s="338">
        <f t="shared" si="11"/>
        <v>32.625999999999991</v>
      </c>
      <c r="J60" s="338">
        <f t="shared" si="11"/>
        <v>44.840999999999994</v>
      </c>
      <c r="K60" s="338">
        <f t="shared" si="11"/>
        <v>1.7429999999999994</v>
      </c>
      <c r="L60" s="338">
        <f t="shared" si="11"/>
        <v>7.7360000000000007</v>
      </c>
      <c r="M60" s="338">
        <f t="shared" si="11"/>
        <v>391.15600000000001</v>
      </c>
    </row>
    <row r="62" spans="2:14" x14ac:dyDescent="0.25">
      <c r="B62" s="295"/>
      <c r="C62" s="295"/>
      <c r="D62" s="295"/>
      <c r="E62" s="295"/>
      <c r="F62" s="295"/>
      <c r="G62" s="295"/>
      <c r="H62" s="295"/>
      <c r="I62" s="295"/>
      <c r="J62" s="295"/>
      <c r="K62" s="295"/>
      <c r="L62" s="295"/>
      <c r="N62" s="295"/>
    </row>
    <row r="64" spans="2:14" x14ac:dyDescent="0.25">
      <c r="N64" s="252" t="s">
        <v>1852</v>
      </c>
    </row>
    <row r="77" spans="14:14" x14ac:dyDescent="0.25">
      <c r="N77" s="295"/>
    </row>
  </sheetData>
  <hyperlinks>
    <hyperlink ref="N64" location="Contents!A1" display="To Frontpage" xr:uid="{D46C4CA8-2C6E-4882-9818-3810D423F8D7}"/>
  </hyperlinks>
  <pageMargins left="0.70866141732283472" right="0.70866141732283472" top="0.74803149606299213" bottom="0.74803149606299213" header="0.31496062992125984" footer="0.31496062992125984"/>
  <pageSetup paperSize="9" scale="26"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AD773-88AE-47B6-A968-DB8E73463908}">
  <sheetPr>
    <pageSetUpPr fitToPage="1"/>
  </sheetPr>
  <dimension ref="B4:N85"/>
  <sheetViews>
    <sheetView zoomScale="85" zoomScaleNormal="85" zoomScaleSheetLayoutView="100" workbookViewId="0"/>
  </sheetViews>
  <sheetFormatPr defaultColWidth="9.140625" defaultRowHeight="15" x14ac:dyDescent="0.25"/>
  <cols>
    <col min="1" max="1" width="4.7109375" style="289" customWidth="1"/>
    <col min="2" max="2" width="25.140625" style="289" bestFit="1" customWidth="1"/>
    <col min="3" max="12" width="17.7109375" style="289" customWidth="1"/>
    <col min="13" max="13" width="18.5703125" style="289" bestFit="1" customWidth="1"/>
    <col min="14" max="20" width="9.140625" style="289"/>
    <col min="21" max="21" width="9.140625" style="289" customWidth="1"/>
    <col min="22" max="16384" width="9.140625" style="289"/>
  </cols>
  <sheetData>
    <row r="4" spans="2:13" x14ac:dyDescent="0.25">
      <c r="B4" s="295"/>
      <c r="C4" s="295"/>
      <c r="D4" s="295"/>
      <c r="E4" s="295"/>
      <c r="F4" s="295"/>
      <c r="G4" s="295"/>
      <c r="H4" s="295"/>
      <c r="I4" s="295"/>
      <c r="J4" s="295"/>
      <c r="K4" s="295"/>
      <c r="L4" s="295"/>
      <c r="M4" s="295"/>
    </row>
    <row r="5" spans="2:13" ht="15.75" x14ac:dyDescent="0.25">
      <c r="B5" s="321" t="s">
        <v>2011</v>
      </c>
      <c r="C5" s="295"/>
      <c r="D5" s="295"/>
      <c r="E5" s="295"/>
      <c r="F5" s="295"/>
      <c r="G5" s="295"/>
      <c r="H5" s="295"/>
      <c r="I5" s="295"/>
      <c r="J5" s="295"/>
      <c r="K5" s="295"/>
      <c r="L5" s="295"/>
      <c r="M5" s="295"/>
    </row>
    <row r="6" spans="2:13" x14ac:dyDescent="0.25">
      <c r="B6" s="371" t="s">
        <v>2012</v>
      </c>
      <c r="C6" s="372"/>
      <c r="D6" s="372"/>
      <c r="E6" s="372"/>
      <c r="F6" s="372"/>
      <c r="G6" s="372"/>
      <c r="H6" s="372"/>
      <c r="I6" s="372"/>
      <c r="J6" s="372"/>
      <c r="K6" s="372"/>
      <c r="L6" s="372"/>
      <c r="M6" s="372"/>
    </row>
    <row r="7" spans="2:13" x14ac:dyDescent="0.25">
      <c r="B7" s="349"/>
      <c r="C7" s="349"/>
      <c r="D7" s="349"/>
      <c r="E7" s="349"/>
      <c r="F7" s="349"/>
      <c r="G7" s="349"/>
      <c r="H7" s="349"/>
      <c r="I7" s="349"/>
      <c r="J7" s="349"/>
      <c r="K7" s="349"/>
      <c r="L7" s="349"/>
      <c r="M7" s="349"/>
    </row>
    <row r="8" spans="2:13" ht="45" x14ac:dyDescent="0.25">
      <c r="B8" s="349"/>
      <c r="C8" s="325" t="s">
        <v>1958</v>
      </c>
      <c r="D8" s="325" t="s">
        <v>1959</v>
      </c>
      <c r="E8" s="325" t="s">
        <v>1960</v>
      </c>
      <c r="F8" s="325" t="s">
        <v>1961</v>
      </c>
      <c r="G8" s="325" t="s">
        <v>1962</v>
      </c>
      <c r="H8" s="325" t="s">
        <v>1963</v>
      </c>
      <c r="I8" s="325" t="s">
        <v>1964</v>
      </c>
      <c r="J8" s="325" t="s">
        <v>893</v>
      </c>
      <c r="K8" s="325" t="s">
        <v>1965</v>
      </c>
      <c r="L8" s="325" t="s">
        <v>99</v>
      </c>
      <c r="M8" s="326" t="s">
        <v>101</v>
      </c>
    </row>
    <row r="9" spans="2:13" x14ac:dyDescent="0.25">
      <c r="B9" s="289" t="s">
        <v>2013</v>
      </c>
      <c r="C9" s="373">
        <v>14.243</v>
      </c>
      <c r="D9" s="373">
        <v>0.61899999999999999</v>
      </c>
      <c r="E9" s="373">
        <v>0</v>
      </c>
      <c r="F9" s="373">
        <v>1.153</v>
      </c>
      <c r="G9" s="373">
        <v>1.704</v>
      </c>
      <c r="H9" s="373">
        <v>0.123</v>
      </c>
      <c r="I9" s="373">
        <v>2.7040000000000002</v>
      </c>
      <c r="J9" s="373">
        <v>1.508</v>
      </c>
      <c r="K9" s="373">
        <v>0.104</v>
      </c>
      <c r="L9" s="373">
        <v>1.4410000000000001</v>
      </c>
      <c r="M9" s="373">
        <f>SUM(C9:L9)</f>
        <v>23.599</v>
      </c>
    </row>
    <row r="10" spans="2:13" x14ac:dyDescent="0.25">
      <c r="B10" s="289" t="s">
        <v>672</v>
      </c>
      <c r="C10" s="373">
        <v>11.167</v>
      </c>
      <c r="D10" s="373">
        <v>0.438</v>
      </c>
      <c r="E10" s="373">
        <v>2E-3</v>
      </c>
      <c r="F10" s="373">
        <v>0.66900000000000004</v>
      </c>
      <c r="G10" s="373">
        <v>4.5640000000000001</v>
      </c>
      <c r="H10" s="373">
        <v>0.127</v>
      </c>
      <c r="I10" s="373">
        <v>1.6080000000000001</v>
      </c>
      <c r="J10" s="373">
        <v>0.80300000000000005</v>
      </c>
      <c r="K10" s="373">
        <v>0.05</v>
      </c>
      <c r="L10" s="373">
        <v>8.1000000000000003E-2</v>
      </c>
      <c r="M10" s="373">
        <f t="shared" ref="M10:M13" si="0">SUM(C10:L10)</f>
        <v>19.509000000000004</v>
      </c>
    </row>
    <row r="11" spans="2:13" x14ac:dyDescent="0.25">
      <c r="B11" s="289" t="s">
        <v>674</v>
      </c>
      <c r="C11" s="373">
        <v>10.885</v>
      </c>
      <c r="D11" s="373">
        <v>0.39900000000000002</v>
      </c>
      <c r="E11" s="373">
        <v>2E-3</v>
      </c>
      <c r="F11" s="373">
        <v>0.627</v>
      </c>
      <c r="G11" s="373">
        <v>1.623</v>
      </c>
      <c r="H11" s="373">
        <v>4.5999999999999999E-2</v>
      </c>
      <c r="I11" s="373">
        <v>1.357</v>
      </c>
      <c r="J11" s="373">
        <v>0.55600000000000005</v>
      </c>
      <c r="K11" s="373">
        <v>7.8E-2</v>
      </c>
      <c r="L11" s="373">
        <v>0.22600000000000001</v>
      </c>
      <c r="M11" s="373">
        <f t="shared" si="0"/>
        <v>15.798999999999998</v>
      </c>
    </row>
    <row r="12" spans="2:13" x14ac:dyDescent="0.25">
      <c r="B12" s="289" t="s">
        <v>676</v>
      </c>
      <c r="C12" s="373">
        <v>22.341999999999999</v>
      </c>
      <c r="D12" s="373">
        <v>0.85499999999999998</v>
      </c>
      <c r="E12" s="373">
        <v>2.4E-2</v>
      </c>
      <c r="F12" s="373">
        <v>2.4750000000000001</v>
      </c>
      <c r="G12" s="373">
        <v>3.2719999999999998</v>
      </c>
      <c r="H12" s="373">
        <v>0.157</v>
      </c>
      <c r="I12" s="373">
        <v>2.67</v>
      </c>
      <c r="J12" s="373">
        <v>3.226</v>
      </c>
      <c r="K12" s="373">
        <v>6.9000000000000006E-2</v>
      </c>
      <c r="L12" s="373">
        <v>1.6850000000000001</v>
      </c>
      <c r="M12" s="373">
        <f t="shared" si="0"/>
        <v>36.775000000000006</v>
      </c>
    </row>
    <row r="13" spans="2:13" x14ac:dyDescent="0.25">
      <c r="B13" s="289" t="s">
        <v>678</v>
      </c>
      <c r="C13" s="373">
        <v>192.251</v>
      </c>
      <c r="D13" s="373">
        <v>11.097</v>
      </c>
      <c r="E13" s="373">
        <v>0.122</v>
      </c>
      <c r="F13" s="373">
        <v>12.166</v>
      </c>
      <c r="G13" s="373">
        <v>9.0559999999999992</v>
      </c>
      <c r="H13" s="373">
        <v>1.9970000000000001</v>
      </c>
      <c r="I13" s="373">
        <v>24.286999999999999</v>
      </c>
      <c r="J13" s="373">
        <v>38.747999999999998</v>
      </c>
      <c r="K13" s="373">
        <v>1.4410000000000001</v>
      </c>
      <c r="L13" s="373">
        <v>4.3049999999999997</v>
      </c>
      <c r="M13" s="373">
        <f t="shared" si="0"/>
        <v>295.47000000000003</v>
      </c>
    </row>
    <row r="14" spans="2:13" x14ac:dyDescent="0.25">
      <c r="B14" s="374" t="s">
        <v>101</v>
      </c>
      <c r="C14" s="338">
        <f>SUM(C9:C13)</f>
        <v>250.88800000000001</v>
      </c>
      <c r="D14" s="338">
        <f t="shared" ref="D14:M14" si="1">SUM(D9:D13)</f>
        <v>13.407999999999999</v>
      </c>
      <c r="E14" s="338">
        <f t="shared" si="1"/>
        <v>0.15</v>
      </c>
      <c r="F14" s="338">
        <f t="shared" si="1"/>
        <v>17.09</v>
      </c>
      <c r="G14" s="338">
        <f t="shared" si="1"/>
        <v>20.219000000000001</v>
      </c>
      <c r="H14" s="338">
        <f t="shared" si="1"/>
        <v>2.4500000000000002</v>
      </c>
      <c r="I14" s="338">
        <f t="shared" si="1"/>
        <v>32.625999999999998</v>
      </c>
      <c r="J14" s="338">
        <f t="shared" si="1"/>
        <v>44.840999999999994</v>
      </c>
      <c r="K14" s="338">
        <f t="shared" si="1"/>
        <v>1.742</v>
      </c>
      <c r="L14" s="338">
        <f t="shared" si="1"/>
        <v>7.7379999999999995</v>
      </c>
      <c r="M14" s="338">
        <f t="shared" si="1"/>
        <v>391.15200000000004</v>
      </c>
    </row>
    <row r="15" spans="2:13" x14ac:dyDescent="0.25">
      <c r="C15" s="293"/>
      <c r="D15" s="293"/>
      <c r="E15" s="293"/>
      <c r="F15" s="293"/>
      <c r="G15" s="293"/>
      <c r="H15" s="293"/>
      <c r="I15" s="293"/>
      <c r="J15" s="293"/>
      <c r="K15" s="293"/>
      <c r="L15" s="293"/>
      <c r="M15" s="293"/>
    </row>
    <row r="16" spans="2:13" x14ac:dyDescent="0.25">
      <c r="C16" s="293"/>
      <c r="D16" s="293"/>
      <c r="E16" s="293"/>
      <c r="F16" s="293"/>
      <c r="G16" s="293"/>
      <c r="H16" s="293"/>
      <c r="I16" s="293"/>
      <c r="J16" s="293"/>
      <c r="K16" s="293"/>
      <c r="L16" s="293"/>
      <c r="M16" s="293"/>
    </row>
    <row r="19" spans="2:13" ht="15.75" x14ac:dyDescent="0.25">
      <c r="B19" s="321" t="s">
        <v>2014</v>
      </c>
      <c r="C19" s="295"/>
      <c r="D19" s="295"/>
      <c r="E19" s="295"/>
      <c r="F19" s="295"/>
      <c r="G19" s="295"/>
      <c r="H19" s="295"/>
      <c r="I19" s="295"/>
      <c r="J19" s="295"/>
      <c r="K19" s="295"/>
      <c r="L19" s="295"/>
      <c r="M19" s="295"/>
    </row>
    <row r="20" spans="2:13" x14ac:dyDescent="0.25">
      <c r="B20" s="371" t="s">
        <v>1798</v>
      </c>
      <c r="C20" s="372"/>
      <c r="D20" s="372"/>
      <c r="E20" s="372"/>
      <c r="F20" s="372"/>
      <c r="G20" s="372"/>
      <c r="H20" s="372"/>
      <c r="I20" s="372"/>
      <c r="J20" s="372"/>
      <c r="K20" s="372"/>
      <c r="L20" s="372"/>
      <c r="M20" s="372"/>
    </row>
    <row r="21" spans="2:13" x14ac:dyDescent="0.25">
      <c r="B21" s="349"/>
      <c r="C21" s="349"/>
      <c r="D21" s="349"/>
      <c r="E21" s="349"/>
      <c r="F21" s="349"/>
      <c r="G21" s="349"/>
      <c r="H21" s="349"/>
      <c r="I21" s="349"/>
      <c r="J21" s="349"/>
      <c r="K21" s="349"/>
      <c r="L21" s="349"/>
      <c r="M21" s="349"/>
    </row>
    <row r="22" spans="2:13" ht="45" x14ac:dyDescent="0.25">
      <c r="B22" s="349"/>
      <c r="C22" s="325" t="s">
        <v>1958</v>
      </c>
      <c r="D22" s="325" t="s">
        <v>1959</v>
      </c>
      <c r="E22" s="325" t="s">
        <v>1960</v>
      </c>
      <c r="F22" s="325" t="s">
        <v>1961</v>
      </c>
      <c r="G22" s="325" t="s">
        <v>1962</v>
      </c>
      <c r="H22" s="325" t="s">
        <v>1963</v>
      </c>
      <c r="I22" s="325" t="s">
        <v>1964</v>
      </c>
      <c r="J22" s="325" t="s">
        <v>893</v>
      </c>
      <c r="K22" s="325" t="s">
        <v>1965</v>
      </c>
      <c r="L22" s="325" t="s">
        <v>99</v>
      </c>
      <c r="M22" s="326" t="s">
        <v>101</v>
      </c>
    </row>
    <row r="23" spans="2:13" x14ac:dyDescent="0.25">
      <c r="B23" s="289" t="s">
        <v>2015</v>
      </c>
      <c r="C23" s="373">
        <v>0.48299999999999998</v>
      </c>
      <c r="D23" s="373">
        <v>2.8000000000000001E-2</v>
      </c>
      <c r="E23" s="373">
        <v>0</v>
      </c>
      <c r="F23" s="373">
        <v>0.17399999999999999</v>
      </c>
      <c r="G23" s="373">
        <v>5.0000000000000001E-3</v>
      </c>
      <c r="H23" s="373">
        <v>0</v>
      </c>
      <c r="I23" s="373">
        <v>1.7999999999999999E-2</v>
      </c>
      <c r="J23" s="373">
        <v>3.4000000000000002E-2</v>
      </c>
      <c r="K23" s="373">
        <v>0</v>
      </c>
      <c r="L23" s="373">
        <v>0</v>
      </c>
      <c r="M23" s="373">
        <f>SUM(C23:L23)</f>
        <v>0.7420000000000001</v>
      </c>
    </row>
    <row r="24" spans="2:13" x14ac:dyDescent="0.25">
      <c r="B24" s="289" t="s">
        <v>2016</v>
      </c>
      <c r="C24" s="373">
        <v>0.28799999999999998</v>
      </c>
      <c r="D24" s="373">
        <v>3.1E-2</v>
      </c>
      <c r="E24" s="373">
        <v>7.0000000000000001E-3</v>
      </c>
      <c r="F24" s="373">
        <v>0.69099999999999995</v>
      </c>
      <c r="G24" s="373">
        <v>1.577</v>
      </c>
      <c r="H24" s="373">
        <v>1.0999999999999999E-2</v>
      </c>
      <c r="I24" s="373">
        <v>7.9000000000000001E-2</v>
      </c>
      <c r="J24" s="373">
        <v>3.7999999999999999E-2</v>
      </c>
      <c r="K24" s="373">
        <v>0</v>
      </c>
      <c r="L24" s="373">
        <v>4.0000000000000001E-3</v>
      </c>
      <c r="M24" s="373">
        <f t="shared" ref="M24:M28" si="2">SUM(C24:L24)</f>
        <v>2.726</v>
      </c>
    </row>
    <row r="25" spans="2:13" x14ac:dyDescent="0.25">
      <c r="B25" s="289" t="s">
        <v>2017</v>
      </c>
      <c r="C25" s="373">
        <v>0.191</v>
      </c>
      <c r="D25" s="373">
        <v>0.02</v>
      </c>
      <c r="E25" s="373">
        <v>2E-3</v>
      </c>
      <c r="F25" s="373">
        <v>0.17799999999999999</v>
      </c>
      <c r="G25" s="373">
        <v>5.7000000000000002E-2</v>
      </c>
      <c r="H25" s="373">
        <v>5.8000000000000003E-2</v>
      </c>
      <c r="I25" s="373">
        <v>0.35699999999999998</v>
      </c>
      <c r="J25" s="373">
        <v>4.9000000000000002E-2</v>
      </c>
      <c r="K25" s="373">
        <v>5.0000000000000001E-3</v>
      </c>
      <c r="L25" s="373">
        <v>1.2E-2</v>
      </c>
      <c r="M25" s="373">
        <f t="shared" si="2"/>
        <v>0.92900000000000005</v>
      </c>
    </row>
    <row r="26" spans="2:13" x14ac:dyDescent="0.25">
      <c r="B26" s="289" t="s">
        <v>2018</v>
      </c>
      <c r="C26" s="373">
        <v>4.0659999999999998</v>
      </c>
      <c r="D26" s="373">
        <v>0.34100000000000003</v>
      </c>
      <c r="E26" s="373">
        <v>1.0999999999999999E-2</v>
      </c>
      <c r="F26" s="373">
        <v>0.84799999999999998</v>
      </c>
      <c r="G26" s="373">
        <v>0.29199999999999998</v>
      </c>
      <c r="H26" s="373">
        <v>0.68899999999999995</v>
      </c>
      <c r="I26" s="373">
        <v>2.113</v>
      </c>
      <c r="J26" s="373">
        <v>0.86799999999999999</v>
      </c>
      <c r="K26" s="373">
        <v>7.6999999999999999E-2</v>
      </c>
      <c r="L26" s="373">
        <v>1.101</v>
      </c>
      <c r="M26" s="373">
        <f t="shared" si="2"/>
        <v>10.405999999999999</v>
      </c>
    </row>
    <row r="27" spans="2:13" x14ac:dyDescent="0.25">
      <c r="B27" s="289" t="s">
        <v>2019</v>
      </c>
      <c r="C27" s="373">
        <v>39.856999999999999</v>
      </c>
      <c r="D27" s="373">
        <v>2.4129999999999998</v>
      </c>
      <c r="E27" s="373">
        <v>4.8000000000000001E-2</v>
      </c>
      <c r="F27" s="373">
        <v>1.109</v>
      </c>
      <c r="G27" s="373">
        <v>5.12</v>
      </c>
      <c r="H27" s="373">
        <v>1.69</v>
      </c>
      <c r="I27" s="373">
        <v>19.306999999999999</v>
      </c>
      <c r="J27" s="373">
        <v>12.28</v>
      </c>
      <c r="K27" s="373">
        <v>0.84299999999999997</v>
      </c>
      <c r="L27" s="373">
        <v>6.3230000000000004</v>
      </c>
      <c r="M27" s="373">
        <f t="shared" si="2"/>
        <v>88.990000000000009</v>
      </c>
    </row>
    <row r="28" spans="2:13" x14ac:dyDescent="0.25">
      <c r="B28" s="289" t="s">
        <v>2020</v>
      </c>
      <c r="C28" s="373">
        <v>206.00299999999999</v>
      </c>
      <c r="D28" s="373">
        <v>10.574999999999999</v>
      </c>
      <c r="E28" s="373">
        <v>8.3000000000000004E-2</v>
      </c>
      <c r="F28" s="373">
        <v>14.090999999999999</v>
      </c>
      <c r="G28" s="373">
        <v>13.17</v>
      </c>
      <c r="H28" s="373">
        <v>2E-3</v>
      </c>
      <c r="I28" s="373">
        <v>10.753</v>
      </c>
      <c r="J28" s="373">
        <v>31.571999999999999</v>
      </c>
      <c r="K28" s="373">
        <v>0.81699999999999995</v>
      </c>
      <c r="L28" s="373">
        <v>0.29799999999999999</v>
      </c>
      <c r="M28" s="373">
        <f t="shared" si="2"/>
        <v>287.36399999999998</v>
      </c>
    </row>
    <row r="29" spans="2:13" x14ac:dyDescent="0.25">
      <c r="B29" s="374" t="s">
        <v>101</v>
      </c>
      <c r="C29" s="338">
        <f>SUM(C23:C28)</f>
        <v>250.88799999999998</v>
      </c>
      <c r="D29" s="338">
        <f t="shared" ref="D29:M29" si="3">SUM(D23:D28)</f>
        <v>13.407999999999999</v>
      </c>
      <c r="E29" s="338">
        <f t="shared" si="3"/>
        <v>0.15100000000000002</v>
      </c>
      <c r="F29" s="338">
        <f t="shared" si="3"/>
        <v>17.091000000000001</v>
      </c>
      <c r="G29" s="338">
        <f t="shared" si="3"/>
        <v>20.221</v>
      </c>
      <c r="H29" s="338">
        <f t="shared" si="3"/>
        <v>2.4499999999999997</v>
      </c>
      <c r="I29" s="338">
        <f t="shared" si="3"/>
        <v>32.626999999999995</v>
      </c>
      <c r="J29" s="338">
        <f t="shared" si="3"/>
        <v>44.841000000000001</v>
      </c>
      <c r="K29" s="338">
        <f t="shared" si="3"/>
        <v>1.742</v>
      </c>
      <c r="L29" s="338">
        <f t="shared" si="3"/>
        <v>7.7380000000000004</v>
      </c>
      <c r="M29" s="338">
        <f t="shared" si="3"/>
        <v>391.15699999999998</v>
      </c>
    </row>
    <row r="34" spans="2:13" ht="15.75" x14ac:dyDescent="0.25">
      <c r="B34" s="321" t="s">
        <v>2021</v>
      </c>
      <c r="C34" s="295"/>
      <c r="D34" s="295"/>
      <c r="E34" s="295"/>
      <c r="F34" s="295"/>
      <c r="G34" s="295"/>
      <c r="H34" s="295"/>
      <c r="I34" s="295"/>
      <c r="J34" s="295"/>
      <c r="K34" s="295"/>
      <c r="L34" s="295"/>
      <c r="M34" s="295"/>
    </row>
    <row r="35" spans="2:13" x14ac:dyDescent="0.25">
      <c r="B35" s="379" t="s">
        <v>2022</v>
      </c>
      <c r="C35" s="372"/>
      <c r="D35" s="372"/>
      <c r="E35" s="372"/>
      <c r="F35" s="372"/>
      <c r="G35" s="372"/>
      <c r="H35" s="372"/>
      <c r="I35" s="372"/>
      <c r="J35" s="372"/>
      <c r="K35" s="372"/>
      <c r="L35" s="372"/>
      <c r="M35" s="372"/>
    </row>
    <row r="36" spans="2:13" x14ac:dyDescent="0.25">
      <c r="B36" s="349"/>
      <c r="C36" s="349"/>
      <c r="D36" s="349"/>
      <c r="E36" s="349"/>
      <c r="F36" s="349"/>
      <c r="G36" s="349"/>
      <c r="H36" s="349"/>
      <c r="I36" s="349"/>
      <c r="J36" s="349"/>
      <c r="K36" s="349"/>
      <c r="L36" s="349"/>
      <c r="M36" s="349"/>
    </row>
    <row r="37" spans="2:13" ht="45" x14ac:dyDescent="0.25">
      <c r="B37" s="349"/>
      <c r="C37" s="325" t="s">
        <v>1958</v>
      </c>
      <c r="D37" s="325" t="s">
        <v>1959</v>
      </c>
      <c r="E37" s="325" t="s">
        <v>1960</v>
      </c>
      <c r="F37" s="325" t="s">
        <v>1961</v>
      </c>
      <c r="G37" s="325" t="s">
        <v>1962</v>
      </c>
      <c r="H37" s="325" t="s">
        <v>1963</v>
      </c>
      <c r="I37" s="325" t="s">
        <v>1964</v>
      </c>
      <c r="J37" s="325" t="s">
        <v>893</v>
      </c>
      <c r="K37" s="325" t="s">
        <v>1965</v>
      </c>
      <c r="L37" s="325" t="s">
        <v>99</v>
      </c>
      <c r="M37" s="326" t="s">
        <v>101</v>
      </c>
    </row>
    <row r="38" spans="2:13" x14ac:dyDescent="0.25">
      <c r="B38" s="380" t="s">
        <v>2023</v>
      </c>
      <c r="C38" s="381">
        <v>0.15</v>
      </c>
      <c r="D38" s="381">
        <v>0.16</v>
      </c>
      <c r="E38" s="381">
        <v>0</v>
      </c>
      <c r="F38" s="381">
        <v>0</v>
      </c>
      <c r="G38" s="381">
        <v>0.1</v>
      </c>
      <c r="H38" s="381">
        <v>0</v>
      </c>
      <c r="I38" s="381">
        <v>0.17</v>
      </c>
      <c r="J38" s="381">
        <v>0.67</v>
      </c>
      <c r="K38" s="381">
        <v>0</v>
      </c>
      <c r="L38" s="381">
        <v>7.0000000000000007E-2</v>
      </c>
      <c r="M38" s="382">
        <v>0.19</v>
      </c>
    </row>
    <row r="39" spans="2:13" x14ac:dyDescent="0.25">
      <c r="B39" s="320" t="s">
        <v>2175</v>
      </c>
    </row>
    <row r="40" spans="2:13" x14ac:dyDescent="0.25">
      <c r="J40" s="383"/>
    </row>
    <row r="44" spans="2:13" ht="15.75" x14ac:dyDescent="0.25">
      <c r="B44" s="321" t="s">
        <v>2024</v>
      </c>
      <c r="C44" s="295"/>
      <c r="D44" s="295"/>
      <c r="E44" s="295"/>
      <c r="F44" s="295"/>
      <c r="G44" s="295"/>
      <c r="H44" s="295"/>
      <c r="I44" s="295"/>
      <c r="J44" s="295"/>
      <c r="K44" s="295"/>
      <c r="L44" s="295"/>
      <c r="M44" s="295"/>
    </row>
    <row r="45" spans="2:13" x14ac:dyDescent="0.25">
      <c r="B45" s="379" t="s">
        <v>1802</v>
      </c>
      <c r="C45" s="372"/>
      <c r="D45" s="372"/>
      <c r="E45" s="372"/>
      <c r="F45" s="372"/>
      <c r="G45" s="372"/>
      <c r="H45" s="372"/>
      <c r="I45" s="372"/>
      <c r="J45" s="372"/>
      <c r="K45" s="372"/>
      <c r="L45" s="372"/>
      <c r="M45" s="372"/>
    </row>
    <row r="46" spans="2:13" x14ac:dyDescent="0.25">
      <c r="B46" s="349"/>
      <c r="C46" s="349"/>
      <c r="D46" s="349"/>
      <c r="E46" s="349"/>
      <c r="F46" s="349"/>
      <c r="G46" s="349"/>
      <c r="H46" s="349"/>
      <c r="I46" s="349"/>
      <c r="J46" s="349"/>
      <c r="K46" s="349"/>
      <c r="L46" s="349"/>
      <c r="M46" s="349"/>
    </row>
    <row r="47" spans="2:13" ht="45" x14ac:dyDescent="0.25">
      <c r="B47" s="349"/>
      <c r="C47" s="325" t="s">
        <v>1958</v>
      </c>
      <c r="D47" s="325" t="s">
        <v>1959</v>
      </c>
      <c r="E47" s="325" t="s">
        <v>1960</v>
      </c>
      <c r="F47" s="325" t="s">
        <v>1961</v>
      </c>
      <c r="G47" s="325" t="s">
        <v>1962</v>
      </c>
      <c r="H47" s="325" t="s">
        <v>1963</v>
      </c>
      <c r="I47" s="325" t="s">
        <v>1964</v>
      </c>
      <c r="J47" s="325" t="s">
        <v>893</v>
      </c>
      <c r="K47" s="325" t="s">
        <v>1965</v>
      </c>
      <c r="L47" s="325" t="s">
        <v>99</v>
      </c>
      <c r="M47" s="326" t="s">
        <v>101</v>
      </c>
    </row>
    <row r="48" spans="2:13" x14ac:dyDescent="0.25">
      <c r="B48" s="380" t="s">
        <v>2023</v>
      </c>
      <c r="C48" s="384">
        <v>0.15</v>
      </c>
      <c r="D48" s="384">
        <v>0.16</v>
      </c>
      <c r="E48" s="384">
        <v>0</v>
      </c>
      <c r="F48" s="384">
        <v>0</v>
      </c>
      <c r="G48" s="384">
        <v>7.0000000000000007E-2</v>
      </c>
      <c r="H48" s="384">
        <v>0</v>
      </c>
      <c r="I48" s="384">
        <v>0.1</v>
      </c>
      <c r="J48" s="384">
        <v>0.44</v>
      </c>
      <c r="K48" s="384">
        <v>0</v>
      </c>
      <c r="L48" s="384">
        <v>0.04</v>
      </c>
      <c r="M48" s="385">
        <v>0.16</v>
      </c>
    </row>
    <row r="49" spans="2:13" x14ac:dyDescent="0.25">
      <c r="B49" s="320" t="s">
        <v>2176</v>
      </c>
    </row>
    <row r="54" spans="2:13" ht="15.75" x14ac:dyDescent="0.25">
      <c r="B54" s="321" t="s">
        <v>2025</v>
      </c>
      <c r="C54" s="295"/>
      <c r="D54" s="295"/>
      <c r="E54" s="295"/>
      <c r="F54" s="295"/>
      <c r="G54" s="295"/>
      <c r="H54" s="295"/>
      <c r="I54" s="295"/>
      <c r="J54" s="295"/>
      <c r="K54" s="295"/>
      <c r="L54" s="295"/>
      <c r="M54" s="295"/>
    </row>
    <row r="55" spans="2:13" x14ac:dyDescent="0.25">
      <c r="B55" s="379" t="s">
        <v>1804</v>
      </c>
      <c r="C55" s="372"/>
      <c r="D55" s="372"/>
      <c r="E55" s="372"/>
      <c r="F55" s="372"/>
      <c r="G55" s="372"/>
      <c r="H55" s="372"/>
      <c r="I55" s="372"/>
      <c r="J55" s="372"/>
      <c r="K55" s="372"/>
      <c r="L55" s="372"/>
      <c r="M55" s="372"/>
    </row>
    <row r="56" spans="2:13" x14ac:dyDescent="0.25">
      <c r="B56" s="349"/>
      <c r="C56" s="349"/>
      <c r="D56" s="349"/>
      <c r="E56" s="349"/>
      <c r="F56" s="349"/>
      <c r="G56" s="349"/>
      <c r="H56" s="349"/>
      <c r="I56" s="349"/>
      <c r="J56" s="349"/>
      <c r="K56" s="349"/>
      <c r="L56" s="349"/>
      <c r="M56" s="349"/>
    </row>
    <row r="57" spans="2:13" ht="45" x14ac:dyDescent="0.25">
      <c r="B57" s="349"/>
      <c r="C57" s="325" t="s">
        <v>1958</v>
      </c>
      <c r="D57" s="325" t="s">
        <v>1959</v>
      </c>
      <c r="E57" s="325" t="s">
        <v>1960</v>
      </c>
      <c r="F57" s="325" t="s">
        <v>1961</v>
      </c>
      <c r="G57" s="325" t="s">
        <v>1962</v>
      </c>
      <c r="H57" s="325" t="s">
        <v>1963</v>
      </c>
      <c r="I57" s="325" t="s">
        <v>1964</v>
      </c>
      <c r="J57" s="325" t="s">
        <v>893</v>
      </c>
      <c r="K57" s="325" t="s">
        <v>1965</v>
      </c>
      <c r="L57" s="325" t="s">
        <v>99</v>
      </c>
      <c r="M57" s="326" t="s">
        <v>101</v>
      </c>
    </row>
    <row r="58" spans="2:13" x14ac:dyDescent="0.25">
      <c r="B58" s="265" t="s">
        <v>2026</v>
      </c>
      <c r="C58" s="386">
        <v>0.12</v>
      </c>
      <c r="D58" s="386">
        <v>0.14000000000000001</v>
      </c>
      <c r="E58" s="386">
        <v>0</v>
      </c>
      <c r="F58" s="386">
        <v>0</v>
      </c>
      <c r="G58" s="386">
        <v>0.05</v>
      </c>
      <c r="H58" s="386">
        <v>0</v>
      </c>
      <c r="I58" s="386">
        <v>0.09</v>
      </c>
      <c r="J58" s="386">
        <v>0.34</v>
      </c>
      <c r="K58" s="386">
        <v>0</v>
      </c>
      <c r="L58" s="386">
        <v>0.04</v>
      </c>
      <c r="M58" s="387">
        <v>0.13</v>
      </c>
    </row>
    <row r="59" spans="2:13" x14ac:dyDescent="0.25">
      <c r="B59" s="265" t="s">
        <v>2027</v>
      </c>
      <c r="C59" s="386">
        <v>0.01</v>
      </c>
      <c r="D59" s="386">
        <v>0.01</v>
      </c>
      <c r="E59" s="386">
        <v>0</v>
      </c>
      <c r="F59" s="386">
        <v>0</v>
      </c>
      <c r="G59" s="386">
        <v>0</v>
      </c>
      <c r="H59" s="386">
        <v>0</v>
      </c>
      <c r="I59" s="386">
        <v>0</v>
      </c>
      <c r="J59" s="386">
        <v>0.04</v>
      </c>
      <c r="K59" s="386">
        <v>0</v>
      </c>
      <c r="L59" s="386">
        <v>0</v>
      </c>
      <c r="M59" s="387">
        <v>0.01</v>
      </c>
    </row>
    <row r="60" spans="2:13" x14ac:dyDescent="0.25">
      <c r="B60" s="265" t="s">
        <v>2028</v>
      </c>
      <c r="C60" s="386">
        <v>0.01</v>
      </c>
      <c r="D60" s="386">
        <v>0</v>
      </c>
      <c r="E60" s="386">
        <v>0</v>
      </c>
      <c r="F60" s="386">
        <v>0</v>
      </c>
      <c r="G60" s="386">
        <v>0</v>
      </c>
      <c r="H60" s="386">
        <v>0</v>
      </c>
      <c r="I60" s="386">
        <v>0</v>
      </c>
      <c r="J60" s="386">
        <v>0.02</v>
      </c>
      <c r="K60" s="386">
        <v>0</v>
      </c>
      <c r="L60" s="386">
        <v>0</v>
      </c>
      <c r="M60" s="387">
        <v>0.01</v>
      </c>
    </row>
    <row r="61" spans="2:13" x14ac:dyDescent="0.25">
      <c r="B61" s="265" t="s">
        <v>2029</v>
      </c>
      <c r="C61" s="386">
        <v>0.01</v>
      </c>
      <c r="D61" s="386">
        <v>0</v>
      </c>
      <c r="E61" s="386">
        <v>0</v>
      </c>
      <c r="F61" s="386">
        <v>0</v>
      </c>
      <c r="G61" s="386">
        <v>0</v>
      </c>
      <c r="H61" s="386">
        <v>0</v>
      </c>
      <c r="I61" s="386">
        <v>0</v>
      </c>
      <c r="J61" s="386">
        <v>0.02</v>
      </c>
      <c r="K61" s="386">
        <v>0</v>
      </c>
      <c r="L61" s="386">
        <v>0</v>
      </c>
      <c r="M61" s="387">
        <v>0.01</v>
      </c>
    </row>
    <row r="62" spans="2:13" x14ac:dyDescent="0.25">
      <c r="B62" s="265" t="s">
        <v>2030</v>
      </c>
      <c r="C62" s="386">
        <v>0</v>
      </c>
      <c r="D62" s="386">
        <v>0</v>
      </c>
      <c r="E62" s="386">
        <v>0</v>
      </c>
      <c r="F62" s="386">
        <v>0</v>
      </c>
      <c r="G62" s="386">
        <v>0</v>
      </c>
      <c r="H62" s="386">
        <v>0</v>
      </c>
      <c r="I62" s="386">
        <v>0</v>
      </c>
      <c r="J62" s="386">
        <v>0.01</v>
      </c>
      <c r="K62" s="386">
        <v>0</v>
      </c>
      <c r="L62" s="386">
        <v>0</v>
      </c>
      <c r="M62" s="387">
        <v>0</v>
      </c>
    </row>
    <row r="63" spans="2:13" x14ac:dyDescent="0.25">
      <c r="B63" s="272" t="s">
        <v>2031</v>
      </c>
      <c r="C63" s="388">
        <v>0.01</v>
      </c>
      <c r="D63" s="388">
        <v>0</v>
      </c>
      <c r="E63" s="388">
        <v>0</v>
      </c>
      <c r="F63" s="388">
        <v>0</v>
      </c>
      <c r="G63" s="388">
        <v>0.01</v>
      </c>
      <c r="H63" s="388">
        <v>0</v>
      </c>
      <c r="I63" s="388">
        <v>0</v>
      </c>
      <c r="J63" s="388">
        <v>0.01</v>
      </c>
      <c r="K63" s="388">
        <v>0</v>
      </c>
      <c r="L63" s="388">
        <v>0</v>
      </c>
      <c r="M63" s="389">
        <v>0.01</v>
      </c>
    </row>
    <row r="64" spans="2:13" x14ac:dyDescent="0.25">
      <c r="B64" s="320" t="s">
        <v>2176</v>
      </c>
    </row>
    <row r="68" spans="2:13" ht="15.75" x14ac:dyDescent="0.25">
      <c r="B68" s="321" t="s">
        <v>2032</v>
      </c>
      <c r="C68" s="295"/>
      <c r="D68" s="295"/>
      <c r="E68" s="295"/>
      <c r="F68" s="295"/>
      <c r="G68" s="295"/>
      <c r="H68" s="295"/>
      <c r="I68" s="295"/>
      <c r="J68" s="295"/>
      <c r="K68" s="295"/>
      <c r="L68" s="295"/>
      <c r="M68" s="295"/>
    </row>
    <row r="69" spans="2:13" x14ac:dyDescent="0.25">
      <c r="B69" s="379" t="s">
        <v>1806</v>
      </c>
      <c r="C69" s="372"/>
      <c r="D69" s="372"/>
      <c r="E69" s="372"/>
      <c r="F69" s="372"/>
      <c r="G69" s="372"/>
      <c r="H69" s="372"/>
      <c r="I69" s="372"/>
      <c r="J69" s="372"/>
      <c r="K69" s="372"/>
      <c r="L69" s="372"/>
      <c r="M69" s="372"/>
    </row>
    <row r="70" spans="2:13" x14ac:dyDescent="0.25">
      <c r="B70" s="349"/>
      <c r="C70" s="349"/>
      <c r="D70" s="349"/>
      <c r="E70" s="349"/>
      <c r="F70" s="349"/>
      <c r="G70" s="349"/>
      <c r="H70" s="349"/>
      <c r="I70" s="349"/>
      <c r="J70" s="349"/>
      <c r="K70" s="349"/>
      <c r="L70" s="349"/>
      <c r="M70" s="349"/>
    </row>
    <row r="71" spans="2:13" ht="45" x14ac:dyDescent="0.25">
      <c r="B71" s="349"/>
      <c r="C71" s="325" t="s">
        <v>1958</v>
      </c>
      <c r="D71" s="325" t="s">
        <v>1959</v>
      </c>
      <c r="E71" s="325" t="s">
        <v>1960</v>
      </c>
      <c r="F71" s="325" t="s">
        <v>1961</v>
      </c>
      <c r="G71" s="325" t="s">
        <v>1962</v>
      </c>
      <c r="H71" s="325" t="s">
        <v>1963</v>
      </c>
      <c r="I71" s="325" t="s">
        <v>1964</v>
      </c>
      <c r="J71" s="325" t="s">
        <v>893</v>
      </c>
      <c r="K71" s="325" t="s">
        <v>1965</v>
      </c>
      <c r="L71" s="325" t="s">
        <v>99</v>
      </c>
      <c r="M71" s="326" t="s">
        <v>101</v>
      </c>
    </row>
    <row r="72" spans="2:13" x14ac:dyDescent="0.25">
      <c r="B72" s="380" t="s">
        <v>2033</v>
      </c>
      <c r="C72" s="384">
        <v>29.63</v>
      </c>
      <c r="D72" s="384">
        <v>0.74</v>
      </c>
      <c r="E72" s="384">
        <v>0</v>
      </c>
      <c r="F72" s="384">
        <v>0</v>
      </c>
      <c r="G72" s="384">
        <v>0.05</v>
      </c>
      <c r="H72" s="384">
        <v>0</v>
      </c>
      <c r="I72" s="384">
        <v>0</v>
      </c>
      <c r="J72" s="384">
        <v>0.01</v>
      </c>
      <c r="K72" s="384">
        <v>0</v>
      </c>
      <c r="L72" s="384">
        <v>0</v>
      </c>
      <c r="M72" s="385">
        <v>30.43</v>
      </c>
    </row>
    <row r="73" spans="2:13" x14ac:dyDescent="0.25">
      <c r="B73" s="320" t="s">
        <v>2177</v>
      </c>
    </row>
    <row r="77" spans="2:13" ht="15.75" x14ac:dyDescent="0.25">
      <c r="B77" s="321" t="s">
        <v>2034</v>
      </c>
      <c r="C77" s="295"/>
      <c r="D77" s="295"/>
      <c r="E77" s="295"/>
      <c r="F77" s="295"/>
      <c r="G77" s="295"/>
      <c r="H77" s="295"/>
      <c r="I77" s="295"/>
      <c r="J77" s="295"/>
      <c r="K77" s="295"/>
      <c r="L77" s="295"/>
      <c r="M77" s="295"/>
    </row>
    <row r="78" spans="2:13" x14ac:dyDescent="0.25">
      <c r="B78" s="379" t="s">
        <v>1808</v>
      </c>
      <c r="C78" s="372"/>
      <c r="D78" s="372"/>
      <c r="E78" s="372"/>
      <c r="F78" s="372"/>
      <c r="G78" s="372"/>
      <c r="H78" s="372"/>
      <c r="I78" s="372"/>
      <c r="J78" s="372"/>
      <c r="K78" s="372"/>
      <c r="L78" s="372"/>
      <c r="M78" s="372"/>
    </row>
    <row r="79" spans="2:13" x14ac:dyDescent="0.25">
      <c r="B79" s="349"/>
      <c r="C79" s="349"/>
      <c r="D79" s="349"/>
      <c r="E79" s="349"/>
      <c r="F79" s="349"/>
      <c r="G79" s="349"/>
      <c r="H79" s="349"/>
      <c r="I79" s="349"/>
      <c r="J79" s="349"/>
      <c r="K79" s="349"/>
      <c r="L79" s="349"/>
      <c r="M79" s="349"/>
    </row>
    <row r="80" spans="2:13" ht="45" x14ac:dyDescent="0.25">
      <c r="B80" s="349"/>
      <c r="C80" s="325" t="s">
        <v>1958</v>
      </c>
      <c r="D80" s="325" t="s">
        <v>1959</v>
      </c>
      <c r="E80" s="325" t="s">
        <v>1960</v>
      </c>
      <c r="F80" s="325" t="s">
        <v>1961</v>
      </c>
      <c r="G80" s="325" t="s">
        <v>1962</v>
      </c>
      <c r="H80" s="325" t="s">
        <v>1963</v>
      </c>
      <c r="I80" s="325" t="s">
        <v>1964</v>
      </c>
      <c r="J80" s="325" t="s">
        <v>893</v>
      </c>
      <c r="K80" s="325" t="s">
        <v>1965</v>
      </c>
      <c r="L80" s="325" t="s">
        <v>99</v>
      </c>
      <c r="M80" s="326" t="s">
        <v>101</v>
      </c>
    </row>
    <row r="81" spans="2:14" x14ac:dyDescent="0.25">
      <c r="B81" s="380" t="s">
        <v>2035</v>
      </c>
      <c r="C81" s="384">
        <v>0.01</v>
      </c>
      <c r="D81" s="384">
        <v>0.01</v>
      </c>
      <c r="E81" s="384">
        <v>0</v>
      </c>
      <c r="F81" s="384">
        <v>0</v>
      </c>
      <c r="G81" s="384">
        <v>0</v>
      </c>
      <c r="H81" s="384">
        <v>0</v>
      </c>
      <c r="I81" s="384">
        <v>0</v>
      </c>
      <c r="J81" s="384">
        <v>0</v>
      </c>
      <c r="K81" s="384">
        <v>0</v>
      </c>
      <c r="L81" s="384">
        <v>0</v>
      </c>
      <c r="M81" s="385">
        <v>0.01</v>
      </c>
    </row>
    <row r="82" spans="2:14" x14ac:dyDescent="0.25">
      <c r="B82" s="320" t="s">
        <v>2178</v>
      </c>
    </row>
    <row r="83" spans="2:14" x14ac:dyDescent="0.25">
      <c r="B83" s="320"/>
    </row>
    <row r="85" spans="2:14" x14ac:dyDescent="0.25">
      <c r="N85" s="252" t="s">
        <v>1852</v>
      </c>
    </row>
  </sheetData>
  <hyperlinks>
    <hyperlink ref="N85" location="Contents!A1" display="To Frontpage" xr:uid="{11D102E7-4CF0-4953-8ABA-62C0D07A7854}"/>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A30C70-3F7E-4B56-AC6B-54C0320AA1A3}">
  <sheetPr>
    <pageSetUpPr fitToPage="1"/>
  </sheetPr>
  <dimension ref="B7:D61"/>
  <sheetViews>
    <sheetView zoomScale="85" zoomScaleNormal="85" workbookViewId="0"/>
  </sheetViews>
  <sheetFormatPr defaultColWidth="9.140625" defaultRowHeight="15" x14ac:dyDescent="0.25"/>
  <cols>
    <col min="1" max="1" width="4.7109375" style="295" customWidth="1"/>
    <col min="2" max="2" width="71.140625" style="295" customWidth="1"/>
    <col min="3" max="3" width="68.140625" style="295" customWidth="1"/>
    <col min="4" max="4" width="80.28515625" style="295" customWidth="1"/>
    <col min="5" max="16384" width="9.140625" style="295"/>
  </cols>
  <sheetData>
    <row r="7" spans="2:4" ht="15.75" x14ac:dyDescent="0.25">
      <c r="B7" s="390" t="s">
        <v>2036</v>
      </c>
      <c r="C7" s="347"/>
      <c r="D7" s="347"/>
    </row>
    <row r="8" spans="2:4" x14ac:dyDescent="0.25">
      <c r="B8" s="391" t="s">
        <v>1811</v>
      </c>
      <c r="C8" s="392" t="s">
        <v>2037</v>
      </c>
      <c r="D8" s="393" t="s">
        <v>2038</v>
      </c>
    </row>
    <row r="9" spans="2:4" x14ac:dyDescent="0.25">
      <c r="B9" s="394"/>
      <c r="C9" s="395"/>
      <c r="D9" s="396"/>
    </row>
    <row r="10" spans="2:4" x14ac:dyDescent="0.25">
      <c r="B10" s="374" t="s">
        <v>2039</v>
      </c>
      <c r="C10" s="397"/>
      <c r="D10" s="397"/>
    </row>
    <row r="11" spans="2:4" ht="30" x14ac:dyDescent="0.25">
      <c r="B11" s="226" t="s">
        <v>2040</v>
      </c>
      <c r="C11" s="226" t="s">
        <v>2041</v>
      </c>
      <c r="D11" s="499"/>
    </row>
    <row r="12" spans="2:4" x14ac:dyDescent="0.25">
      <c r="B12" s="256"/>
      <c r="C12" s="226"/>
      <c r="D12" s="499"/>
    </row>
    <row r="13" spans="2:4" ht="45" x14ac:dyDescent="0.25">
      <c r="B13" s="256"/>
      <c r="C13" s="226" t="s">
        <v>2042</v>
      </c>
      <c r="D13" s="499"/>
    </row>
    <row r="14" spans="2:4" ht="30" x14ac:dyDescent="0.25">
      <c r="B14" s="240" t="s">
        <v>2043</v>
      </c>
      <c r="C14" s="226" t="s">
        <v>2044</v>
      </c>
      <c r="D14" s="499"/>
    </row>
    <row r="15" spans="2:4" x14ac:dyDescent="0.25">
      <c r="B15" s="240"/>
      <c r="C15" s="398" t="s">
        <v>2045</v>
      </c>
      <c r="D15" s="499"/>
    </row>
    <row r="16" spans="2:4" ht="30" x14ac:dyDescent="0.25">
      <c r="B16" s="240" t="s">
        <v>2046</v>
      </c>
      <c r="C16" s="398" t="s">
        <v>2047</v>
      </c>
      <c r="D16" s="499"/>
    </row>
    <row r="17" spans="2:4" x14ac:dyDescent="0.25">
      <c r="B17" s="399"/>
      <c r="C17" s="398" t="s">
        <v>2048</v>
      </c>
      <c r="D17" s="499"/>
    </row>
    <row r="18" spans="2:4" x14ac:dyDescent="0.25">
      <c r="B18" s="399"/>
      <c r="C18" s="398" t="s">
        <v>2049</v>
      </c>
      <c r="D18" s="499"/>
    </row>
    <row r="19" spans="2:4" x14ac:dyDescent="0.25">
      <c r="B19" s="399"/>
      <c r="C19" s="398" t="s">
        <v>2050</v>
      </c>
      <c r="D19" s="499"/>
    </row>
    <row r="20" spans="2:4" x14ac:dyDescent="0.25">
      <c r="B20" s="399"/>
      <c r="C20" s="398" t="s">
        <v>2051</v>
      </c>
      <c r="D20" s="499"/>
    </row>
    <row r="21" spans="2:4" x14ac:dyDescent="0.25">
      <c r="B21" s="399"/>
      <c r="C21" s="398" t="s">
        <v>2052</v>
      </c>
      <c r="D21" s="499"/>
    </row>
    <row r="22" spans="2:4" ht="29.25" x14ac:dyDescent="0.25">
      <c r="B22" s="399"/>
      <c r="C22" s="398" t="s">
        <v>2053</v>
      </c>
      <c r="D22" s="499"/>
    </row>
    <row r="23" spans="2:4" x14ac:dyDescent="0.25">
      <c r="B23" s="399"/>
      <c r="C23" s="398" t="s">
        <v>2054</v>
      </c>
      <c r="D23" s="499"/>
    </row>
    <row r="24" spans="2:4" x14ac:dyDescent="0.25">
      <c r="B24" s="399"/>
      <c r="C24" s="398" t="s">
        <v>2055</v>
      </c>
      <c r="D24" s="499"/>
    </row>
    <row r="25" spans="2:4" x14ac:dyDescent="0.25">
      <c r="B25" s="399"/>
      <c r="C25" s="398" t="s">
        <v>2056</v>
      </c>
      <c r="D25" s="499"/>
    </row>
    <row r="26" spans="2:4" x14ac:dyDescent="0.25">
      <c r="B26" s="399"/>
      <c r="C26" s="398" t="s">
        <v>2057</v>
      </c>
      <c r="D26" s="499"/>
    </row>
    <row r="27" spans="2:4" x14ac:dyDescent="0.25">
      <c r="B27" s="399"/>
      <c r="C27" s="398"/>
      <c r="D27" s="226"/>
    </row>
    <row r="28" spans="2:4" x14ac:dyDescent="0.25">
      <c r="B28" s="374" t="s">
        <v>2058</v>
      </c>
      <c r="C28" s="356"/>
      <c r="D28" s="356"/>
    </row>
    <row r="29" spans="2:4" ht="30" x14ac:dyDescent="0.25">
      <c r="B29" s="498" t="s">
        <v>2059</v>
      </c>
      <c r="C29" s="226" t="s">
        <v>2060</v>
      </c>
      <c r="D29" s="499"/>
    </row>
    <row r="30" spans="2:4" x14ac:dyDescent="0.25">
      <c r="B30" s="498"/>
      <c r="C30" s="226"/>
      <c r="D30" s="499"/>
    </row>
    <row r="31" spans="2:4" ht="30" x14ac:dyDescent="0.25">
      <c r="B31" s="498"/>
      <c r="C31" s="226" t="s">
        <v>2061</v>
      </c>
      <c r="D31" s="499"/>
    </row>
    <row r="32" spans="2:4" x14ac:dyDescent="0.25">
      <c r="B32" s="498"/>
      <c r="C32" s="316"/>
      <c r="D32" s="499"/>
    </row>
    <row r="33" spans="2:4" x14ac:dyDescent="0.25">
      <c r="B33" s="498"/>
      <c r="C33" s="316" t="s">
        <v>2062</v>
      </c>
      <c r="D33" s="499"/>
    </row>
    <row r="34" spans="2:4" ht="30" x14ac:dyDescent="0.25">
      <c r="B34" s="498" t="s">
        <v>2063</v>
      </c>
      <c r="C34" s="226" t="s">
        <v>2064</v>
      </c>
      <c r="D34" s="499"/>
    </row>
    <row r="35" spans="2:4" x14ac:dyDescent="0.25">
      <c r="B35" s="498"/>
      <c r="C35" s="226"/>
      <c r="D35" s="499"/>
    </row>
    <row r="36" spans="2:4" x14ac:dyDescent="0.25">
      <c r="B36" s="498"/>
      <c r="C36" s="316" t="s">
        <v>2065</v>
      </c>
      <c r="D36" s="499"/>
    </row>
    <row r="37" spans="2:4" ht="30" x14ac:dyDescent="0.25">
      <c r="B37" s="498" t="s">
        <v>2066</v>
      </c>
      <c r="C37" s="226" t="s">
        <v>2067</v>
      </c>
      <c r="D37" s="499"/>
    </row>
    <row r="38" spans="2:4" x14ac:dyDescent="0.25">
      <c r="B38" s="498"/>
      <c r="C38" s="226"/>
      <c r="D38" s="499"/>
    </row>
    <row r="39" spans="2:4" x14ac:dyDescent="0.25">
      <c r="B39" s="498"/>
      <c r="C39" s="316" t="s">
        <v>2068</v>
      </c>
      <c r="D39" s="499"/>
    </row>
    <row r="40" spans="2:4" ht="30" x14ac:dyDescent="0.25">
      <c r="B40" s="498" t="s">
        <v>2069</v>
      </c>
      <c r="C40" s="226" t="s">
        <v>2070</v>
      </c>
      <c r="D40" s="499"/>
    </row>
    <row r="41" spans="2:4" x14ac:dyDescent="0.25">
      <c r="B41" s="498"/>
      <c r="C41" s="226"/>
      <c r="D41" s="499"/>
    </row>
    <row r="42" spans="2:4" ht="30" x14ac:dyDescent="0.25">
      <c r="B42" s="498"/>
      <c r="C42" s="316" t="s">
        <v>2071</v>
      </c>
      <c r="D42" s="499"/>
    </row>
    <row r="43" spans="2:4" ht="45" x14ac:dyDescent="0.25">
      <c r="B43" s="400" t="s">
        <v>2072</v>
      </c>
      <c r="C43" s="233" t="s">
        <v>2073</v>
      </c>
      <c r="D43" s="233"/>
    </row>
    <row r="44" spans="2:4" x14ac:dyDescent="0.25">
      <c r="B44" s="223"/>
      <c r="C44" s="223"/>
      <c r="D44" s="223"/>
    </row>
    <row r="45" spans="2:4" x14ac:dyDescent="0.25">
      <c r="D45" s="252" t="s">
        <v>1852</v>
      </c>
    </row>
    <row r="56" spans="2:4" ht="15" customHeight="1" x14ac:dyDescent="0.25"/>
    <row r="57" spans="2:4" ht="222.75" customHeight="1" x14ac:dyDescent="0.25"/>
    <row r="58" spans="2:4" ht="203.25" customHeight="1" x14ac:dyDescent="0.25">
      <c r="B58" s="240"/>
      <c r="C58" s="401"/>
      <c r="D58" s="401"/>
    </row>
    <row r="59" spans="2:4" ht="15.75" x14ac:dyDescent="0.25">
      <c r="B59" s="402"/>
      <c r="C59" s="403"/>
      <c r="D59" s="403"/>
    </row>
    <row r="61" spans="2:4" x14ac:dyDescent="0.25">
      <c r="D61" s="252"/>
    </row>
  </sheetData>
  <mergeCells count="10">
    <mergeCell ref="B37:B39"/>
    <mergeCell ref="D37:D39"/>
    <mergeCell ref="B40:B42"/>
    <mergeCell ref="D40:D42"/>
    <mergeCell ref="D11:D13"/>
    <mergeCell ref="D14:D26"/>
    <mergeCell ref="B29:B33"/>
    <mergeCell ref="D29:D33"/>
    <mergeCell ref="B34:B36"/>
    <mergeCell ref="D34:D36"/>
  </mergeCells>
  <hyperlinks>
    <hyperlink ref="D45" location="Contents!A1" display="To Frontpage" xr:uid="{55F020A2-34DD-407B-977F-B728FC35C97D}"/>
  </hyperlinks>
  <pageMargins left="0.7" right="0.7" top="0.75" bottom="0.75" header="0.3" footer="0.3"/>
  <pageSetup paperSize="9" scale="56"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C396F4-4E30-4F0A-9683-6E1CDF179226}">
  <sheetPr>
    <pageSetUpPr fitToPage="1"/>
  </sheetPr>
  <dimension ref="A1:U59"/>
  <sheetViews>
    <sheetView zoomScale="85" zoomScaleNormal="85" workbookViewId="0">
      <selection activeCell="B31" sqref="B31"/>
    </sheetView>
  </sheetViews>
  <sheetFormatPr defaultRowHeight="15" x14ac:dyDescent="0.25"/>
  <cols>
    <col min="2" max="2" width="40.28515625" bestFit="1" customWidth="1"/>
  </cols>
  <sheetData>
    <row r="1" spans="1:21" x14ac:dyDescent="0.25">
      <c r="A1" s="289"/>
      <c r="B1" s="289"/>
      <c r="C1" s="289"/>
      <c r="D1" s="289"/>
      <c r="E1" s="289"/>
      <c r="F1" s="289"/>
      <c r="G1" s="289"/>
      <c r="H1" s="289"/>
      <c r="I1" s="289"/>
      <c r="J1" s="289"/>
      <c r="K1" s="289"/>
      <c r="L1" s="289"/>
      <c r="M1" s="289"/>
      <c r="N1" s="289"/>
      <c r="O1" s="289"/>
      <c r="P1" s="289"/>
      <c r="Q1" s="289"/>
      <c r="R1" s="289"/>
      <c r="S1" s="289"/>
      <c r="T1" s="289"/>
      <c r="U1" s="289"/>
    </row>
    <row r="2" spans="1:21" x14ac:dyDescent="0.25">
      <c r="A2" s="289"/>
      <c r="B2" s="265"/>
      <c r="C2" s="289"/>
      <c r="D2" s="289"/>
      <c r="E2" s="289"/>
      <c r="F2" s="289"/>
      <c r="G2" s="289"/>
      <c r="H2" s="289"/>
      <c r="I2" s="289"/>
      <c r="J2" s="289"/>
      <c r="K2" s="289"/>
      <c r="L2" s="289"/>
      <c r="M2" s="289"/>
      <c r="N2" s="289"/>
      <c r="O2" s="289"/>
      <c r="P2" s="289"/>
      <c r="Q2" s="289"/>
      <c r="R2" s="289"/>
      <c r="S2" s="289"/>
      <c r="T2" s="289"/>
      <c r="U2" s="289"/>
    </row>
    <row r="3" spans="1:21" ht="15.75" customHeight="1" x14ac:dyDescent="0.25">
      <c r="A3" s="289"/>
      <c r="B3" s="404" t="s">
        <v>2074</v>
      </c>
      <c r="C3" s="405"/>
      <c r="D3" s="405"/>
      <c r="E3" s="406"/>
      <c r="F3" s="406"/>
      <c r="G3" s="406"/>
      <c r="H3" s="406"/>
      <c r="I3" s="406"/>
      <c r="J3" s="406"/>
      <c r="K3" s="406"/>
      <c r="L3" s="406"/>
      <c r="M3" s="406"/>
      <c r="N3" s="406"/>
      <c r="O3" s="406"/>
    </row>
    <row r="4" spans="1:21" ht="15" customHeight="1" x14ac:dyDescent="0.25">
      <c r="A4" s="289"/>
      <c r="B4" s="407" t="s">
        <v>2075</v>
      </c>
      <c r="C4" s="501" t="s">
        <v>2076</v>
      </c>
      <c r="D4" s="501"/>
      <c r="E4" s="501"/>
      <c r="F4" s="501"/>
      <c r="G4" s="501"/>
      <c r="H4" s="501"/>
      <c r="I4" s="501"/>
      <c r="J4" s="501"/>
      <c r="K4" s="501"/>
      <c r="L4" s="501"/>
      <c r="M4" s="501"/>
      <c r="N4" s="501"/>
      <c r="O4" s="501"/>
    </row>
    <row r="5" spans="1:21" ht="15" customHeight="1" x14ac:dyDescent="0.25">
      <c r="A5" s="289"/>
      <c r="B5" s="407"/>
      <c r="C5" s="502" t="s">
        <v>2077</v>
      </c>
      <c r="D5" s="502"/>
      <c r="E5" s="502"/>
      <c r="F5" s="502"/>
      <c r="G5" s="502"/>
      <c r="H5" s="502"/>
      <c r="I5" s="502"/>
      <c r="J5" s="502"/>
      <c r="K5" s="502"/>
      <c r="L5" s="502"/>
      <c r="M5" s="502"/>
      <c r="N5" s="502"/>
      <c r="O5" s="502"/>
    </row>
    <row r="6" spans="1:21" ht="15" customHeight="1" x14ac:dyDescent="0.25">
      <c r="A6" s="289"/>
      <c r="B6" s="408"/>
      <c r="C6" s="409"/>
      <c r="D6" s="409"/>
      <c r="E6" s="406"/>
      <c r="F6" s="406"/>
      <c r="G6" s="406"/>
      <c r="H6" s="406"/>
      <c r="I6" s="406"/>
      <c r="J6" s="406"/>
      <c r="K6" s="406"/>
      <c r="L6" s="406"/>
      <c r="M6" s="406"/>
      <c r="N6" s="406"/>
      <c r="O6" s="406"/>
    </row>
    <row r="7" spans="1:21" ht="15" customHeight="1" x14ac:dyDescent="0.25">
      <c r="A7" s="289"/>
      <c r="B7" s="410" t="s">
        <v>2078</v>
      </c>
      <c r="C7" s="356"/>
      <c r="D7" s="356"/>
      <c r="E7" s="356"/>
      <c r="F7" s="356"/>
      <c r="G7" s="356"/>
      <c r="H7" s="356"/>
      <c r="I7" s="356"/>
      <c r="J7" s="356"/>
      <c r="K7" s="356"/>
      <c r="L7" s="356"/>
      <c r="M7" s="356"/>
      <c r="N7" s="356"/>
      <c r="O7" s="356"/>
    </row>
    <row r="8" spans="1:21" ht="15" customHeight="1" x14ac:dyDescent="0.25">
      <c r="A8" s="289"/>
      <c r="B8" s="226" t="s">
        <v>2079</v>
      </c>
      <c r="C8" s="503"/>
      <c r="D8" s="503"/>
      <c r="E8" s="503"/>
      <c r="F8" s="503"/>
      <c r="G8" s="503"/>
      <c r="H8" s="503"/>
      <c r="I8" s="503"/>
      <c r="J8" s="503"/>
      <c r="K8" s="503"/>
      <c r="L8" s="503"/>
      <c r="M8" s="503"/>
      <c r="N8" s="503"/>
      <c r="O8" s="503"/>
    </row>
    <row r="9" spans="1:21" ht="15" customHeight="1" x14ac:dyDescent="0.25">
      <c r="A9" s="289"/>
      <c r="B9" s="240" t="s">
        <v>2080</v>
      </c>
      <c r="C9" s="504"/>
      <c r="D9" s="504"/>
      <c r="E9" s="504"/>
      <c r="F9" s="504"/>
      <c r="G9" s="504"/>
      <c r="H9" s="504"/>
      <c r="I9" s="504"/>
      <c r="J9" s="504"/>
      <c r="K9" s="504"/>
      <c r="L9" s="504"/>
      <c r="M9" s="504"/>
      <c r="N9" s="504"/>
      <c r="O9" s="504"/>
    </row>
    <row r="10" spans="1:21" x14ac:dyDescent="0.25">
      <c r="A10" s="289"/>
      <c r="B10" s="240"/>
      <c r="C10" s="505"/>
      <c r="D10" s="505"/>
      <c r="E10" s="505"/>
      <c r="F10" s="505"/>
      <c r="G10" s="505"/>
      <c r="H10" s="505"/>
      <c r="I10" s="505"/>
      <c r="J10" s="505"/>
      <c r="K10" s="505"/>
      <c r="L10" s="505"/>
      <c r="M10" s="505"/>
      <c r="N10" s="505"/>
      <c r="O10" s="505"/>
    </row>
    <row r="11" spans="1:21" ht="15.75" customHeight="1" x14ac:dyDescent="0.25">
      <c r="A11" s="289"/>
      <c r="B11" s="410" t="s">
        <v>2081</v>
      </c>
      <c r="C11" s="506" t="s">
        <v>2082</v>
      </c>
      <c r="D11" s="506"/>
      <c r="E11" s="506"/>
      <c r="F11" s="506"/>
      <c r="G11" s="506"/>
      <c r="H11" s="506"/>
      <c r="I11" s="506"/>
      <c r="J11" s="506"/>
      <c r="K11" s="506"/>
      <c r="L11" s="506"/>
      <c r="M11" s="506"/>
      <c r="N11" s="506"/>
      <c r="O11" s="506"/>
    </row>
    <row r="12" spans="1:21" ht="226.5" customHeight="1" x14ac:dyDescent="0.25">
      <c r="A12" s="289"/>
      <c r="B12" s="240" t="s">
        <v>2083</v>
      </c>
      <c r="C12" s="507" t="s">
        <v>2084</v>
      </c>
      <c r="D12" s="508"/>
      <c r="E12" s="508"/>
      <c r="F12" s="508"/>
      <c r="G12" s="508"/>
      <c r="H12" s="508"/>
      <c r="I12" s="508"/>
      <c r="J12" s="508"/>
      <c r="K12" s="508"/>
      <c r="L12" s="508"/>
      <c r="M12" s="508"/>
      <c r="N12" s="508"/>
      <c r="O12" s="509"/>
    </row>
    <row r="13" spans="1:21" x14ac:dyDescent="0.25">
      <c r="A13" s="289"/>
      <c r="B13" s="289"/>
      <c r="C13" s="411"/>
      <c r="D13" s="295"/>
      <c r="E13" s="295"/>
      <c r="F13" s="295"/>
      <c r="G13" s="295"/>
      <c r="H13" s="295"/>
      <c r="I13" s="295"/>
      <c r="J13" s="295"/>
      <c r="K13" s="295"/>
      <c r="L13" s="295"/>
      <c r="M13" s="295"/>
      <c r="N13" s="295"/>
      <c r="O13" s="412"/>
    </row>
    <row r="14" spans="1:21" x14ac:dyDescent="0.25">
      <c r="A14" s="289"/>
      <c r="B14" s="289"/>
      <c r="C14" s="411"/>
      <c r="D14" s="295"/>
      <c r="E14" s="295"/>
      <c r="F14" s="295"/>
      <c r="G14" s="295"/>
      <c r="H14" s="295"/>
      <c r="I14" s="295"/>
      <c r="J14" s="295"/>
      <c r="K14" s="295"/>
      <c r="L14" s="295"/>
      <c r="M14" s="295"/>
      <c r="N14" s="295"/>
      <c r="O14" s="412"/>
    </row>
    <row r="15" spans="1:21" ht="30" x14ac:dyDescent="0.25">
      <c r="A15" s="289"/>
      <c r="B15" s="240" t="s">
        <v>2085</v>
      </c>
      <c r="C15" s="411" t="s">
        <v>2086</v>
      </c>
      <c r="D15" s="295"/>
      <c r="E15" s="295"/>
      <c r="F15" s="295"/>
      <c r="G15" s="295"/>
      <c r="H15" s="295"/>
      <c r="I15" s="295"/>
      <c r="J15" s="295"/>
      <c r="K15" s="295"/>
      <c r="L15" s="295"/>
      <c r="M15" s="295"/>
      <c r="N15" s="295"/>
      <c r="O15" s="412"/>
    </row>
    <row r="16" spans="1:21" x14ac:dyDescent="0.25">
      <c r="A16" s="289"/>
      <c r="B16" s="289"/>
      <c r="C16" s="413"/>
      <c r="D16" s="295"/>
      <c r="E16" s="414"/>
      <c r="F16" s="415"/>
      <c r="G16" s="295"/>
      <c r="H16" s="295"/>
      <c r="I16" s="295"/>
      <c r="J16" s="295"/>
      <c r="K16" s="295"/>
      <c r="L16" s="295"/>
      <c r="M16" s="295"/>
      <c r="N16" s="295"/>
      <c r="O16" s="412"/>
    </row>
    <row r="17" spans="1:15" x14ac:dyDescent="0.25">
      <c r="A17" s="289"/>
      <c r="B17" s="289"/>
      <c r="C17" s="416" t="s">
        <v>2087</v>
      </c>
      <c r="D17" s="295"/>
      <c r="E17" s="414"/>
      <c r="F17" s="415"/>
      <c r="G17" s="295"/>
      <c r="H17" s="295"/>
      <c r="I17" s="295"/>
      <c r="J17" s="295"/>
      <c r="K17" s="295"/>
      <c r="L17" s="295"/>
      <c r="M17" s="295"/>
      <c r="N17" s="295"/>
      <c r="O17" s="412"/>
    </row>
    <row r="18" spans="1:15" x14ac:dyDescent="0.25">
      <c r="A18" s="289"/>
      <c r="B18" s="289"/>
      <c r="C18" s="411" t="s">
        <v>2088</v>
      </c>
      <c r="D18" s="295"/>
      <c r="E18" s="414"/>
      <c r="F18" s="415"/>
      <c r="G18" s="295"/>
      <c r="H18" s="295"/>
      <c r="I18" s="295"/>
      <c r="J18" s="295"/>
      <c r="K18" s="295"/>
      <c r="L18" s="295"/>
      <c r="M18" s="295"/>
      <c r="N18" s="295"/>
      <c r="O18" s="412"/>
    </row>
    <row r="19" spans="1:15" x14ac:dyDescent="0.25">
      <c r="A19" s="289"/>
      <c r="B19" s="289"/>
      <c r="C19" s="413"/>
      <c r="D19" s="295"/>
      <c r="E19" s="414"/>
      <c r="F19" s="415"/>
      <c r="G19" s="295"/>
      <c r="H19" s="295"/>
      <c r="I19" s="295"/>
      <c r="J19" s="295"/>
      <c r="K19" s="295"/>
      <c r="L19" s="295"/>
      <c r="M19" s="295"/>
      <c r="N19" s="295"/>
      <c r="O19" s="412"/>
    </row>
    <row r="20" spans="1:15" x14ac:dyDescent="0.25">
      <c r="A20" s="289"/>
      <c r="B20" s="289"/>
      <c r="C20" s="411"/>
      <c r="D20" s="500" t="s">
        <v>2089</v>
      </c>
      <c r="E20" s="500"/>
      <c r="F20" s="500"/>
      <c r="G20" s="500"/>
      <c r="H20" s="500"/>
      <c r="I20" s="500"/>
      <c r="J20" s="500"/>
      <c r="K20" s="500"/>
      <c r="L20" s="417"/>
      <c r="M20" s="295"/>
      <c r="N20" s="295"/>
      <c r="O20" s="412"/>
    </row>
    <row r="21" spans="1:15" x14ac:dyDescent="0.25">
      <c r="A21" s="289"/>
      <c r="B21" s="289"/>
      <c r="C21" s="411"/>
      <c r="D21" s="295"/>
      <c r="E21" s="295"/>
      <c r="F21" s="295"/>
      <c r="G21" s="295"/>
      <c r="H21" s="295"/>
      <c r="I21" s="295"/>
      <c r="J21" s="295"/>
      <c r="K21" s="295"/>
      <c r="L21" s="295"/>
      <c r="M21" s="295"/>
      <c r="N21" s="295"/>
      <c r="O21" s="412"/>
    </row>
    <row r="22" spans="1:15" ht="15.75" thickBot="1" x14ac:dyDescent="0.3">
      <c r="A22" s="289"/>
      <c r="B22" s="289"/>
      <c r="C22" s="418" t="s">
        <v>2090</v>
      </c>
      <c r="D22" s="419" t="s">
        <v>2091</v>
      </c>
      <c r="E22" s="419" t="s">
        <v>2092</v>
      </c>
      <c r="F22" s="419" t="s">
        <v>2093</v>
      </c>
      <c r="G22" s="419" t="s">
        <v>2094</v>
      </c>
      <c r="H22" s="419" t="s">
        <v>2095</v>
      </c>
      <c r="I22" s="419" t="s">
        <v>2096</v>
      </c>
      <c r="J22" s="419" t="s">
        <v>2097</v>
      </c>
      <c r="K22" s="419" t="s">
        <v>2098</v>
      </c>
      <c r="L22" s="419" t="s">
        <v>2099</v>
      </c>
      <c r="M22" s="295"/>
      <c r="N22" s="295"/>
      <c r="O22" s="412"/>
    </row>
    <row r="23" spans="1:15" x14ac:dyDescent="0.25">
      <c r="A23" s="289"/>
      <c r="B23" s="289"/>
      <c r="C23" s="420">
        <v>266666.66666666669</v>
      </c>
      <c r="D23" s="421">
        <v>266666.66666666669</v>
      </c>
      <c r="E23" s="421">
        <v>266666.66666666669</v>
      </c>
      <c r="F23" s="421">
        <v>133333.33333333334</v>
      </c>
      <c r="G23" s="421">
        <v>66666.666666666672</v>
      </c>
      <c r="H23" s="422" t="s">
        <v>2100</v>
      </c>
      <c r="I23" s="422" t="s">
        <v>2100</v>
      </c>
      <c r="J23" s="422" t="s">
        <v>2100</v>
      </c>
      <c r="K23" s="422" t="s">
        <v>2100</v>
      </c>
      <c r="L23" s="422" t="s">
        <v>2100</v>
      </c>
      <c r="M23" s="295"/>
      <c r="N23" s="295"/>
      <c r="O23" s="412"/>
    </row>
    <row r="24" spans="1:15" x14ac:dyDescent="0.25">
      <c r="A24" s="289"/>
      <c r="B24" s="289"/>
      <c r="C24" s="420"/>
      <c r="D24" s="421"/>
      <c r="E24" s="421"/>
      <c r="F24" s="421"/>
      <c r="G24" s="421"/>
      <c r="H24" s="422"/>
      <c r="I24" s="422"/>
      <c r="J24" s="422"/>
      <c r="K24" s="422"/>
      <c r="L24" s="422"/>
      <c r="M24" s="295"/>
      <c r="N24" s="295"/>
      <c r="O24" s="412"/>
    </row>
    <row r="25" spans="1:15" x14ac:dyDescent="0.25">
      <c r="A25" s="289"/>
      <c r="B25" s="289"/>
      <c r="C25" s="420"/>
      <c r="D25" s="421"/>
      <c r="E25" s="421"/>
      <c r="F25" s="421"/>
      <c r="G25" s="421"/>
      <c r="H25" s="422"/>
      <c r="I25" s="422"/>
      <c r="J25" s="422"/>
      <c r="K25" s="422"/>
      <c r="L25" s="422"/>
      <c r="M25" s="295"/>
      <c r="N25" s="295"/>
      <c r="O25" s="412"/>
    </row>
    <row r="26" spans="1:15" x14ac:dyDescent="0.25">
      <c r="A26" s="289"/>
      <c r="B26" s="289"/>
      <c r="C26" s="420"/>
      <c r="D26" s="421"/>
      <c r="E26" s="421"/>
      <c r="F26" s="421"/>
      <c r="G26" s="421"/>
      <c r="H26" s="422"/>
      <c r="I26" s="422"/>
      <c r="J26" s="422"/>
      <c r="K26" s="422"/>
      <c r="L26" s="422"/>
      <c r="M26" s="295"/>
      <c r="N26" s="295"/>
      <c r="O26" s="412"/>
    </row>
    <row r="27" spans="1:15" x14ac:dyDescent="0.25">
      <c r="A27" s="289"/>
      <c r="B27" s="289"/>
      <c r="C27" s="411" t="s">
        <v>2101</v>
      </c>
      <c r="D27" s="421"/>
      <c r="E27" s="421"/>
      <c r="F27" s="421"/>
      <c r="G27" s="421"/>
      <c r="H27" s="422"/>
      <c r="I27" s="422"/>
      <c r="J27" s="422"/>
      <c r="K27" s="422"/>
      <c r="L27" s="422"/>
      <c r="M27" s="295"/>
      <c r="N27" s="295"/>
      <c r="O27" s="412"/>
    </row>
    <row r="28" spans="1:15" x14ac:dyDescent="0.25">
      <c r="A28" s="289"/>
      <c r="B28" s="289"/>
      <c r="C28" s="411"/>
      <c r="D28" s="421"/>
      <c r="E28" s="421"/>
      <c r="F28" s="421"/>
      <c r="G28" s="421"/>
      <c r="H28" s="422"/>
      <c r="I28" s="422"/>
      <c r="J28" s="422"/>
      <c r="K28" s="422"/>
      <c r="L28" s="422"/>
      <c r="M28" s="295"/>
      <c r="N28" s="295"/>
      <c r="O28" s="412"/>
    </row>
    <row r="29" spans="1:15" x14ac:dyDescent="0.25">
      <c r="A29" s="289"/>
      <c r="B29" s="289"/>
      <c r="C29" s="416" t="s">
        <v>2087</v>
      </c>
      <c r="D29" s="295"/>
      <c r="E29" s="295"/>
      <c r="F29" s="295"/>
      <c r="G29" s="295"/>
      <c r="H29" s="295"/>
      <c r="I29" s="295"/>
      <c r="J29" s="295"/>
      <c r="K29" s="295"/>
      <c r="L29" s="295"/>
      <c r="M29" s="295"/>
      <c r="N29" s="295"/>
      <c r="O29" s="412"/>
    </row>
    <row r="30" spans="1:15" x14ac:dyDescent="0.25">
      <c r="A30" s="289"/>
      <c r="B30" s="289"/>
      <c r="C30" s="411" t="s">
        <v>2102</v>
      </c>
      <c r="D30" s="295"/>
      <c r="E30" s="295"/>
      <c r="F30" s="295"/>
      <c r="G30" s="295"/>
      <c r="H30" s="295"/>
      <c r="I30" s="295"/>
      <c r="J30" s="295"/>
      <c r="K30" s="295"/>
      <c r="L30" s="295"/>
      <c r="M30" s="295"/>
      <c r="N30" s="295"/>
      <c r="O30" s="412"/>
    </row>
    <row r="31" spans="1:15" x14ac:dyDescent="0.25">
      <c r="A31" s="289"/>
      <c r="B31" s="289"/>
      <c r="C31" s="411" t="s">
        <v>2103</v>
      </c>
      <c r="D31" s="423"/>
      <c r="E31" s="423"/>
      <c r="F31" s="423"/>
      <c r="G31" s="423"/>
      <c r="H31" s="423"/>
      <c r="I31" s="423"/>
      <c r="J31" s="423"/>
      <c r="K31" s="423"/>
      <c r="L31" s="423"/>
      <c r="M31" s="295"/>
      <c r="N31" s="295"/>
      <c r="O31" s="412"/>
    </row>
    <row r="32" spans="1:15" x14ac:dyDescent="0.25">
      <c r="A32" s="289"/>
      <c r="B32" s="289"/>
      <c r="C32" s="416"/>
      <c r="D32" s="423"/>
      <c r="E32" s="423"/>
      <c r="F32" s="423"/>
      <c r="G32" s="423"/>
      <c r="H32" s="423"/>
      <c r="I32" s="423"/>
      <c r="J32" s="423"/>
      <c r="K32" s="423"/>
      <c r="L32" s="423"/>
      <c r="M32" s="295"/>
      <c r="N32" s="295"/>
      <c r="O32" s="412"/>
    </row>
    <row r="33" spans="1:15" x14ac:dyDescent="0.25">
      <c r="A33" s="289"/>
      <c r="B33" s="289"/>
      <c r="C33" s="411"/>
      <c r="D33" s="500" t="s">
        <v>2089</v>
      </c>
      <c r="E33" s="500"/>
      <c r="F33" s="500"/>
      <c r="G33" s="500"/>
      <c r="H33" s="500"/>
      <c r="I33" s="500"/>
      <c r="J33" s="500"/>
      <c r="K33" s="500"/>
      <c r="L33" s="417"/>
      <c r="M33" s="295"/>
      <c r="N33" s="295"/>
      <c r="O33" s="412"/>
    </row>
    <row r="34" spans="1:15" x14ac:dyDescent="0.25">
      <c r="A34" s="289"/>
      <c r="B34" s="289"/>
      <c r="C34" s="411"/>
      <c r="D34" s="295"/>
      <c r="E34" s="295"/>
      <c r="F34" s="295"/>
      <c r="G34" s="295"/>
      <c r="H34" s="295"/>
      <c r="I34" s="295"/>
      <c r="J34" s="295"/>
      <c r="K34" s="295"/>
      <c r="L34" s="295"/>
      <c r="M34" s="295"/>
      <c r="N34" s="295"/>
      <c r="O34" s="412"/>
    </row>
    <row r="35" spans="1:15" ht="15.75" thickBot="1" x14ac:dyDescent="0.3">
      <c r="A35" s="289"/>
      <c r="B35" s="289"/>
      <c r="C35" s="418" t="s">
        <v>2090</v>
      </c>
      <c r="D35" s="419" t="s">
        <v>2091</v>
      </c>
      <c r="E35" s="419" t="s">
        <v>2092</v>
      </c>
      <c r="F35" s="419" t="s">
        <v>2093</v>
      </c>
      <c r="G35" s="419" t="s">
        <v>2094</v>
      </c>
      <c r="H35" s="419" t="s">
        <v>2095</v>
      </c>
      <c r="I35" s="419" t="s">
        <v>2096</v>
      </c>
      <c r="J35" s="419" t="s">
        <v>2097</v>
      </c>
      <c r="K35" s="419" t="s">
        <v>2098</v>
      </c>
      <c r="L35" s="419" t="s">
        <v>2099</v>
      </c>
      <c r="M35" s="295"/>
      <c r="N35" s="295"/>
      <c r="O35" s="412"/>
    </row>
    <row r="36" spans="1:15" x14ac:dyDescent="0.25">
      <c r="A36" s="289"/>
      <c r="B36" s="289"/>
      <c r="C36" s="424" t="s">
        <v>2100</v>
      </c>
      <c r="D36" s="422" t="s">
        <v>2100</v>
      </c>
      <c r="E36" s="425">
        <v>571428.57142857148</v>
      </c>
      <c r="F36" s="425">
        <v>285714.28571428574</v>
      </c>
      <c r="G36" s="425">
        <v>142857.14285714287</v>
      </c>
      <c r="H36" s="422" t="s">
        <v>2100</v>
      </c>
      <c r="I36" s="422" t="s">
        <v>2100</v>
      </c>
      <c r="J36" s="422" t="s">
        <v>2100</v>
      </c>
      <c r="K36" s="422" t="s">
        <v>2100</v>
      </c>
      <c r="L36" s="422" t="s">
        <v>2100</v>
      </c>
      <c r="M36" s="295"/>
      <c r="N36" s="295"/>
      <c r="O36" s="412"/>
    </row>
    <row r="37" spans="1:15" x14ac:dyDescent="0.25">
      <c r="A37" s="289"/>
      <c r="B37" s="289"/>
      <c r="C37" s="411"/>
      <c r="D37" s="295"/>
      <c r="E37" s="295"/>
      <c r="F37" s="295"/>
      <c r="G37" s="295"/>
      <c r="H37" s="295"/>
      <c r="I37" s="295"/>
      <c r="J37" s="295"/>
      <c r="K37" s="295"/>
      <c r="L37" s="295"/>
      <c r="M37" s="295"/>
      <c r="N37" s="295"/>
      <c r="O37" s="412"/>
    </row>
    <row r="38" spans="1:15" x14ac:dyDescent="0.25">
      <c r="A38" s="289"/>
      <c r="B38" s="289"/>
      <c r="C38" s="411"/>
      <c r="D38" s="295"/>
      <c r="E38" s="295"/>
      <c r="F38" s="295"/>
      <c r="G38" s="295"/>
      <c r="H38" s="295"/>
      <c r="I38" s="295"/>
      <c r="J38" s="295"/>
      <c r="K38" s="295"/>
      <c r="L38" s="295"/>
      <c r="M38" s="295"/>
      <c r="N38" s="295"/>
      <c r="O38" s="412"/>
    </row>
    <row r="39" spans="1:15" x14ac:dyDescent="0.25">
      <c r="A39" s="289"/>
      <c r="B39" s="289"/>
      <c r="C39" s="411" t="s">
        <v>2104</v>
      </c>
      <c r="D39" s="295"/>
      <c r="E39" s="295"/>
      <c r="F39" s="295"/>
      <c r="G39" s="295"/>
      <c r="H39" s="295"/>
      <c r="I39" s="295"/>
      <c r="J39" s="295"/>
      <c r="K39" s="295"/>
      <c r="L39" s="295"/>
      <c r="M39" s="295"/>
      <c r="N39" s="295"/>
      <c r="O39" s="412"/>
    </row>
    <row r="40" spans="1:15" x14ac:dyDescent="0.25">
      <c r="A40" s="289"/>
      <c r="B40" s="289"/>
      <c r="C40" s="411"/>
      <c r="D40" s="295"/>
      <c r="E40" s="295"/>
      <c r="F40" s="295"/>
      <c r="G40" s="295"/>
      <c r="H40" s="295"/>
      <c r="I40" s="295"/>
      <c r="J40" s="295"/>
      <c r="K40" s="295"/>
      <c r="L40" s="295"/>
      <c r="M40" s="295"/>
      <c r="N40" s="295"/>
      <c r="O40" s="412"/>
    </row>
    <row r="41" spans="1:15" x14ac:dyDescent="0.25">
      <c r="A41" s="289"/>
      <c r="B41" s="289"/>
      <c r="C41" s="416" t="s">
        <v>2087</v>
      </c>
      <c r="D41" s="295"/>
      <c r="E41" s="295"/>
      <c r="F41" s="295"/>
      <c r="G41" s="295"/>
      <c r="H41" s="295"/>
      <c r="I41" s="295"/>
      <c r="J41" s="295"/>
      <c r="K41" s="295"/>
      <c r="L41" s="295"/>
      <c r="M41" s="295"/>
      <c r="N41" s="295"/>
      <c r="O41" s="412"/>
    </row>
    <row r="42" spans="1:15" x14ac:dyDescent="0.25">
      <c r="A42" s="289"/>
      <c r="B42" s="289"/>
      <c r="C42" s="411" t="s">
        <v>2105</v>
      </c>
      <c r="D42" s="295"/>
      <c r="E42" s="295"/>
      <c r="F42" s="295"/>
      <c r="G42" s="295"/>
      <c r="H42" s="295"/>
      <c r="I42" s="295"/>
      <c r="J42" s="295"/>
      <c r="K42" s="295"/>
      <c r="L42" s="295"/>
      <c r="M42" s="295"/>
      <c r="N42" s="295"/>
      <c r="O42" s="412"/>
    </row>
    <row r="43" spans="1:15" x14ac:dyDescent="0.25">
      <c r="A43" s="289"/>
      <c r="B43" s="289"/>
      <c r="C43" s="411" t="s">
        <v>2106</v>
      </c>
      <c r="D43" s="423"/>
      <c r="E43" s="423"/>
      <c r="F43" s="423"/>
      <c r="G43" s="423"/>
      <c r="H43" s="423"/>
      <c r="I43" s="423"/>
      <c r="J43" s="423"/>
      <c r="K43" s="423"/>
      <c r="L43" s="423"/>
      <c r="M43" s="295"/>
      <c r="N43" s="295"/>
      <c r="O43" s="412"/>
    </row>
    <row r="44" spans="1:15" x14ac:dyDescent="0.25">
      <c r="A44" s="289"/>
      <c r="B44" s="289"/>
      <c r="C44" s="411"/>
      <c r="D44" s="423"/>
      <c r="E44" s="423"/>
      <c r="F44" s="423"/>
      <c r="G44" s="423"/>
      <c r="H44" s="423"/>
      <c r="I44" s="423"/>
      <c r="J44" s="423"/>
      <c r="K44" s="423"/>
      <c r="L44" s="423"/>
      <c r="M44" s="295"/>
      <c r="N44" s="295"/>
      <c r="O44" s="412"/>
    </row>
    <row r="45" spans="1:15" x14ac:dyDescent="0.25">
      <c r="A45" s="289"/>
      <c r="B45" s="289"/>
      <c r="C45" s="413"/>
      <c r="D45" s="223"/>
      <c r="E45" s="414"/>
      <c r="F45" s="414"/>
      <c r="G45" s="423"/>
      <c r="H45" s="423"/>
      <c r="I45" s="423"/>
      <c r="J45" s="423"/>
      <c r="K45" s="423"/>
      <c r="L45" s="423"/>
      <c r="M45" s="295"/>
      <c r="N45" s="295"/>
      <c r="O45" s="412"/>
    </row>
    <row r="46" spans="1:15" x14ac:dyDescent="0.25">
      <c r="A46" s="289"/>
      <c r="B46" s="289"/>
      <c r="C46" s="416"/>
      <c r="D46" s="423"/>
      <c r="E46" s="423"/>
      <c r="F46" s="423"/>
      <c r="G46" s="423"/>
      <c r="H46" s="423"/>
      <c r="I46" s="423"/>
      <c r="J46" s="423"/>
      <c r="K46" s="423"/>
      <c r="L46" s="423"/>
      <c r="M46" s="295"/>
      <c r="N46" s="295"/>
      <c r="O46" s="412"/>
    </row>
    <row r="47" spans="1:15" x14ac:dyDescent="0.25">
      <c r="A47" s="289"/>
      <c r="B47" s="289"/>
      <c r="C47" s="411"/>
      <c r="D47" s="500" t="s">
        <v>2107</v>
      </c>
      <c r="E47" s="500"/>
      <c r="F47" s="500"/>
      <c r="G47" s="500"/>
      <c r="H47" s="500"/>
      <c r="I47" s="500"/>
      <c r="J47" s="500"/>
      <c r="K47" s="500"/>
      <c r="L47" s="417"/>
      <c r="M47" s="295"/>
      <c r="N47" s="295"/>
      <c r="O47" s="412"/>
    </row>
    <row r="48" spans="1:15" x14ac:dyDescent="0.25">
      <c r="A48" s="289"/>
      <c r="B48" s="289"/>
      <c r="C48" s="411"/>
      <c r="D48" s="295"/>
      <c r="E48" s="295"/>
      <c r="F48" s="295"/>
      <c r="G48" s="295"/>
      <c r="H48" s="295"/>
      <c r="I48" s="295"/>
      <c r="J48" s="295"/>
      <c r="K48" s="295"/>
      <c r="L48" s="295"/>
      <c r="M48" s="295"/>
      <c r="N48" s="295"/>
      <c r="O48" s="412"/>
    </row>
    <row r="49" spans="1:15" ht="15.75" thickBot="1" x14ac:dyDescent="0.3">
      <c r="A49" s="289"/>
      <c r="B49" s="289"/>
      <c r="C49" s="418" t="s">
        <v>2090</v>
      </c>
      <c r="D49" s="419" t="s">
        <v>2091</v>
      </c>
      <c r="E49" s="419" t="s">
        <v>2092</v>
      </c>
      <c r="F49" s="419" t="s">
        <v>2093</v>
      </c>
      <c r="G49" s="419" t="s">
        <v>2094</v>
      </c>
      <c r="H49" s="419" t="s">
        <v>2095</v>
      </c>
      <c r="I49" s="419" t="s">
        <v>2096</v>
      </c>
      <c r="J49" s="419" t="s">
        <v>2097</v>
      </c>
      <c r="K49" s="419" t="s">
        <v>2098</v>
      </c>
      <c r="L49" s="419" t="s">
        <v>2099</v>
      </c>
      <c r="M49" s="295"/>
      <c r="N49" s="295"/>
      <c r="O49" s="412"/>
    </row>
    <row r="50" spans="1:15" x14ac:dyDescent="0.25">
      <c r="A50" s="289"/>
      <c r="B50" s="289"/>
      <c r="C50" s="424" t="s">
        <v>2100</v>
      </c>
      <c r="D50" s="422" t="s">
        <v>2100</v>
      </c>
      <c r="E50" s="422" t="s">
        <v>2100</v>
      </c>
      <c r="F50" s="422" t="s">
        <v>2100</v>
      </c>
      <c r="G50" s="415">
        <v>1000000</v>
      </c>
      <c r="H50" s="422" t="s">
        <v>2100</v>
      </c>
      <c r="I50" s="422" t="s">
        <v>2100</v>
      </c>
      <c r="J50" s="422" t="s">
        <v>2100</v>
      </c>
      <c r="K50" s="422" t="s">
        <v>2100</v>
      </c>
      <c r="L50" s="422" t="s">
        <v>2100</v>
      </c>
      <c r="M50" s="295"/>
      <c r="N50" s="295"/>
      <c r="O50" s="412"/>
    </row>
    <row r="51" spans="1:15" x14ac:dyDescent="0.25">
      <c r="A51" s="289"/>
      <c r="B51" s="289"/>
      <c r="C51" s="411"/>
      <c r="D51" s="295"/>
      <c r="E51" s="295"/>
      <c r="F51" s="295"/>
      <c r="G51" s="295"/>
      <c r="H51" s="295"/>
      <c r="I51" s="295"/>
      <c r="J51" s="295"/>
      <c r="K51" s="295"/>
      <c r="L51" s="295"/>
      <c r="M51" s="295"/>
      <c r="N51" s="295"/>
      <c r="O51" s="412"/>
    </row>
    <row r="52" spans="1:15" ht="15.75" thickBot="1" x14ac:dyDescent="0.3">
      <c r="A52" s="289"/>
      <c r="B52" s="426"/>
      <c r="C52" s="427"/>
      <c r="D52" s="426"/>
      <c r="E52" s="426"/>
      <c r="F52" s="426"/>
      <c r="G52" s="426"/>
      <c r="H52" s="426"/>
      <c r="I52" s="426"/>
      <c r="J52" s="426"/>
      <c r="K52" s="426"/>
      <c r="L52" s="426"/>
      <c r="M52" s="426"/>
      <c r="N52" s="426"/>
      <c r="O52" s="428"/>
    </row>
    <row r="53" spans="1:15" x14ac:dyDescent="0.25">
      <c r="A53" s="289"/>
      <c r="B53" s="289"/>
      <c r="C53" s="289"/>
      <c r="D53" s="289"/>
      <c r="E53" s="289"/>
      <c r="F53" s="289"/>
      <c r="G53" s="289"/>
      <c r="H53" s="289"/>
      <c r="I53" s="289"/>
      <c r="J53" s="289"/>
      <c r="K53" s="289"/>
      <c r="L53" s="289"/>
      <c r="M53" s="289"/>
      <c r="N53" s="289"/>
      <c r="O53" s="289"/>
    </row>
    <row r="54" spans="1:15" x14ac:dyDescent="0.25">
      <c r="A54" s="289"/>
      <c r="B54" s="289"/>
      <c r="C54" s="289"/>
      <c r="D54" s="289"/>
      <c r="E54" s="289"/>
      <c r="F54" s="289"/>
      <c r="G54" s="289"/>
      <c r="H54" s="289"/>
      <c r="I54" s="289"/>
      <c r="J54" s="289"/>
      <c r="K54" s="289"/>
      <c r="L54" s="289"/>
      <c r="M54" s="289"/>
      <c r="N54" s="289"/>
      <c r="O54" s="289"/>
    </row>
    <row r="55" spans="1:15" x14ac:dyDescent="0.25">
      <c r="A55" s="289"/>
      <c r="B55" s="289"/>
      <c r="C55" s="289"/>
      <c r="D55" s="289"/>
      <c r="E55" s="289"/>
      <c r="F55" s="289"/>
      <c r="G55" s="289"/>
      <c r="H55" s="289"/>
      <c r="I55" s="289"/>
      <c r="J55" s="289"/>
      <c r="K55" s="289"/>
      <c r="L55" s="289"/>
      <c r="M55" s="289"/>
      <c r="N55" s="289"/>
      <c r="O55" s="252" t="s">
        <v>1852</v>
      </c>
    </row>
    <row r="56" spans="1:15" x14ac:dyDescent="0.25">
      <c r="A56" s="289"/>
      <c r="B56" s="289"/>
      <c r="C56" s="289"/>
      <c r="D56" s="289"/>
      <c r="E56" s="289"/>
      <c r="F56" s="289"/>
      <c r="G56" s="289"/>
      <c r="H56" s="289"/>
      <c r="I56" s="289"/>
      <c r="J56" s="289"/>
      <c r="K56" s="289"/>
      <c r="L56" s="289"/>
      <c r="M56" s="289"/>
      <c r="N56" s="289"/>
      <c r="O56" s="289"/>
    </row>
    <row r="57" spans="1:15" x14ac:dyDescent="0.25">
      <c r="A57" s="289"/>
      <c r="B57" s="289"/>
      <c r="C57" s="289"/>
      <c r="D57" s="289"/>
      <c r="E57" s="289"/>
      <c r="F57" s="289"/>
      <c r="G57" s="289"/>
      <c r="H57" s="289"/>
      <c r="I57" s="289"/>
      <c r="J57" s="289"/>
      <c r="K57" s="289"/>
      <c r="L57" s="289"/>
      <c r="M57" s="289"/>
      <c r="N57" s="289"/>
      <c r="O57" s="289"/>
    </row>
    <row r="58" spans="1:15" x14ac:dyDescent="0.25">
      <c r="A58" s="289"/>
      <c r="B58" s="289"/>
      <c r="C58" s="289"/>
      <c r="D58" s="289"/>
      <c r="E58" s="289"/>
      <c r="F58" s="289"/>
      <c r="G58" s="289"/>
      <c r="H58" s="289"/>
      <c r="I58" s="289"/>
      <c r="J58" s="289"/>
      <c r="K58" s="289"/>
      <c r="L58" s="289"/>
      <c r="M58" s="289"/>
      <c r="N58" s="289"/>
      <c r="O58" s="289"/>
    </row>
    <row r="59" spans="1:15" x14ac:dyDescent="0.25">
      <c r="A59" s="289"/>
      <c r="B59" s="289"/>
      <c r="C59" s="289"/>
      <c r="D59" s="289"/>
      <c r="E59" s="289"/>
      <c r="F59" s="289"/>
      <c r="G59" s="289"/>
      <c r="H59" s="289"/>
      <c r="I59" s="289"/>
      <c r="J59" s="289"/>
      <c r="K59" s="289"/>
      <c r="L59" s="289"/>
      <c r="M59" s="289"/>
      <c r="N59" s="289"/>
      <c r="O59" s="289"/>
    </row>
  </sheetData>
  <mergeCells count="8">
    <mergeCell ref="D33:K33"/>
    <mergeCell ref="D47:K47"/>
    <mergeCell ref="C4:O4"/>
    <mergeCell ref="C5:O5"/>
    <mergeCell ref="C8:O10"/>
    <mergeCell ref="C11:O11"/>
    <mergeCell ref="C12:O12"/>
    <mergeCell ref="D20:K20"/>
  </mergeCells>
  <hyperlinks>
    <hyperlink ref="C11:D11" r:id="rId1" display="Legal framework for valuation and LTV-calculation follow the rules of the Danish FSA - Bekendtgørelse nr. 687 af 20. juni 2007" xr:uid="{4060CBD8-55C6-4973-8022-1C16ADBEB1B2}"/>
    <hyperlink ref="O55" location="Contents!A1" display="To Frontpage" xr:uid="{53847C61-EB8B-4B3D-BD2C-51B42875F2B3}"/>
  </hyperlinks>
  <pageMargins left="0.7" right="0.7" top="0.75" bottom="0.75" header="0.3" footer="0.3"/>
  <pageSetup paperSize="9" scale="52" fitToHeight="0" orientation="portrait"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E9F3EB-2A67-48CD-8C2A-6827242C6793}">
  <sheetPr>
    <pageSetUpPr fitToPage="1"/>
  </sheetPr>
  <dimension ref="A1:D75"/>
  <sheetViews>
    <sheetView zoomScale="85" zoomScaleNormal="85" workbookViewId="0">
      <selection activeCell="B31" sqref="B31"/>
    </sheetView>
  </sheetViews>
  <sheetFormatPr defaultColWidth="9.140625" defaultRowHeight="15" x14ac:dyDescent="0.25"/>
  <cols>
    <col min="1" max="1" width="4.7109375" style="289" customWidth="1"/>
    <col min="2" max="2" width="71.140625" style="289" customWidth="1"/>
    <col min="3" max="3" width="68.140625" style="289" customWidth="1"/>
    <col min="4" max="4" width="80.28515625" style="289" customWidth="1"/>
    <col min="5" max="16384" width="9.140625" style="289"/>
  </cols>
  <sheetData>
    <row r="1" spans="2:4" s="429" customFormat="1" x14ac:dyDescent="0.25"/>
    <row r="2" spans="2:4" s="429" customFormat="1" x14ac:dyDescent="0.25"/>
    <row r="3" spans="2:4" s="429" customFormat="1" x14ac:dyDescent="0.25"/>
    <row r="4" spans="2:4" s="429" customFormat="1" x14ac:dyDescent="0.25"/>
    <row r="5" spans="2:4" s="429" customFormat="1" x14ac:dyDescent="0.25"/>
    <row r="6" spans="2:4" s="429" customFormat="1" ht="16.5" thickBot="1" x14ac:dyDescent="0.3">
      <c r="B6" s="430" t="s">
        <v>2108</v>
      </c>
    </row>
    <row r="7" spans="2:4" s="429" customFormat="1" ht="15.75" thickBot="1" x14ac:dyDescent="0.3">
      <c r="B7" s="431" t="s">
        <v>1814</v>
      </c>
      <c r="C7" s="516" t="s">
        <v>2037</v>
      </c>
      <c r="D7" s="517"/>
    </row>
    <row r="8" spans="2:4" s="429" customFormat="1" ht="15.75" thickBot="1" x14ac:dyDescent="0.3">
      <c r="B8" s="432" t="s">
        <v>2109</v>
      </c>
      <c r="C8" s="518"/>
      <c r="D8" s="519"/>
    </row>
    <row r="9" spans="2:4" s="429" customFormat="1" x14ac:dyDescent="0.25">
      <c r="B9" s="433" t="s">
        <v>1822</v>
      </c>
      <c r="C9" s="548" t="s">
        <v>2110</v>
      </c>
      <c r="D9" s="549"/>
    </row>
    <row r="10" spans="2:4" s="429" customFormat="1" x14ac:dyDescent="0.25">
      <c r="B10" s="434" t="s">
        <v>1823</v>
      </c>
      <c r="C10" s="532" t="s">
        <v>2111</v>
      </c>
      <c r="D10" s="533"/>
    </row>
    <row r="11" spans="2:4" s="429" customFormat="1" x14ac:dyDescent="0.25">
      <c r="B11" s="434" t="s">
        <v>1825</v>
      </c>
      <c r="C11" s="532" t="s">
        <v>2112</v>
      </c>
      <c r="D11" s="533"/>
    </row>
    <row r="12" spans="2:4" s="429" customFormat="1" x14ac:dyDescent="0.25">
      <c r="B12" s="434" t="s">
        <v>1826</v>
      </c>
      <c r="C12" s="532" t="s">
        <v>2113</v>
      </c>
      <c r="D12" s="533"/>
    </row>
    <row r="13" spans="2:4" s="429" customFormat="1" x14ac:dyDescent="0.25">
      <c r="B13" s="434" t="s">
        <v>1827</v>
      </c>
      <c r="C13" s="532" t="s">
        <v>2114</v>
      </c>
      <c r="D13" s="533"/>
    </row>
    <row r="14" spans="2:4" s="429" customFormat="1" x14ac:dyDescent="0.25">
      <c r="B14" s="434" t="s">
        <v>1828</v>
      </c>
      <c r="C14" s="532" t="s">
        <v>2115</v>
      </c>
      <c r="D14" s="533"/>
    </row>
    <row r="15" spans="2:4" s="429" customFormat="1" x14ac:dyDescent="0.25">
      <c r="B15" s="434" t="s">
        <v>1829</v>
      </c>
      <c r="C15" s="538" t="s">
        <v>2116</v>
      </c>
      <c r="D15" s="539"/>
    </row>
    <row r="16" spans="2:4" s="429" customFormat="1" x14ac:dyDescent="0.25">
      <c r="B16" s="434" t="s">
        <v>1830</v>
      </c>
      <c r="C16" s="532" t="s">
        <v>2117</v>
      </c>
      <c r="D16" s="533"/>
    </row>
    <row r="17" spans="2:4" s="429" customFormat="1" x14ac:dyDescent="0.25">
      <c r="B17" s="435" t="s">
        <v>1831</v>
      </c>
      <c r="C17" s="532" t="s">
        <v>2118</v>
      </c>
      <c r="D17" s="533"/>
    </row>
    <row r="18" spans="2:4" s="429" customFormat="1" ht="30" customHeight="1" x14ac:dyDescent="0.25">
      <c r="B18" s="434" t="s">
        <v>1832</v>
      </c>
      <c r="C18" s="530" t="s">
        <v>2119</v>
      </c>
      <c r="D18" s="531"/>
    </row>
    <row r="19" spans="2:4" s="429" customFormat="1" x14ac:dyDescent="0.25">
      <c r="B19" s="436" t="s">
        <v>1834</v>
      </c>
      <c r="C19" s="532" t="s">
        <v>2120</v>
      </c>
      <c r="D19" s="533"/>
    </row>
    <row r="20" spans="2:4" s="429" customFormat="1" x14ac:dyDescent="0.25">
      <c r="B20" s="434" t="s">
        <v>1836</v>
      </c>
      <c r="C20" s="532" t="s">
        <v>2121</v>
      </c>
      <c r="D20" s="533"/>
    </row>
    <row r="21" spans="2:4" s="429" customFormat="1" x14ac:dyDescent="0.25">
      <c r="B21" s="434" t="s">
        <v>1850</v>
      </c>
      <c r="C21" s="532" t="s">
        <v>2122</v>
      </c>
      <c r="D21" s="533"/>
    </row>
    <row r="22" spans="2:4" s="429" customFormat="1" ht="30.75" thickBot="1" x14ac:dyDescent="0.3">
      <c r="B22" s="437" t="s">
        <v>1851</v>
      </c>
      <c r="C22" s="540" t="s">
        <v>2123</v>
      </c>
      <c r="D22" s="541"/>
    </row>
    <row r="23" spans="2:4" s="429" customFormat="1" ht="15.75" thickBot="1" x14ac:dyDescent="0.3">
      <c r="B23" s="438"/>
      <c r="C23" s="439"/>
      <c r="D23" s="440"/>
    </row>
    <row r="24" spans="2:4" s="429" customFormat="1" ht="15.75" thickBot="1" x14ac:dyDescent="0.3">
      <c r="B24" s="431" t="s">
        <v>1814</v>
      </c>
      <c r="C24" s="542" t="s">
        <v>2037</v>
      </c>
      <c r="D24" s="543"/>
    </row>
    <row r="25" spans="2:4" s="429" customFormat="1" ht="15.75" thickBot="1" x14ac:dyDescent="0.3">
      <c r="B25" s="432" t="s">
        <v>2124</v>
      </c>
      <c r="C25" s="544"/>
      <c r="D25" s="545"/>
    </row>
    <row r="26" spans="2:4" s="429" customFormat="1" x14ac:dyDescent="0.25">
      <c r="B26" s="441" t="s">
        <v>1855</v>
      </c>
      <c r="C26" s="546" t="s">
        <v>2125</v>
      </c>
      <c r="D26" s="547"/>
    </row>
    <row r="27" spans="2:4" s="429" customFormat="1" ht="36" customHeight="1" x14ac:dyDescent="0.25">
      <c r="B27" s="434" t="s">
        <v>1856</v>
      </c>
      <c r="C27" s="528" t="s">
        <v>2126</v>
      </c>
      <c r="D27" s="529"/>
    </row>
    <row r="28" spans="2:4" s="429" customFormat="1" x14ac:dyDescent="0.25">
      <c r="B28" s="442" t="s">
        <v>1857</v>
      </c>
      <c r="C28" s="528" t="s">
        <v>2127</v>
      </c>
      <c r="D28" s="529"/>
    </row>
    <row r="29" spans="2:4" s="429" customFormat="1" x14ac:dyDescent="0.25">
      <c r="B29" s="442" t="s">
        <v>2128</v>
      </c>
      <c r="C29" s="530" t="s">
        <v>2129</v>
      </c>
      <c r="D29" s="531"/>
    </row>
    <row r="30" spans="2:4" s="429" customFormat="1" x14ac:dyDescent="0.25">
      <c r="B30" s="442" t="s">
        <v>2130</v>
      </c>
      <c r="C30" s="532" t="s">
        <v>2131</v>
      </c>
      <c r="D30" s="533"/>
    </row>
    <row r="31" spans="2:4" s="429" customFormat="1" x14ac:dyDescent="0.25">
      <c r="B31" s="442" t="s">
        <v>1864</v>
      </c>
      <c r="C31" s="528" t="s">
        <v>2132</v>
      </c>
      <c r="D31" s="529"/>
    </row>
    <row r="32" spans="2:4" s="429" customFormat="1" x14ac:dyDescent="0.25">
      <c r="B32" s="442" t="s">
        <v>1865</v>
      </c>
      <c r="C32" s="528" t="s">
        <v>2133</v>
      </c>
      <c r="D32" s="529"/>
    </row>
    <row r="33" spans="1:4" s="429" customFormat="1" ht="15.75" thickBot="1" x14ac:dyDescent="0.3">
      <c r="B33" s="443" t="s">
        <v>2134</v>
      </c>
      <c r="C33" s="534" t="s">
        <v>2135</v>
      </c>
      <c r="D33" s="535"/>
    </row>
    <row r="34" spans="1:4" s="429" customFormat="1" ht="15.75" thickBot="1" x14ac:dyDescent="0.3">
      <c r="B34" s="444"/>
      <c r="C34" s="445"/>
      <c r="D34" s="446"/>
    </row>
    <row r="35" spans="1:4" s="429" customFormat="1" ht="15.75" thickBot="1" x14ac:dyDescent="0.3">
      <c r="A35" s="447"/>
      <c r="B35" s="431" t="s">
        <v>1814</v>
      </c>
      <c r="C35" s="448" t="s">
        <v>2037</v>
      </c>
      <c r="D35" s="449" t="s">
        <v>2136</v>
      </c>
    </row>
    <row r="36" spans="1:4" s="429" customFormat="1" ht="15.75" thickBot="1" x14ac:dyDescent="0.3">
      <c r="A36" s="447"/>
      <c r="B36" s="432" t="s">
        <v>2137</v>
      </c>
      <c r="C36" s="450"/>
      <c r="D36" s="451" t="s">
        <v>2138</v>
      </c>
    </row>
    <row r="37" spans="1:4" s="429" customFormat="1" ht="90.75" customHeight="1" x14ac:dyDescent="0.25">
      <c r="A37" s="447"/>
      <c r="B37" s="452" t="s">
        <v>1945</v>
      </c>
      <c r="C37" s="453" t="s">
        <v>2139</v>
      </c>
      <c r="D37" s="454"/>
    </row>
    <row r="38" spans="1:4" s="429" customFormat="1" ht="285" customHeight="1" thickBot="1" x14ac:dyDescent="0.3">
      <c r="A38" s="447"/>
      <c r="B38" s="455" t="s">
        <v>1947</v>
      </c>
      <c r="C38" s="456" t="s">
        <v>2140</v>
      </c>
      <c r="D38" s="457"/>
    </row>
    <row r="39" spans="1:4" s="429" customFormat="1" ht="15.75" thickBot="1" x14ac:dyDescent="0.3">
      <c r="B39" s="458"/>
      <c r="C39" s="446"/>
      <c r="D39" s="446"/>
    </row>
    <row r="40" spans="1:4" s="429" customFormat="1" ht="15.75" thickBot="1" x14ac:dyDescent="0.3">
      <c r="B40" s="431" t="s">
        <v>1814</v>
      </c>
      <c r="C40" s="516" t="s">
        <v>2037</v>
      </c>
      <c r="D40" s="517"/>
    </row>
    <row r="41" spans="1:4" s="429" customFormat="1" ht="15.75" thickBot="1" x14ac:dyDescent="0.3">
      <c r="B41" s="432" t="s">
        <v>2141</v>
      </c>
      <c r="C41" s="518"/>
      <c r="D41" s="519"/>
    </row>
    <row r="42" spans="1:4" s="429" customFormat="1" ht="75" customHeight="1" x14ac:dyDescent="0.25">
      <c r="B42" s="459" t="s">
        <v>1951</v>
      </c>
      <c r="C42" s="524" t="s">
        <v>2142</v>
      </c>
      <c r="D42" s="525"/>
    </row>
    <row r="43" spans="1:4" s="429" customFormat="1" ht="32.25" customHeight="1" x14ac:dyDescent="0.25">
      <c r="B43" s="460" t="s">
        <v>1953</v>
      </c>
      <c r="C43" s="512" t="s">
        <v>2143</v>
      </c>
      <c r="D43" s="513"/>
    </row>
    <row r="44" spans="1:4" s="429" customFormat="1" ht="15.75" thickBot="1" x14ac:dyDescent="0.3">
      <c r="B44" s="455" t="s">
        <v>1954</v>
      </c>
      <c r="C44" s="514" t="s">
        <v>2144</v>
      </c>
      <c r="D44" s="515"/>
    </row>
    <row r="45" spans="1:4" s="429" customFormat="1" ht="15.75" thickBot="1" x14ac:dyDescent="0.3">
      <c r="B45" s="461"/>
      <c r="C45" s="462"/>
      <c r="D45" s="446"/>
    </row>
    <row r="46" spans="1:4" s="429" customFormat="1" ht="15.75" thickBot="1" x14ac:dyDescent="0.3">
      <c r="B46" s="431" t="s">
        <v>1814</v>
      </c>
      <c r="C46" s="516" t="s">
        <v>2037</v>
      </c>
      <c r="D46" s="517"/>
    </row>
    <row r="47" spans="1:4" s="429" customFormat="1" ht="15.75" thickBot="1" x14ac:dyDescent="0.3">
      <c r="B47" s="432" t="s">
        <v>2145</v>
      </c>
      <c r="C47" s="536"/>
      <c r="D47" s="537"/>
    </row>
    <row r="48" spans="1:4" s="429" customFormat="1" x14ac:dyDescent="0.25">
      <c r="B48" s="463" t="s">
        <v>1958</v>
      </c>
      <c r="C48" s="522" t="s">
        <v>2146</v>
      </c>
      <c r="D48" s="523"/>
    </row>
    <row r="49" spans="2:4" s="429" customFormat="1" x14ac:dyDescent="0.25">
      <c r="B49" s="464" t="s">
        <v>1959</v>
      </c>
      <c r="C49" s="512" t="s">
        <v>2147</v>
      </c>
      <c r="D49" s="513"/>
    </row>
    <row r="50" spans="2:4" s="429" customFormat="1" x14ac:dyDescent="0.25">
      <c r="B50" s="460" t="s">
        <v>1960</v>
      </c>
      <c r="C50" s="522" t="s">
        <v>2148</v>
      </c>
      <c r="D50" s="523"/>
    </row>
    <row r="51" spans="2:4" s="429" customFormat="1" x14ac:dyDescent="0.25">
      <c r="B51" s="460" t="s">
        <v>1961</v>
      </c>
      <c r="C51" s="512" t="s">
        <v>2149</v>
      </c>
      <c r="D51" s="513"/>
    </row>
    <row r="52" spans="2:4" s="429" customFormat="1" x14ac:dyDescent="0.25">
      <c r="B52" s="460" t="s">
        <v>1962</v>
      </c>
      <c r="C52" s="512" t="s">
        <v>2150</v>
      </c>
      <c r="D52" s="513"/>
    </row>
    <row r="53" spans="2:4" s="429" customFormat="1" x14ac:dyDescent="0.25">
      <c r="B53" s="460" t="s">
        <v>1963</v>
      </c>
      <c r="C53" s="512" t="s">
        <v>2151</v>
      </c>
      <c r="D53" s="513"/>
    </row>
    <row r="54" spans="2:4" s="429" customFormat="1" x14ac:dyDescent="0.25">
      <c r="B54" s="460" t="s">
        <v>1964</v>
      </c>
      <c r="C54" s="512" t="s">
        <v>2152</v>
      </c>
      <c r="D54" s="513"/>
    </row>
    <row r="55" spans="2:4" s="429" customFormat="1" x14ac:dyDescent="0.25">
      <c r="B55" s="460" t="s">
        <v>893</v>
      </c>
      <c r="C55" s="512" t="s">
        <v>2153</v>
      </c>
      <c r="D55" s="513"/>
    </row>
    <row r="56" spans="2:4" s="429" customFormat="1" x14ac:dyDescent="0.25">
      <c r="B56" s="460" t="s">
        <v>1965</v>
      </c>
      <c r="C56" s="512" t="s">
        <v>2154</v>
      </c>
      <c r="D56" s="513"/>
    </row>
    <row r="57" spans="2:4" s="429" customFormat="1" ht="15.75" thickBot="1" x14ac:dyDescent="0.3">
      <c r="B57" s="465" t="s">
        <v>99</v>
      </c>
      <c r="C57" s="514" t="s">
        <v>2155</v>
      </c>
      <c r="D57" s="515"/>
    </row>
    <row r="58" spans="2:4" s="429" customFormat="1" ht="15.75" thickBot="1" x14ac:dyDescent="0.3"/>
    <row r="59" spans="2:4" s="429" customFormat="1" ht="15.75" thickBot="1" x14ac:dyDescent="0.3">
      <c r="B59" s="466" t="s">
        <v>1814</v>
      </c>
      <c r="C59" s="467" t="s">
        <v>2037</v>
      </c>
      <c r="D59" s="468"/>
    </row>
    <row r="60" spans="2:4" s="429" customFormat="1" ht="15.75" thickBot="1" x14ac:dyDescent="0.3">
      <c r="B60" s="431" t="s">
        <v>2156</v>
      </c>
      <c r="C60" s="469"/>
      <c r="D60" s="470"/>
    </row>
    <row r="61" spans="2:4" s="429" customFormat="1" x14ac:dyDescent="0.25">
      <c r="B61" s="471" t="s">
        <v>1998</v>
      </c>
      <c r="C61" s="524" t="s">
        <v>2157</v>
      </c>
      <c r="D61" s="525"/>
    </row>
    <row r="62" spans="2:4" s="429" customFormat="1" x14ac:dyDescent="0.25">
      <c r="B62" s="472" t="s">
        <v>2158</v>
      </c>
      <c r="C62" s="526" t="s">
        <v>2159</v>
      </c>
      <c r="D62" s="527"/>
    </row>
    <row r="63" spans="2:4" s="429" customFormat="1" x14ac:dyDescent="0.25">
      <c r="B63" s="472" t="s">
        <v>2160</v>
      </c>
      <c r="C63" s="512" t="s">
        <v>2161</v>
      </c>
      <c r="D63" s="513"/>
    </row>
    <row r="64" spans="2:4" s="429" customFormat="1" ht="15" customHeight="1" x14ac:dyDescent="0.25">
      <c r="B64" s="472" t="s">
        <v>2005</v>
      </c>
      <c r="C64" s="512" t="s">
        <v>2162</v>
      </c>
      <c r="D64" s="513"/>
    </row>
    <row r="65" spans="1:4" s="429" customFormat="1" ht="15" customHeight="1" x14ac:dyDescent="0.25">
      <c r="B65" s="472" t="s">
        <v>2006</v>
      </c>
      <c r="C65" s="512" t="s">
        <v>2163</v>
      </c>
      <c r="D65" s="513"/>
    </row>
    <row r="66" spans="1:4" s="429" customFormat="1" x14ac:dyDescent="0.25">
      <c r="B66" s="472" t="s">
        <v>2007</v>
      </c>
      <c r="C66" s="512" t="s">
        <v>2164</v>
      </c>
      <c r="D66" s="513"/>
    </row>
    <row r="67" spans="1:4" s="429" customFormat="1" ht="15.75" thickBot="1" x14ac:dyDescent="0.3">
      <c r="B67" s="465" t="s">
        <v>99</v>
      </c>
      <c r="C67" s="514" t="s">
        <v>2165</v>
      </c>
      <c r="D67" s="515"/>
    </row>
    <row r="68" spans="1:4" s="429" customFormat="1" ht="15.75" thickBot="1" x14ac:dyDescent="0.3"/>
    <row r="69" spans="1:4" s="429" customFormat="1" ht="15.75" thickBot="1" x14ac:dyDescent="0.3">
      <c r="B69" s="431" t="s">
        <v>1814</v>
      </c>
      <c r="C69" s="516" t="s">
        <v>2037</v>
      </c>
      <c r="D69" s="517"/>
    </row>
    <row r="70" spans="1:4" s="429" customFormat="1" ht="15.75" thickBot="1" x14ac:dyDescent="0.3">
      <c r="B70" s="432" t="s">
        <v>2166</v>
      </c>
      <c r="C70" s="518"/>
      <c r="D70" s="519"/>
    </row>
    <row r="71" spans="1:4" s="429" customFormat="1" ht="15.75" thickBot="1" x14ac:dyDescent="0.3">
      <c r="B71" s="473" t="s">
        <v>2167</v>
      </c>
      <c r="C71" s="520" t="s">
        <v>2168</v>
      </c>
      <c r="D71" s="521"/>
    </row>
    <row r="72" spans="1:4" s="429" customFormat="1" ht="15.75" thickBot="1" x14ac:dyDescent="0.3">
      <c r="B72" s="461"/>
      <c r="C72" s="446"/>
      <c r="D72" s="446"/>
    </row>
    <row r="73" spans="1:4" s="429" customFormat="1" ht="15.75" thickBot="1" x14ac:dyDescent="0.3">
      <c r="A73" s="447"/>
      <c r="B73" s="431" t="s">
        <v>2169</v>
      </c>
      <c r="C73" s="510" t="s">
        <v>2170</v>
      </c>
      <c r="D73" s="511"/>
    </row>
    <row r="74" spans="1:4" s="429" customFormat="1" ht="30.75" thickBot="1" x14ac:dyDescent="0.3">
      <c r="A74" s="447"/>
      <c r="B74" s="474" t="s">
        <v>2171</v>
      </c>
      <c r="C74" s="475" t="s">
        <v>2172</v>
      </c>
      <c r="D74" s="476"/>
    </row>
    <row r="75" spans="1:4" x14ac:dyDescent="0.25">
      <c r="A75" s="295"/>
      <c r="B75" s="295"/>
      <c r="C75" s="295"/>
      <c r="D75" s="477" t="s">
        <v>2173</v>
      </c>
    </row>
  </sheetData>
  <mergeCells count="49">
    <mergeCell ref="C13:D13"/>
    <mergeCell ref="C7:D8"/>
    <mergeCell ref="C9:D9"/>
    <mergeCell ref="C10:D10"/>
    <mergeCell ref="C11:D11"/>
    <mergeCell ref="C12:D12"/>
    <mergeCell ref="C27:D27"/>
    <mergeCell ref="C14:D14"/>
    <mergeCell ref="C15:D15"/>
    <mergeCell ref="C16:D16"/>
    <mergeCell ref="C17:D17"/>
    <mergeCell ref="C18:D18"/>
    <mergeCell ref="C19:D19"/>
    <mergeCell ref="C20:D20"/>
    <mergeCell ref="C21:D21"/>
    <mergeCell ref="C22:D22"/>
    <mergeCell ref="C24:D25"/>
    <mergeCell ref="C26:D26"/>
    <mergeCell ref="C48:D48"/>
    <mergeCell ref="C28:D28"/>
    <mergeCell ref="C29:D29"/>
    <mergeCell ref="C30:D30"/>
    <mergeCell ref="C31:D31"/>
    <mergeCell ref="C32:D32"/>
    <mergeCell ref="C33:D33"/>
    <mergeCell ref="C40:D41"/>
    <mergeCell ref="C42:D42"/>
    <mergeCell ref="C43:D43"/>
    <mergeCell ref="C44:D44"/>
    <mergeCell ref="C46:D47"/>
    <mergeCell ref="C63:D63"/>
    <mergeCell ref="C49:D49"/>
    <mergeCell ref="C50:D50"/>
    <mergeCell ref="C51:D51"/>
    <mergeCell ref="C52:D52"/>
    <mergeCell ref="C53:D53"/>
    <mergeCell ref="C54:D54"/>
    <mergeCell ref="C55:D55"/>
    <mergeCell ref="C56:D56"/>
    <mergeCell ref="C57:D57"/>
    <mergeCell ref="C61:D61"/>
    <mergeCell ref="C62:D62"/>
    <mergeCell ref="C73:D73"/>
    <mergeCell ref="C64:D64"/>
    <mergeCell ref="C65:D65"/>
    <mergeCell ref="C66:D66"/>
    <mergeCell ref="C67:D67"/>
    <mergeCell ref="C69:D70"/>
    <mergeCell ref="C71:D71"/>
  </mergeCells>
  <hyperlinks>
    <hyperlink ref="D75" location="Frontpage!A1" display="To Frontpage" xr:uid="{521D6A0B-A22C-47AB-B4EE-701B49E605B3}"/>
    <hyperlink ref="C74" r:id="rId1" xr:uid="{AB4B232F-052A-442B-A4CE-80FE7AE4769D}"/>
  </hyperlinks>
  <pageMargins left="0.7" right="0.7" top="0.75" bottom="0.75" header="0.3" footer="0.3"/>
  <pageSetup paperSize="9" scale="37" orientation="portrait" r:id="rId2"/>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243386"/>
  </sheetPr>
  <dimension ref="A1"/>
  <sheetViews>
    <sheetView zoomScale="80" zoomScaleNormal="80" workbookViewId="0">
      <selection activeCell="P46" sqref="P46"/>
    </sheetView>
  </sheetViews>
  <sheetFormatPr defaultRowHeight="15" x14ac:dyDescent="0.25"/>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243386"/>
  </sheetPr>
  <dimension ref="A1:N112"/>
  <sheetViews>
    <sheetView zoomScale="80" zoomScaleNormal="80" workbookViewId="0">
      <selection activeCell="P46" sqref="P46"/>
    </sheetView>
  </sheetViews>
  <sheetFormatPr defaultColWidth="8.85546875" defaultRowHeight="15" outlineLevelRow="1" x14ac:dyDescent="0.25"/>
  <cols>
    <col min="1" max="1" width="13.28515625" style="27" customWidth="1"/>
    <col min="2" max="2" width="60.5703125" style="27" bestFit="1" customWidth="1"/>
    <col min="3" max="7" width="41" style="27" customWidth="1"/>
    <col min="8" max="8" width="7.28515625" style="27" customWidth="1"/>
    <col min="9" max="9" width="92" style="27" customWidth="1"/>
    <col min="10" max="11" width="47.7109375" style="27" customWidth="1"/>
    <col min="12" max="12" width="7.28515625" style="27" customWidth="1"/>
    <col min="13" max="13" width="25.7109375" style="27" customWidth="1"/>
    <col min="14" max="14" width="25.7109375" style="25" customWidth="1"/>
    <col min="15" max="16384" width="8.85546875" style="57"/>
  </cols>
  <sheetData>
    <row r="1" spans="1:13" ht="45" customHeight="1" x14ac:dyDescent="0.25">
      <c r="A1" s="550" t="s">
        <v>1677</v>
      </c>
      <c r="B1" s="550"/>
    </row>
    <row r="2" spans="1:13" ht="31.5" x14ac:dyDescent="0.25">
      <c r="A2" s="152" t="s">
        <v>1676</v>
      </c>
      <c r="B2" s="152"/>
      <c r="C2" s="25"/>
      <c r="D2" s="25"/>
      <c r="E2" s="25"/>
      <c r="F2" s="161" t="s">
        <v>1708</v>
      </c>
      <c r="G2" s="60"/>
      <c r="H2" s="25"/>
      <c r="I2" s="24"/>
      <c r="J2" s="25"/>
      <c r="K2" s="25"/>
      <c r="L2" s="25"/>
      <c r="M2" s="25"/>
    </row>
    <row r="3" spans="1:13" ht="15.75" thickBot="1" x14ac:dyDescent="0.3">
      <c r="A3" s="25"/>
      <c r="B3" s="26"/>
      <c r="C3" s="26"/>
      <c r="D3" s="25"/>
      <c r="E3" s="25"/>
      <c r="F3" s="25"/>
      <c r="G3" s="25"/>
      <c r="H3" s="25"/>
      <c r="L3" s="25"/>
      <c r="M3" s="25"/>
    </row>
    <row r="4" spans="1:13" ht="19.5" thickBot="1" x14ac:dyDescent="0.3">
      <c r="A4" s="28"/>
      <c r="B4" s="29" t="s">
        <v>23</v>
      </c>
      <c r="C4" s="30" t="s">
        <v>24</v>
      </c>
      <c r="D4" s="28"/>
      <c r="E4" s="28"/>
      <c r="F4" s="25"/>
      <c r="G4" s="25"/>
      <c r="H4" s="25"/>
      <c r="I4" s="38" t="s">
        <v>1669</v>
      </c>
      <c r="J4" s="84" t="s">
        <v>1343</v>
      </c>
      <c r="L4" s="25"/>
      <c r="M4" s="25"/>
    </row>
    <row r="5" spans="1:13" ht="15.75" thickBot="1" x14ac:dyDescent="0.3">
      <c r="H5" s="25"/>
      <c r="I5" s="104" t="s">
        <v>1345</v>
      </c>
      <c r="J5" s="27" t="s">
        <v>1346</v>
      </c>
      <c r="L5" s="25"/>
      <c r="M5" s="25"/>
    </row>
    <row r="6" spans="1:13" ht="18.75" x14ac:dyDescent="0.25">
      <c r="A6" s="31"/>
      <c r="B6" s="32" t="s">
        <v>1573</v>
      </c>
      <c r="C6" s="31"/>
      <c r="E6" s="33"/>
      <c r="F6" s="33"/>
      <c r="G6" s="33"/>
      <c r="H6" s="25"/>
      <c r="I6" s="104" t="s">
        <v>1348</v>
      </c>
      <c r="J6" s="27" t="s">
        <v>1349</v>
      </c>
      <c r="L6" s="25"/>
      <c r="M6" s="25"/>
    </row>
    <row r="7" spans="1:13" x14ac:dyDescent="0.25">
      <c r="B7" s="35" t="s">
        <v>1675</v>
      </c>
      <c r="H7" s="25"/>
      <c r="I7" s="104" t="s">
        <v>1351</v>
      </c>
      <c r="J7" s="27" t="s">
        <v>1352</v>
      </c>
      <c r="L7" s="25"/>
      <c r="M7" s="25"/>
    </row>
    <row r="8" spans="1:13" x14ac:dyDescent="0.25">
      <c r="B8" s="35" t="s">
        <v>1586</v>
      </c>
      <c r="H8" s="25"/>
      <c r="I8" s="104" t="s">
        <v>1667</v>
      </c>
      <c r="J8" s="27" t="s">
        <v>1668</v>
      </c>
      <c r="L8" s="25"/>
      <c r="M8" s="25"/>
    </row>
    <row r="9" spans="1:13" ht="15.75" thickBot="1" x14ac:dyDescent="0.3">
      <c r="B9" s="36" t="s">
        <v>1608</v>
      </c>
      <c r="H9" s="25"/>
      <c r="L9" s="25"/>
      <c r="M9" s="25"/>
    </row>
    <row r="10" spans="1:13" x14ac:dyDescent="0.25">
      <c r="B10" s="37"/>
      <c r="H10" s="25"/>
      <c r="I10" s="105" t="s">
        <v>1671</v>
      </c>
      <c r="L10" s="25"/>
      <c r="M10" s="25"/>
    </row>
    <row r="11" spans="1:13" x14ac:dyDescent="0.25">
      <c r="B11" s="37"/>
      <c r="H11" s="25"/>
      <c r="I11" s="105" t="s">
        <v>1673</v>
      </c>
      <c r="L11" s="25"/>
      <c r="M11" s="25"/>
    </row>
    <row r="12" spans="1:13" ht="37.5" x14ac:dyDescent="0.25">
      <c r="A12" s="38" t="s">
        <v>33</v>
      </c>
      <c r="B12" s="38" t="s">
        <v>1657</v>
      </c>
      <c r="C12" s="39"/>
      <c r="D12" s="39"/>
      <c r="E12" s="39"/>
      <c r="F12" s="39"/>
      <c r="G12" s="39"/>
      <c r="H12" s="25"/>
      <c r="L12" s="25"/>
      <c r="M12" s="25"/>
    </row>
    <row r="13" spans="1:13" ht="15" customHeight="1" x14ac:dyDescent="0.25">
      <c r="A13" s="46"/>
      <c r="B13" s="47" t="s">
        <v>1585</v>
      </c>
      <c r="C13" s="46" t="s">
        <v>1656</v>
      </c>
      <c r="D13" s="46" t="s">
        <v>1670</v>
      </c>
      <c r="E13" s="48"/>
      <c r="F13" s="49"/>
      <c r="G13" s="49"/>
      <c r="H13" s="25"/>
      <c r="L13" s="25"/>
      <c r="M13" s="25"/>
    </row>
    <row r="14" spans="1:13" x14ac:dyDescent="0.25">
      <c r="A14" s="27" t="s">
        <v>1574</v>
      </c>
      <c r="B14" s="44" t="s">
        <v>1539</v>
      </c>
      <c r="C14" s="101" t="s">
        <v>1650</v>
      </c>
      <c r="D14" s="101" t="s">
        <v>1650</v>
      </c>
      <c r="E14" s="33"/>
      <c r="F14" s="33"/>
      <c r="G14" s="33"/>
      <c r="H14" s="25"/>
      <c r="L14" s="25"/>
      <c r="M14" s="25"/>
    </row>
    <row r="15" spans="1:13" x14ac:dyDescent="0.25">
      <c r="A15" s="27" t="s">
        <v>1575</v>
      </c>
      <c r="B15" s="44" t="s">
        <v>435</v>
      </c>
      <c r="C15" s="27" t="s">
        <v>35</v>
      </c>
      <c r="D15" s="27" t="s">
        <v>35</v>
      </c>
      <c r="E15" s="33"/>
      <c r="F15" s="33"/>
      <c r="G15" s="33"/>
      <c r="H15" s="25"/>
      <c r="L15" s="25"/>
      <c r="M15" s="25"/>
    </row>
    <row r="16" spans="1:13" x14ac:dyDescent="0.25">
      <c r="A16" s="27" t="s">
        <v>1576</v>
      </c>
      <c r="B16" s="44" t="s">
        <v>1540</v>
      </c>
      <c r="C16" s="27" t="s">
        <v>35</v>
      </c>
      <c r="D16" s="27" t="s">
        <v>35</v>
      </c>
      <c r="E16" s="33"/>
      <c r="F16" s="33"/>
      <c r="G16" s="33"/>
      <c r="H16" s="25"/>
      <c r="L16" s="25"/>
      <c r="M16" s="25"/>
    </row>
    <row r="17" spans="1:13" x14ac:dyDescent="0.25">
      <c r="A17" s="27" t="s">
        <v>1577</v>
      </c>
      <c r="B17" s="44" t="s">
        <v>1541</v>
      </c>
      <c r="C17" s="27" t="s">
        <v>35</v>
      </c>
      <c r="D17" s="27" t="s">
        <v>35</v>
      </c>
      <c r="E17" s="33"/>
      <c r="F17" s="33"/>
      <c r="G17" s="33"/>
      <c r="H17" s="25"/>
      <c r="L17" s="25"/>
      <c r="M17" s="25"/>
    </row>
    <row r="18" spans="1:13" x14ac:dyDescent="0.25">
      <c r="A18" s="27" t="s">
        <v>1578</v>
      </c>
      <c r="B18" s="44" t="s">
        <v>1542</v>
      </c>
      <c r="C18" s="27" t="s">
        <v>35</v>
      </c>
      <c r="D18" s="27" t="s">
        <v>35</v>
      </c>
      <c r="E18" s="33"/>
      <c r="F18" s="33"/>
      <c r="G18" s="33"/>
      <c r="H18" s="25"/>
      <c r="L18" s="25"/>
      <c r="M18" s="25"/>
    </row>
    <row r="19" spans="1:13" x14ac:dyDescent="0.25">
      <c r="A19" s="27" t="s">
        <v>1579</v>
      </c>
      <c r="B19" s="44" t="s">
        <v>1543</v>
      </c>
      <c r="C19" s="27" t="s">
        <v>35</v>
      </c>
      <c r="D19" s="27" t="s">
        <v>35</v>
      </c>
      <c r="E19" s="33"/>
      <c r="F19" s="33"/>
      <c r="G19" s="33"/>
      <c r="H19" s="25"/>
      <c r="L19" s="25"/>
      <c r="M19" s="25"/>
    </row>
    <row r="20" spans="1:13" x14ac:dyDescent="0.25">
      <c r="A20" s="27" t="s">
        <v>1580</v>
      </c>
      <c r="B20" s="44" t="s">
        <v>1544</v>
      </c>
      <c r="C20" s="27" t="s">
        <v>35</v>
      </c>
      <c r="D20" s="27" t="s">
        <v>35</v>
      </c>
      <c r="E20" s="33"/>
      <c r="F20" s="33"/>
      <c r="G20" s="33"/>
      <c r="H20" s="25"/>
      <c r="L20" s="25"/>
      <c r="M20" s="25"/>
    </row>
    <row r="21" spans="1:13" x14ac:dyDescent="0.25">
      <c r="A21" s="27" t="s">
        <v>1581</v>
      </c>
      <c r="B21" s="44" t="s">
        <v>1545</v>
      </c>
      <c r="C21" s="27" t="s">
        <v>35</v>
      </c>
      <c r="D21" s="27" t="s">
        <v>35</v>
      </c>
      <c r="E21" s="33"/>
      <c r="F21" s="33"/>
      <c r="G21" s="33"/>
      <c r="H21" s="25"/>
      <c r="L21" s="25"/>
      <c r="M21" s="25"/>
    </row>
    <row r="22" spans="1:13" x14ac:dyDescent="0.25">
      <c r="A22" s="27" t="s">
        <v>1582</v>
      </c>
      <c r="B22" s="44" t="s">
        <v>1546</v>
      </c>
      <c r="C22" s="27" t="s">
        <v>35</v>
      </c>
      <c r="D22" s="27" t="s">
        <v>35</v>
      </c>
      <c r="E22" s="33"/>
      <c r="F22" s="33"/>
      <c r="G22" s="33"/>
      <c r="H22" s="25"/>
      <c r="L22" s="25"/>
      <c r="M22" s="25"/>
    </row>
    <row r="23" spans="1:13" x14ac:dyDescent="0.25">
      <c r="A23" s="27" t="s">
        <v>1583</v>
      </c>
      <c r="B23" s="44" t="s">
        <v>1652</v>
      </c>
      <c r="C23" s="27" t="s">
        <v>35</v>
      </c>
      <c r="D23" s="27" t="s">
        <v>35</v>
      </c>
      <c r="E23" s="33"/>
      <c r="F23" s="33"/>
      <c r="G23" s="33"/>
      <c r="H23" s="25"/>
      <c r="L23" s="25"/>
      <c r="M23" s="25"/>
    </row>
    <row r="24" spans="1:13" x14ac:dyDescent="0.25">
      <c r="A24" s="27" t="s">
        <v>1654</v>
      </c>
      <c r="B24" s="44" t="s">
        <v>1653</v>
      </c>
      <c r="C24" s="27" t="s">
        <v>35</v>
      </c>
      <c r="D24" s="27" t="s">
        <v>35</v>
      </c>
      <c r="E24" s="33"/>
      <c r="F24" s="33"/>
      <c r="G24" s="33"/>
      <c r="H24" s="25"/>
      <c r="L24" s="25"/>
      <c r="M24" s="25"/>
    </row>
    <row r="25" spans="1:13" outlineLevel="1" x14ac:dyDescent="0.25">
      <c r="A25" s="27" t="s">
        <v>1584</v>
      </c>
      <c r="B25" s="42"/>
      <c r="E25" s="33"/>
      <c r="F25" s="33"/>
      <c r="G25" s="33"/>
      <c r="H25" s="25"/>
      <c r="L25" s="25"/>
      <c r="M25" s="25"/>
    </row>
    <row r="26" spans="1:13" outlineLevel="1" x14ac:dyDescent="0.25">
      <c r="A26" s="27" t="s">
        <v>1587</v>
      </c>
      <c r="B26" s="42"/>
      <c r="E26" s="33"/>
      <c r="F26" s="33"/>
      <c r="G26" s="33"/>
      <c r="H26" s="25"/>
      <c r="L26" s="25"/>
      <c r="M26" s="25"/>
    </row>
    <row r="27" spans="1:13" outlineLevel="1" x14ac:dyDescent="0.25">
      <c r="A27" s="27" t="s">
        <v>1588</v>
      </c>
      <c r="B27" s="42"/>
      <c r="E27" s="33"/>
      <c r="F27" s="33"/>
      <c r="G27" s="33"/>
      <c r="H27" s="25"/>
      <c r="L27" s="25"/>
      <c r="M27" s="25"/>
    </row>
    <row r="28" spans="1:13" outlineLevel="1" x14ac:dyDescent="0.25">
      <c r="A28" s="27" t="s">
        <v>1589</v>
      </c>
      <c r="B28" s="42"/>
      <c r="E28" s="33"/>
      <c r="F28" s="33"/>
      <c r="G28" s="33"/>
      <c r="H28" s="25"/>
      <c r="L28" s="25"/>
      <c r="M28" s="25"/>
    </row>
    <row r="29" spans="1:13" outlineLevel="1" x14ac:dyDescent="0.25">
      <c r="A29" s="27" t="s">
        <v>1590</v>
      </c>
      <c r="B29" s="42"/>
      <c r="E29" s="33"/>
      <c r="F29" s="33"/>
      <c r="G29" s="33"/>
      <c r="H29" s="25"/>
      <c r="L29" s="25"/>
      <c r="M29" s="25"/>
    </row>
    <row r="30" spans="1:13" outlineLevel="1" x14ac:dyDescent="0.25">
      <c r="A30" s="27" t="s">
        <v>1591</v>
      </c>
      <c r="B30" s="42"/>
      <c r="E30" s="33"/>
      <c r="F30" s="33"/>
      <c r="G30" s="33"/>
      <c r="H30" s="25"/>
      <c r="L30" s="25"/>
      <c r="M30" s="25"/>
    </row>
    <row r="31" spans="1:13" outlineLevel="1" x14ac:dyDescent="0.25">
      <c r="A31" s="27" t="s">
        <v>1592</v>
      </c>
      <c r="B31" s="42"/>
      <c r="E31" s="33"/>
      <c r="F31" s="33"/>
      <c r="G31" s="33"/>
      <c r="H31" s="25"/>
      <c r="L31" s="25"/>
      <c r="M31" s="25"/>
    </row>
    <row r="32" spans="1:13" outlineLevel="1" x14ac:dyDescent="0.25">
      <c r="A32" s="27" t="s">
        <v>1593</v>
      </c>
      <c r="B32" s="42"/>
      <c r="E32" s="33"/>
      <c r="F32" s="33"/>
      <c r="G32" s="33"/>
      <c r="H32" s="25"/>
      <c r="L32" s="25"/>
      <c r="M32" s="25"/>
    </row>
    <row r="33" spans="1:13" ht="18.75" x14ac:dyDescent="0.25">
      <c r="A33" s="39"/>
      <c r="B33" s="38" t="s">
        <v>1586</v>
      </c>
      <c r="C33" s="39"/>
      <c r="D33" s="39"/>
      <c r="E33" s="39"/>
      <c r="F33" s="39"/>
      <c r="G33" s="39"/>
      <c r="H33" s="25"/>
      <c r="L33" s="25"/>
      <c r="M33" s="25"/>
    </row>
    <row r="34" spans="1:13" ht="15" customHeight="1" x14ac:dyDescent="0.25">
      <c r="A34" s="46"/>
      <c r="B34" s="47" t="s">
        <v>1547</v>
      </c>
      <c r="C34" s="46" t="s">
        <v>1665</v>
      </c>
      <c r="D34" s="46" t="s">
        <v>1670</v>
      </c>
      <c r="E34" s="46" t="s">
        <v>1548</v>
      </c>
      <c r="F34" s="49"/>
      <c r="G34" s="49"/>
      <c r="H34" s="25"/>
      <c r="L34" s="25"/>
      <c r="M34" s="25"/>
    </row>
    <row r="35" spans="1:13" x14ac:dyDescent="0.25">
      <c r="A35" s="27" t="s">
        <v>1609</v>
      </c>
      <c r="B35" s="101" t="s">
        <v>1650</v>
      </c>
      <c r="C35" s="101" t="s">
        <v>1666</v>
      </c>
      <c r="D35" s="101" t="s">
        <v>1651</v>
      </c>
      <c r="E35" s="101" t="s">
        <v>1649</v>
      </c>
      <c r="F35" s="102"/>
      <c r="G35" s="102"/>
      <c r="H35" s="25"/>
      <c r="L35" s="25"/>
      <c r="M35" s="25"/>
    </row>
    <row r="36" spans="1:13" x14ac:dyDescent="0.25">
      <c r="A36" s="27" t="s">
        <v>1610</v>
      </c>
      <c r="B36" s="44" t="s">
        <v>1549</v>
      </c>
      <c r="C36" s="27" t="s">
        <v>35</v>
      </c>
      <c r="D36" s="27" t="s">
        <v>35</v>
      </c>
      <c r="E36" s="27" t="s">
        <v>35</v>
      </c>
      <c r="H36" s="25"/>
      <c r="L36" s="25"/>
      <c r="M36" s="25"/>
    </row>
    <row r="37" spans="1:13" x14ac:dyDescent="0.25">
      <c r="A37" s="27" t="s">
        <v>1611</v>
      </c>
      <c r="B37" s="44" t="s">
        <v>1550</v>
      </c>
      <c r="C37" s="27" t="s">
        <v>35</v>
      </c>
      <c r="D37" s="27" t="s">
        <v>35</v>
      </c>
      <c r="E37" s="27" t="s">
        <v>35</v>
      </c>
      <c r="H37" s="25"/>
      <c r="L37" s="25"/>
      <c r="M37" s="25"/>
    </row>
    <row r="38" spans="1:13" x14ac:dyDescent="0.25">
      <c r="A38" s="27" t="s">
        <v>1612</v>
      </c>
      <c r="B38" s="44" t="s">
        <v>1551</v>
      </c>
      <c r="C38" s="27" t="s">
        <v>35</v>
      </c>
      <c r="D38" s="27" t="s">
        <v>35</v>
      </c>
      <c r="E38" s="27" t="s">
        <v>35</v>
      </c>
      <c r="H38" s="25"/>
      <c r="L38" s="25"/>
      <c r="M38" s="25"/>
    </row>
    <row r="39" spans="1:13" x14ac:dyDescent="0.25">
      <c r="A39" s="27" t="s">
        <v>1613</v>
      </c>
      <c r="B39" s="44" t="s">
        <v>1552</v>
      </c>
      <c r="C39" s="27" t="s">
        <v>35</v>
      </c>
      <c r="D39" s="27" t="s">
        <v>35</v>
      </c>
      <c r="E39" s="27" t="s">
        <v>35</v>
      </c>
      <c r="H39" s="25"/>
      <c r="L39" s="25"/>
      <c r="M39" s="25"/>
    </row>
    <row r="40" spans="1:13" x14ac:dyDescent="0.25">
      <c r="A40" s="27" t="s">
        <v>1614</v>
      </c>
      <c r="B40" s="44" t="s">
        <v>1553</v>
      </c>
      <c r="C40" s="27" t="s">
        <v>35</v>
      </c>
      <c r="D40" s="27" t="s">
        <v>35</v>
      </c>
      <c r="E40" s="27" t="s">
        <v>35</v>
      </c>
      <c r="H40" s="25"/>
      <c r="L40" s="25"/>
      <c r="M40" s="25"/>
    </row>
    <row r="41" spans="1:13" x14ac:dyDescent="0.25">
      <c r="A41" s="27" t="s">
        <v>1615</v>
      </c>
      <c r="B41" s="44" t="s">
        <v>1554</v>
      </c>
      <c r="C41" s="27" t="s">
        <v>35</v>
      </c>
      <c r="D41" s="27" t="s">
        <v>35</v>
      </c>
      <c r="E41" s="27" t="s">
        <v>35</v>
      </c>
      <c r="H41" s="25"/>
      <c r="L41" s="25"/>
      <c r="M41" s="25"/>
    </row>
    <row r="42" spans="1:13" x14ac:dyDescent="0.25">
      <c r="A42" s="27" t="s">
        <v>1616</v>
      </c>
      <c r="B42" s="44" t="s">
        <v>1555</v>
      </c>
      <c r="C42" s="27" t="s">
        <v>35</v>
      </c>
      <c r="D42" s="27" t="s">
        <v>35</v>
      </c>
      <c r="E42" s="27" t="s">
        <v>35</v>
      </c>
      <c r="H42" s="25"/>
      <c r="L42" s="25"/>
      <c r="M42" s="25"/>
    </row>
    <row r="43" spans="1:13" x14ac:dyDescent="0.25">
      <c r="A43" s="27" t="s">
        <v>1617</v>
      </c>
      <c r="B43" s="44" t="s">
        <v>1556</v>
      </c>
      <c r="C43" s="27" t="s">
        <v>35</v>
      </c>
      <c r="D43" s="27" t="s">
        <v>35</v>
      </c>
      <c r="E43" s="27" t="s">
        <v>35</v>
      </c>
      <c r="H43" s="25"/>
      <c r="L43" s="25"/>
      <c r="M43" s="25"/>
    </row>
    <row r="44" spans="1:13" x14ac:dyDescent="0.25">
      <c r="A44" s="27" t="s">
        <v>1618</v>
      </c>
      <c r="B44" s="44" t="s">
        <v>1557</v>
      </c>
      <c r="C44" s="27" t="s">
        <v>35</v>
      </c>
      <c r="D44" s="27" t="s">
        <v>35</v>
      </c>
      <c r="E44" s="27" t="s">
        <v>35</v>
      </c>
      <c r="H44" s="25"/>
      <c r="L44" s="25"/>
      <c r="M44" s="25"/>
    </row>
    <row r="45" spans="1:13" x14ac:dyDescent="0.25">
      <c r="A45" s="27" t="s">
        <v>1619</v>
      </c>
      <c r="B45" s="44" t="s">
        <v>1558</v>
      </c>
      <c r="C45" s="27" t="s">
        <v>35</v>
      </c>
      <c r="D45" s="27" t="s">
        <v>35</v>
      </c>
      <c r="E45" s="27" t="s">
        <v>35</v>
      </c>
      <c r="H45" s="25"/>
      <c r="L45" s="25"/>
      <c r="M45" s="25"/>
    </row>
    <row r="46" spans="1:13" x14ac:dyDescent="0.25">
      <c r="A46" s="27" t="s">
        <v>1620</v>
      </c>
      <c r="B46" s="44" t="s">
        <v>1559</v>
      </c>
      <c r="C46" s="27" t="s">
        <v>35</v>
      </c>
      <c r="D46" s="27" t="s">
        <v>35</v>
      </c>
      <c r="E46" s="27" t="s">
        <v>35</v>
      </c>
      <c r="H46" s="25"/>
      <c r="L46" s="25"/>
      <c r="M46" s="25"/>
    </row>
    <row r="47" spans="1:13" x14ac:dyDescent="0.25">
      <c r="A47" s="27" t="s">
        <v>1621</v>
      </c>
      <c r="B47" s="44" t="s">
        <v>1560</v>
      </c>
      <c r="C47" s="27" t="s">
        <v>35</v>
      </c>
      <c r="D47" s="27" t="s">
        <v>35</v>
      </c>
      <c r="E47" s="27" t="s">
        <v>35</v>
      </c>
      <c r="H47" s="25"/>
      <c r="L47" s="25"/>
      <c r="M47" s="25"/>
    </row>
    <row r="48" spans="1:13" x14ac:dyDescent="0.25">
      <c r="A48" s="27" t="s">
        <v>1622</v>
      </c>
      <c r="B48" s="44" t="s">
        <v>1561</v>
      </c>
      <c r="C48" s="27" t="s">
        <v>35</v>
      </c>
      <c r="D48" s="27" t="s">
        <v>35</v>
      </c>
      <c r="E48" s="27" t="s">
        <v>35</v>
      </c>
      <c r="H48" s="25"/>
      <c r="L48" s="25"/>
      <c r="M48" s="25"/>
    </row>
    <row r="49" spans="1:13" x14ac:dyDescent="0.25">
      <c r="A49" s="27" t="s">
        <v>1623</v>
      </c>
      <c r="B49" s="44" t="s">
        <v>1562</v>
      </c>
      <c r="C49" s="27" t="s">
        <v>35</v>
      </c>
      <c r="D49" s="27" t="s">
        <v>35</v>
      </c>
      <c r="E49" s="27" t="s">
        <v>35</v>
      </c>
      <c r="H49" s="25"/>
      <c r="L49" s="25"/>
      <c r="M49" s="25"/>
    </row>
    <row r="50" spans="1:13" x14ac:dyDescent="0.25">
      <c r="A50" s="27" t="s">
        <v>1624</v>
      </c>
      <c r="B50" s="44" t="s">
        <v>1563</v>
      </c>
      <c r="C50" s="27" t="s">
        <v>35</v>
      </c>
      <c r="D50" s="27" t="s">
        <v>35</v>
      </c>
      <c r="E50" s="27" t="s">
        <v>35</v>
      </c>
      <c r="H50" s="25"/>
      <c r="L50" s="25"/>
      <c r="M50" s="25"/>
    </row>
    <row r="51" spans="1:13" x14ac:dyDescent="0.25">
      <c r="A51" s="27" t="s">
        <v>1625</v>
      </c>
      <c r="B51" s="44" t="s">
        <v>1564</v>
      </c>
      <c r="C51" s="27" t="s">
        <v>35</v>
      </c>
      <c r="D51" s="27" t="s">
        <v>35</v>
      </c>
      <c r="E51" s="27" t="s">
        <v>35</v>
      </c>
      <c r="H51" s="25"/>
      <c r="L51" s="25"/>
      <c r="M51" s="25"/>
    </row>
    <row r="52" spans="1:13" x14ac:dyDescent="0.25">
      <c r="A52" s="27" t="s">
        <v>1626</v>
      </c>
      <c r="B52" s="44" t="s">
        <v>1565</v>
      </c>
      <c r="C52" s="27" t="s">
        <v>35</v>
      </c>
      <c r="D52" s="27" t="s">
        <v>35</v>
      </c>
      <c r="E52" s="27" t="s">
        <v>35</v>
      </c>
      <c r="H52" s="25"/>
      <c r="L52" s="25"/>
      <c r="M52" s="25"/>
    </row>
    <row r="53" spans="1:13" x14ac:dyDescent="0.25">
      <c r="A53" s="27" t="s">
        <v>1627</v>
      </c>
      <c r="B53" s="44" t="s">
        <v>1566</v>
      </c>
      <c r="C53" s="27" t="s">
        <v>35</v>
      </c>
      <c r="D53" s="27" t="s">
        <v>35</v>
      </c>
      <c r="E53" s="27" t="s">
        <v>35</v>
      </c>
      <c r="H53" s="25"/>
      <c r="L53" s="25"/>
      <c r="M53" s="25"/>
    </row>
    <row r="54" spans="1:13" x14ac:dyDescent="0.25">
      <c r="A54" s="27" t="s">
        <v>1628</v>
      </c>
      <c r="B54" s="44" t="s">
        <v>1567</v>
      </c>
      <c r="C54" s="27" t="s">
        <v>35</v>
      </c>
      <c r="D54" s="27" t="s">
        <v>35</v>
      </c>
      <c r="E54" s="27" t="s">
        <v>35</v>
      </c>
      <c r="H54" s="25"/>
      <c r="L54" s="25"/>
      <c r="M54" s="25"/>
    </row>
    <row r="55" spans="1:13" x14ac:dyDescent="0.25">
      <c r="A55" s="27" t="s">
        <v>1629</v>
      </c>
      <c r="B55" s="44" t="s">
        <v>1568</v>
      </c>
      <c r="C55" s="27" t="s">
        <v>35</v>
      </c>
      <c r="D55" s="27" t="s">
        <v>35</v>
      </c>
      <c r="E55" s="27" t="s">
        <v>35</v>
      </c>
      <c r="H55" s="25"/>
      <c r="L55" s="25"/>
      <c r="M55" s="25"/>
    </row>
    <row r="56" spans="1:13" x14ac:dyDescent="0.25">
      <c r="A56" s="27" t="s">
        <v>1630</v>
      </c>
      <c r="B56" s="44" t="s">
        <v>1569</v>
      </c>
      <c r="C56" s="27" t="s">
        <v>35</v>
      </c>
      <c r="D56" s="27" t="s">
        <v>35</v>
      </c>
      <c r="E56" s="27" t="s">
        <v>35</v>
      </c>
      <c r="H56" s="25"/>
      <c r="L56" s="25"/>
      <c r="M56" s="25"/>
    </row>
    <row r="57" spans="1:13" x14ac:dyDescent="0.25">
      <c r="A57" s="27" t="s">
        <v>1631</v>
      </c>
      <c r="B57" s="44" t="s">
        <v>1570</v>
      </c>
      <c r="C57" s="27" t="s">
        <v>35</v>
      </c>
      <c r="D57" s="27" t="s">
        <v>35</v>
      </c>
      <c r="E57" s="27" t="s">
        <v>35</v>
      </c>
      <c r="H57" s="25"/>
      <c r="L57" s="25"/>
      <c r="M57" s="25"/>
    </row>
    <row r="58" spans="1:13" x14ac:dyDescent="0.25">
      <c r="A58" s="27" t="s">
        <v>1632</v>
      </c>
      <c r="B58" s="44" t="s">
        <v>1571</v>
      </c>
      <c r="C58" s="27" t="s">
        <v>35</v>
      </c>
      <c r="D58" s="27" t="s">
        <v>35</v>
      </c>
      <c r="E58" s="27" t="s">
        <v>35</v>
      </c>
      <c r="H58" s="25"/>
      <c r="L58" s="25"/>
      <c r="M58" s="25"/>
    </row>
    <row r="59" spans="1:13" x14ac:dyDescent="0.25">
      <c r="A59" s="27" t="s">
        <v>1633</v>
      </c>
      <c r="B59" s="44" t="s">
        <v>1572</v>
      </c>
      <c r="C59" s="27" t="s">
        <v>35</v>
      </c>
      <c r="D59" s="27" t="s">
        <v>35</v>
      </c>
      <c r="E59" s="27" t="s">
        <v>35</v>
      </c>
      <c r="H59" s="25"/>
      <c r="L59" s="25"/>
      <c r="M59" s="25"/>
    </row>
    <row r="60" spans="1:13" outlineLevel="1" x14ac:dyDescent="0.25">
      <c r="A60" s="27" t="s">
        <v>1594</v>
      </c>
      <c r="B60" s="44"/>
      <c r="E60" s="44"/>
      <c r="F60" s="44"/>
      <c r="G60" s="44"/>
      <c r="H60" s="25"/>
      <c r="L60" s="25"/>
      <c r="M60" s="25"/>
    </row>
    <row r="61" spans="1:13" outlineLevel="1" x14ac:dyDescent="0.25">
      <c r="A61" s="27" t="s">
        <v>1595</v>
      </c>
      <c r="B61" s="44"/>
      <c r="E61" s="44"/>
      <c r="F61" s="44"/>
      <c r="G61" s="44"/>
      <c r="H61" s="25"/>
      <c r="L61" s="25"/>
      <c r="M61" s="25"/>
    </row>
    <row r="62" spans="1:13" outlineLevel="1" x14ac:dyDescent="0.25">
      <c r="A62" s="27" t="s">
        <v>1596</v>
      </c>
      <c r="B62" s="44"/>
      <c r="E62" s="44"/>
      <c r="F62" s="44"/>
      <c r="G62" s="44"/>
      <c r="H62" s="25"/>
      <c r="L62" s="25"/>
      <c r="M62" s="25"/>
    </row>
    <row r="63" spans="1:13" outlineLevel="1" x14ac:dyDescent="0.25">
      <c r="A63" s="27" t="s">
        <v>1597</v>
      </c>
      <c r="B63" s="44"/>
      <c r="E63" s="44"/>
      <c r="F63" s="44"/>
      <c r="G63" s="44"/>
      <c r="H63" s="25"/>
      <c r="L63" s="25"/>
      <c r="M63" s="25"/>
    </row>
    <row r="64" spans="1:13" outlineLevel="1" x14ac:dyDescent="0.25">
      <c r="A64" s="27" t="s">
        <v>1598</v>
      </c>
      <c r="B64" s="44"/>
      <c r="E64" s="44"/>
      <c r="F64" s="44"/>
      <c r="G64" s="44"/>
      <c r="H64" s="25"/>
      <c r="L64" s="25"/>
      <c r="M64" s="25"/>
    </row>
    <row r="65" spans="1:14" outlineLevel="1" x14ac:dyDescent="0.25">
      <c r="A65" s="27" t="s">
        <v>1599</v>
      </c>
      <c r="B65" s="44"/>
      <c r="E65" s="44"/>
      <c r="F65" s="44"/>
      <c r="G65" s="44"/>
      <c r="H65" s="25"/>
      <c r="L65" s="25"/>
      <c r="M65" s="25"/>
    </row>
    <row r="66" spans="1:14" outlineLevel="1" x14ac:dyDescent="0.25">
      <c r="A66" s="27" t="s">
        <v>1600</v>
      </c>
      <c r="B66" s="44"/>
      <c r="E66" s="44"/>
      <c r="F66" s="44"/>
      <c r="G66" s="44"/>
      <c r="H66" s="25"/>
      <c r="L66" s="25"/>
      <c r="M66" s="25"/>
    </row>
    <row r="67" spans="1:14" outlineLevel="1" x14ac:dyDescent="0.25">
      <c r="A67" s="27" t="s">
        <v>1601</v>
      </c>
      <c r="B67" s="44"/>
      <c r="E67" s="44"/>
      <c r="F67" s="44"/>
      <c r="G67" s="44"/>
      <c r="H67" s="25"/>
      <c r="L67" s="25"/>
      <c r="M67" s="25"/>
    </row>
    <row r="68" spans="1:14" outlineLevel="1" x14ac:dyDescent="0.25">
      <c r="A68" s="27" t="s">
        <v>1602</v>
      </c>
      <c r="B68" s="44"/>
      <c r="E68" s="44"/>
      <c r="F68" s="44"/>
      <c r="G68" s="44"/>
      <c r="H68" s="25"/>
      <c r="L68" s="25"/>
      <c r="M68" s="25"/>
    </row>
    <row r="69" spans="1:14" outlineLevel="1" x14ac:dyDescent="0.25">
      <c r="A69" s="27" t="s">
        <v>1603</v>
      </c>
      <c r="B69" s="44"/>
      <c r="E69" s="44"/>
      <c r="F69" s="44"/>
      <c r="G69" s="44"/>
      <c r="H69" s="25"/>
      <c r="L69" s="25"/>
      <c r="M69" s="25"/>
    </row>
    <row r="70" spans="1:14" outlineLevel="1" x14ac:dyDescent="0.25">
      <c r="A70" s="27" t="s">
        <v>1604</v>
      </c>
      <c r="B70" s="44"/>
      <c r="E70" s="44"/>
      <c r="F70" s="44"/>
      <c r="G70" s="44"/>
      <c r="H70" s="25"/>
      <c r="L70" s="25"/>
      <c r="M70" s="25"/>
    </row>
    <row r="71" spans="1:14" outlineLevel="1" x14ac:dyDescent="0.25">
      <c r="A71" s="27" t="s">
        <v>1605</v>
      </c>
      <c r="B71" s="44"/>
      <c r="E71" s="44"/>
      <c r="F71" s="44"/>
      <c r="G71" s="44"/>
      <c r="H71" s="25"/>
      <c r="L71" s="25"/>
      <c r="M71" s="25"/>
    </row>
    <row r="72" spans="1:14" outlineLevel="1" x14ac:dyDescent="0.25">
      <c r="A72" s="27" t="s">
        <v>1606</v>
      </c>
      <c r="B72" s="44"/>
      <c r="E72" s="44"/>
      <c r="F72" s="44"/>
      <c r="G72" s="44"/>
      <c r="H72" s="25"/>
      <c r="L72" s="25"/>
      <c r="M72" s="25"/>
    </row>
    <row r="73" spans="1:14" ht="18.75" x14ac:dyDescent="0.25">
      <c r="A73" s="39"/>
      <c r="B73" s="38" t="s">
        <v>1608</v>
      </c>
      <c r="C73" s="39"/>
      <c r="D73" s="39"/>
      <c r="E73" s="39"/>
      <c r="F73" s="39"/>
      <c r="G73" s="39"/>
      <c r="H73" s="25"/>
    </row>
    <row r="74" spans="1:14" ht="15" customHeight="1" x14ac:dyDescent="0.25">
      <c r="A74" s="46"/>
      <c r="B74" s="47" t="s">
        <v>922</v>
      </c>
      <c r="C74" s="46" t="s">
        <v>1674</v>
      </c>
      <c r="D74" s="46"/>
      <c r="E74" s="49"/>
      <c r="F74" s="49"/>
      <c r="G74" s="49"/>
      <c r="H74" s="57"/>
      <c r="I74" s="57"/>
      <c r="J74" s="57"/>
      <c r="K74" s="57"/>
      <c r="L74" s="57"/>
      <c r="M74" s="57"/>
      <c r="N74" s="57"/>
    </row>
    <row r="75" spans="1:14" x14ac:dyDescent="0.25">
      <c r="A75" s="27" t="s">
        <v>1634</v>
      </c>
      <c r="B75" s="27" t="s">
        <v>1655</v>
      </c>
      <c r="C75" s="101">
        <v>29.1</v>
      </c>
      <c r="H75" s="25"/>
    </row>
    <row r="76" spans="1:14" x14ac:dyDescent="0.25">
      <c r="A76" s="27" t="s">
        <v>1635</v>
      </c>
      <c r="B76" s="27" t="s">
        <v>1672</v>
      </c>
      <c r="C76" s="27" t="s">
        <v>35</v>
      </c>
      <c r="H76" s="25"/>
    </row>
    <row r="77" spans="1:14" outlineLevel="1" x14ac:dyDescent="0.25">
      <c r="A77" s="27" t="s">
        <v>1636</v>
      </c>
      <c r="H77" s="25"/>
    </row>
    <row r="78" spans="1:14" outlineLevel="1" x14ac:dyDescent="0.25">
      <c r="A78" s="27" t="s">
        <v>1637</v>
      </c>
      <c r="H78" s="25"/>
    </row>
    <row r="79" spans="1:14" outlineLevel="1" x14ac:dyDescent="0.25">
      <c r="A79" s="27" t="s">
        <v>1638</v>
      </c>
      <c r="H79" s="25"/>
    </row>
    <row r="80" spans="1:14" outlineLevel="1" x14ac:dyDescent="0.25">
      <c r="A80" s="27" t="s">
        <v>1639</v>
      </c>
      <c r="H80" s="25"/>
    </row>
    <row r="81" spans="1:8" x14ac:dyDescent="0.25">
      <c r="A81" s="46"/>
      <c r="B81" s="47" t="s">
        <v>1640</v>
      </c>
      <c r="C81" s="46" t="s">
        <v>519</v>
      </c>
      <c r="D81" s="46" t="s">
        <v>520</v>
      </c>
      <c r="E81" s="49" t="s">
        <v>934</v>
      </c>
      <c r="F81" s="49" t="s">
        <v>1119</v>
      </c>
      <c r="G81" s="49" t="s">
        <v>1664</v>
      </c>
      <c r="H81" s="25"/>
    </row>
    <row r="82" spans="1:8" x14ac:dyDescent="0.25">
      <c r="A82" s="27" t="s">
        <v>1641</v>
      </c>
      <c r="B82" s="27" t="s">
        <v>1658</v>
      </c>
      <c r="C82" s="103">
        <v>0.01</v>
      </c>
      <c r="D82" s="103" t="s">
        <v>1349</v>
      </c>
      <c r="E82" s="103" t="s">
        <v>1349</v>
      </c>
      <c r="F82" s="103" t="s">
        <v>1349</v>
      </c>
      <c r="G82" s="103">
        <v>0.01</v>
      </c>
      <c r="H82" s="25"/>
    </row>
    <row r="83" spans="1:8" x14ac:dyDescent="0.25">
      <c r="A83" s="27" t="s">
        <v>1642</v>
      </c>
      <c r="B83" s="27" t="s">
        <v>1661</v>
      </c>
      <c r="C83" s="27" t="s">
        <v>35</v>
      </c>
      <c r="D83" s="27" t="s">
        <v>35</v>
      </c>
      <c r="E83" s="27" t="s">
        <v>35</v>
      </c>
      <c r="F83" s="27" t="s">
        <v>35</v>
      </c>
      <c r="G83" s="27" t="s">
        <v>35</v>
      </c>
      <c r="H83" s="25"/>
    </row>
    <row r="84" spans="1:8" x14ac:dyDescent="0.25">
      <c r="A84" s="27" t="s">
        <v>1643</v>
      </c>
      <c r="B84" s="27" t="s">
        <v>1659</v>
      </c>
      <c r="C84" s="27" t="s">
        <v>35</v>
      </c>
      <c r="D84" s="27" t="s">
        <v>35</v>
      </c>
      <c r="E84" s="27" t="s">
        <v>35</v>
      </c>
      <c r="F84" s="27" t="s">
        <v>35</v>
      </c>
      <c r="G84" s="27" t="s">
        <v>35</v>
      </c>
      <c r="H84" s="25"/>
    </row>
    <row r="85" spans="1:8" x14ac:dyDescent="0.25">
      <c r="A85" s="27" t="s">
        <v>1644</v>
      </c>
      <c r="B85" s="27" t="s">
        <v>1660</v>
      </c>
      <c r="C85" s="27" t="s">
        <v>35</v>
      </c>
      <c r="D85" s="27" t="s">
        <v>35</v>
      </c>
      <c r="E85" s="27" t="s">
        <v>35</v>
      </c>
      <c r="F85" s="27" t="s">
        <v>35</v>
      </c>
      <c r="G85" s="27" t="s">
        <v>35</v>
      </c>
      <c r="H85" s="25"/>
    </row>
    <row r="86" spans="1:8" x14ac:dyDescent="0.25">
      <c r="A86" s="27" t="s">
        <v>1663</v>
      </c>
      <c r="B86" s="27" t="s">
        <v>1662</v>
      </c>
      <c r="C86" s="27" t="s">
        <v>35</v>
      </c>
      <c r="D86" s="27" t="s">
        <v>35</v>
      </c>
      <c r="E86" s="27" t="s">
        <v>35</v>
      </c>
      <c r="F86" s="27" t="s">
        <v>35</v>
      </c>
      <c r="G86" s="27" t="s">
        <v>35</v>
      </c>
      <c r="H86" s="25"/>
    </row>
    <row r="87" spans="1:8" outlineLevel="1" x14ac:dyDescent="0.25">
      <c r="A87" s="27" t="s">
        <v>1645</v>
      </c>
      <c r="H87" s="25"/>
    </row>
    <row r="88" spans="1:8" outlineLevel="1" x14ac:dyDescent="0.25">
      <c r="A88" s="27" t="s">
        <v>1646</v>
      </c>
      <c r="H88" s="25"/>
    </row>
    <row r="89" spans="1:8" outlineLevel="1" x14ac:dyDescent="0.25">
      <c r="A89" s="27" t="s">
        <v>1647</v>
      </c>
      <c r="H89" s="25"/>
    </row>
    <row r="90" spans="1:8" outlineLevel="1" x14ac:dyDescent="0.25">
      <c r="A90" s="27" t="s">
        <v>1648</v>
      </c>
      <c r="H90" s="25"/>
    </row>
    <row r="91" spans="1:8" x14ac:dyDescent="0.25">
      <c r="H91" s="25"/>
    </row>
    <row r="92" spans="1:8" x14ac:dyDescent="0.25">
      <c r="H92" s="25"/>
    </row>
    <row r="93" spans="1:8" x14ac:dyDescent="0.25">
      <c r="H93" s="25"/>
    </row>
    <row r="94" spans="1:8" x14ac:dyDescent="0.25">
      <c r="H94" s="25"/>
    </row>
    <row r="95" spans="1:8" x14ac:dyDescent="0.25">
      <c r="H95" s="25"/>
    </row>
    <row r="96" spans="1:8" x14ac:dyDescent="0.25">
      <c r="H96" s="25"/>
    </row>
    <row r="97" spans="8:8" x14ac:dyDescent="0.25">
      <c r="H97" s="25"/>
    </row>
    <row r="98" spans="8:8" x14ac:dyDescent="0.25">
      <c r="H98" s="25"/>
    </row>
    <row r="99" spans="8:8" x14ac:dyDescent="0.25">
      <c r="H99" s="25"/>
    </row>
    <row r="100" spans="8:8" x14ac:dyDescent="0.25">
      <c r="H100" s="25"/>
    </row>
    <row r="101" spans="8:8" x14ac:dyDescent="0.25">
      <c r="H101" s="25"/>
    </row>
    <row r="102" spans="8:8" x14ac:dyDescent="0.25">
      <c r="H102" s="25"/>
    </row>
    <row r="103" spans="8:8" x14ac:dyDescent="0.25">
      <c r="H103" s="25"/>
    </row>
    <row r="104" spans="8:8" x14ac:dyDescent="0.25">
      <c r="H104" s="25"/>
    </row>
    <row r="105" spans="8:8" x14ac:dyDescent="0.25">
      <c r="H105" s="25"/>
    </row>
    <row r="106" spans="8:8" x14ac:dyDescent="0.25">
      <c r="H106" s="25"/>
    </row>
    <row r="107" spans="8:8" x14ac:dyDescent="0.25">
      <c r="H107" s="25"/>
    </row>
    <row r="108" spans="8:8" x14ac:dyDescent="0.25">
      <c r="H108" s="25"/>
    </row>
    <row r="109" spans="8:8" x14ac:dyDescent="0.25">
      <c r="H109" s="25"/>
    </row>
    <row r="110" spans="8:8" x14ac:dyDescent="0.25">
      <c r="H110" s="25"/>
    </row>
    <row r="111" spans="8:8" x14ac:dyDescent="0.25">
      <c r="H111" s="25"/>
    </row>
    <row r="112" spans="8:8" x14ac:dyDescent="0.25">
      <c r="H112" s="25"/>
    </row>
  </sheetData>
  <sheetProtection algorithmName="SHA-512" hashValue="+OnfLnRPTwNnmmTiqmKpxaCcViMFcY3nhG97ikClS6mR5r8y9WeBuLpb1JCI1e44B+fMdgBdrVOC7o+Vjooktg==" saltValue="I4LQJ4DR61UQLrV9RUXgDQ=="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
  <sheetViews>
    <sheetView zoomScale="80" zoomScaleNormal="80" workbookViewId="0">
      <selection activeCell="P46" sqref="P46"/>
    </sheetView>
  </sheetViews>
  <sheetFormatPr defaultRowHeight="15" x14ac:dyDescent="0.25"/>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
  <sheetViews>
    <sheetView zoomScale="80" zoomScaleNormal="80" workbookViewId="0">
      <selection activeCell="P46" sqref="P46"/>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17</vt:i4>
      </vt:variant>
    </vt:vector>
  </HeadingPairs>
  <TitlesOfParts>
    <vt:vector size="40" baseType="lpstr">
      <vt:lpstr>Disclaimer</vt:lpstr>
      <vt:lpstr>Introduction</vt:lpstr>
      <vt:lpstr>A. HTT General</vt:lpstr>
      <vt:lpstr>B1. HTT Mortgage Assets</vt:lpstr>
      <vt:lpstr>B2. HTT Public Sector Assets</vt:lpstr>
      <vt:lpstr>B3. HTT Shipping Assets</vt:lpstr>
      <vt:lpstr>C. HTT Harmonised Glossary</vt:lpstr>
      <vt:lpstr>Frontpage</vt:lpstr>
      <vt:lpstr>Contents</vt:lpstr>
      <vt:lpstr>Table A - General Issuer Detail</vt:lpstr>
      <vt:lpstr>G1-G4 - Cover pool inform.</vt:lpstr>
      <vt:lpstr>Table 1-3 - Lending</vt:lpstr>
      <vt:lpstr>Table 4 - LTV</vt:lpstr>
      <vt:lpstr>Table 5 - Lending by region</vt:lpstr>
      <vt:lpstr>Table 6-8 - Lending by loantype</vt:lpstr>
      <vt:lpstr>Table 9-12 - Lending</vt:lpstr>
      <vt:lpstr>X1 Key Concepts</vt:lpstr>
      <vt:lpstr>X2 Key Concepts</vt:lpstr>
      <vt:lpstr>X3 - General explanation</vt:lpstr>
      <vt:lpstr>D. Insert Nat Trans Templ</vt:lpstr>
      <vt:lpstr>E. Optional ECB-ECAIs data</vt:lpstr>
      <vt:lpstr>E.g. General</vt:lpstr>
      <vt:lpstr>E.g. Other</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Contents!Print_Area</vt:lpstr>
      <vt:lpstr>Disclaimer!Print_Area</vt:lpstr>
      <vt:lpstr>'E. Optional ECB-ECAIs data'!Print_Area</vt:lpstr>
      <vt:lpstr>Frontpage!Print_Area</vt:lpstr>
      <vt:lpstr>'G1-G4 - Cover pool inform.'!Print_Area</vt:lpstr>
      <vt:lpstr>Introduction!Print_Area</vt:lpstr>
      <vt:lpstr>'Table 4 - LTV'!Print_Area</vt:lpstr>
      <vt:lpstr>'Table 9-12 - Lending'!Print_Area</vt:lpstr>
      <vt:lpstr>'X1 Key Concepts'!Print_Area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Nordea Kredit ECBC harmonised transparency template Q4 2018 CC2</dc:title>
  <dc:creator>Nordea Kredit Realkreditaktieselskab</dc:creator>
  <cp:lastModifiedBy>Aahøj, Bettina</cp:lastModifiedBy>
  <cp:lastPrinted>2016-05-20T08:25:54Z</cp:lastPrinted>
  <dcterms:created xsi:type="dcterms:W3CDTF">2016-04-21T08:07:20Z</dcterms:created>
  <dcterms:modified xsi:type="dcterms:W3CDTF">2021-06-03T16:48:28Z</dcterms:modified>
</cp:coreProperties>
</file>