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30" windowWidth="16605" windowHeight="9435"/>
  </bookViews>
  <sheets>
    <sheet name="Note 21" sheetId="4" r:id="rId1"/>
  </sheets>
  <calcPr calcId="145621"/>
</workbook>
</file>

<file path=xl/calcChain.xml><?xml version="1.0" encoding="utf-8"?>
<calcChain xmlns="http://schemas.openxmlformats.org/spreadsheetml/2006/main">
  <c r="C72" i="4" l="1"/>
  <c r="F13" i="4" l="1"/>
  <c r="E56" i="4"/>
  <c r="E39" i="4"/>
  <c r="D28" i="4" l="1"/>
  <c r="B17" i="4" l="1"/>
  <c r="B15" i="4"/>
  <c r="G27" i="4" l="1"/>
  <c r="B30" i="4"/>
  <c r="C30" i="4"/>
  <c r="D30" i="4"/>
  <c r="E30" i="4"/>
  <c r="F30" i="4"/>
  <c r="C74" i="4" l="1"/>
  <c r="D74" i="4"/>
  <c r="E74" i="4"/>
  <c r="F74" i="4"/>
  <c r="B74" i="4"/>
  <c r="C62" i="4"/>
  <c r="D62" i="4"/>
  <c r="E62" i="4"/>
  <c r="F62" i="4"/>
  <c r="B62" i="4"/>
  <c r="C58" i="4"/>
  <c r="D58" i="4"/>
  <c r="E58" i="4"/>
  <c r="F58" i="4"/>
  <c r="B58" i="4"/>
  <c r="F67" i="4" l="1"/>
  <c r="F76" i="4" s="1"/>
  <c r="F80" i="4" s="1"/>
  <c r="F84" i="4" s="1"/>
  <c r="E67" i="4"/>
  <c r="E76" i="4" s="1"/>
  <c r="E80" i="4" s="1"/>
  <c r="E84" i="4" s="1"/>
  <c r="C67" i="4"/>
  <c r="C76" i="4" s="1"/>
  <c r="C80" i="4" s="1"/>
  <c r="C84" i="4" s="1"/>
  <c r="D67" i="4"/>
  <c r="D76" i="4" s="1"/>
  <c r="D80" i="4" s="1"/>
  <c r="D84" i="4" s="1"/>
  <c r="B67" i="4"/>
  <c r="B76" i="4" s="1"/>
  <c r="B80" i="4" s="1"/>
  <c r="B84" i="4" s="1"/>
  <c r="G48" i="4" l="1"/>
  <c r="G47" i="4"/>
  <c r="E45" i="4" l="1"/>
  <c r="E49" i="4" s="1"/>
  <c r="G83" i="4" l="1"/>
  <c r="G82" i="4"/>
  <c r="G79" i="4"/>
  <c r="G78" i="4"/>
  <c r="G73" i="4"/>
  <c r="G72" i="4"/>
  <c r="G71" i="4"/>
  <c r="G66" i="4"/>
  <c r="G65" i="4"/>
  <c r="G64" i="4"/>
  <c r="G61" i="4"/>
  <c r="G60" i="4"/>
  <c r="G57" i="4"/>
  <c r="G56" i="4"/>
  <c r="G58" i="4" s="1"/>
  <c r="G62" i="4" l="1"/>
  <c r="G67" i="4" s="1"/>
  <c r="G74" i="4"/>
  <c r="G44" i="4"/>
  <c r="G43" i="4"/>
  <c r="G42" i="4"/>
  <c r="G41" i="4"/>
  <c r="G40" i="4"/>
  <c r="G39" i="4"/>
  <c r="G38" i="4"/>
  <c r="G37" i="4"/>
  <c r="G36" i="4"/>
  <c r="G35" i="4"/>
  <c r="G33" i="4"/>
  <c r="G13" i="4"/>
  <c r="G14" i="4"/>
  <c r="G15" i="4"/>
  <c r="G16" i="4"/>
  <c r="G18" i="4"/>
  <c r="G19" i="4"/>
  <c r="G21" i="4"/>
  <c r="G22" i="4"/>
  <c r="G23" i="4"/>
  <c r="G24" i="4"/>
  <c r="G25" i="4"/>
  <c r="G26" i="4"/>
  <c r="G28" i="4"/>
  <c r="G29" i="4"/>
  <c r="G12" i="4"/>
  <c r="F45" i="4"/>
  <c r="F49" i="4" s="1"/>
  <c r="C45" i="4"/>
  <c r="C49" i="4" s="1"/>
  <c r="D45" i="4"/>
  <c r="D49" i="4" s="1"/>
  <c r="B45" i="4"/>
  <c r="B49" i="4" s="1"/>
  <c r="G76" i="4" l="1"/>
  <c r="G80" i="4" s="1"/>
  <c r="G84" i="4" s="1"/>
  <c r="G34" i="4"/>
  <c r="G45" i="4" s="1"/>
  <c r="G49" i="4" s="1"/>
  <c r="G17" i="4"/>
  <c r="G20" i="4" l="1"/>
  <c r="G30" i="4" s="1"/>
</calcChain>
</file>

<file path=xl/sharedStrings.xml><?xml version="1.0" encoding="utf-8"?>
<sst xmlns="http://schemas.openxmlformats.org/spreadsheetml/2006/main" count="121" uniqueCount="74">
  <si>
    <t>EURm</t>
  </si>
  <si>
    <t>Assets</t>
  </si>
  <si>
    <t xml:space="preserve">Cash and balances with central banks </t>
  </si>
  <si>
    <t>Loans to credit institutions</t>
  </si>
  <si>
    <t>Loans to the public</t>
  </si>
  <si>
    <t>Interest-bearing securities</t>
  </si>
  <si>
    <t>Financial instruments pledged as collateral</t>
  </si>
  <si>
    <t>Shares</t>
  </si>
  <si>
    <t xml:space="preserve">Derivatives  </t>
  </si>
  <si>
    <t>Fair value changes of the hedged items in portfolio hedge of interest rate risk</t>
  </si>
  <si>
    <t>Investments in group undertakings</t>
  </si>
  <si>
    <t>Investments in associated undertakings</t>
  </si>
  <si>
    <t>Intangible assets</t>
  </si>
  <si>
    <t>Properties and equipment</t>
  </si>
  <si>
    <t>Deferred tax assets</t>
  </si>
  <si>
    <t>Current tax assets</t>
  </si>
  <si>
    <t>Other assets</t>
  </si>
  <si>
    <t>Prepaid expenses and accrued income</t>
  </si>
  <si>
    <t>-</t>
  </si>
  <si>
    <t>Total assets</t>
  </si>
  <si>
    <t xml:space="preserve">Liabilities </t>
  </si>
  <si>
    <t>Deposits by credit institutions</t>
  </si>
  <si>
    <t>Deposits and borrowings from the public</t>
  </si>
  <si>
    <t xml:space="preserve">Debt securities in issue </t>
  </si>
  <si>
    <t>Current tax liabilities</t>
  </si>
  <si>
    <t>Other liabilities</t>
  </si>
  <si>
    <t>Accrued expenses and prepaid income</t>
  </si>
  <si>
    <t>Deferred tax liabilities</t>
  </si>
  <si>
    <t>Provisions</t>
  </si>
  <si>
    <t>Retirement benefit liabilities</t>
  </si>
  <si>
    <t>Subordinated liabilities</t>
  </si>
  <si>
    <t xml:space="preserve">Total liabilities </t>
  </si>
  <si>
    <t>Untaxed reserves</t>
  </si>
  <si>
    <t>Equity</t>
  </si>
  <si>
    <t>Total liabilities and equity</t>
  </si>
  <si>
    <t xml:space="preserve">Investments in group undertakings being merged </t>
  </si>
  <si>
    <t>Operating income</t>
  </si>
  <si>
    <t>Interest income</t>
  </si>
  <si>
    <t>Interest expense</t>
  </si>
  <si>
    <t>Net interest income</t>
  </si>
  <si>
    <t>Fee and commission income</t>
  </si>
  <si>
    <t>Fee and commission expense</t>
  </si>
  <si>
    <t>Net fee and commission income</t>
  </si>
  <si>
    <t xml:space="preserve">Net result from items at fair value </t>
  </si>
  <si>
    <t>Dividends</t>
  </si>
  <si>
    <t>Other operating income</t>
  </si>
  <si>
    <t>Total operating income</t>
  </si>
  <si>
    <t>Operating expenses</t>
  </si>
  <si>
    <t>General administrative expenses:</t>
  </si>
  <si>
    <t xml:space="preserve">  Staff costs </t>
  </si>
  <si>
    <t xml:space="preserve">  Other expenses</t>
  </si>
  <si>
    <t>Depreciation, amortisation and impairment charges of tangible and intangible assets</t>
  </si>
  <si>
    <t>Total operating expenses</t>
  </si>
  <si>
    <t>Profit before loan losses</t>
  </si>
  <si>
    <t>Net loan losses</t>
  </si>
  <si>
    <t xml:space="preserve">Impairment of securities held as financial non-current assets </t>
  </si>
  <si>
    <t>Operating profit</t>
  </si>
  <si>
    <t>Appropriations</t>
  </si>
  <si>
    <t>Income tax expense</t>
  </si>
  <si>
    <t>Net profit for the year</t>
  </si>
  <si>
    <t>Balance sheet</t>
  </si>
  <si>
    <t>NBAB</t>
  </si>
  <si>
    <t>NBD</t>
  </si>
  <si>
    <t>Income statement</t>
  </si>
  <si>
    <t>NBF</t>
  </si>
  <si>
    <t>NBN</t>
  </si>
  <si>
    <t>Eliminations</t>
  </si>
  <si>
    <t>31 Dec 2016</t>
  </si>
  <si>
    <t>2 Jan 2017</t>
  </si>
  <si>
    <r>
      <t xml:space="preserve">NBF </t>
    </r>
    <r>
      <rPr>
        <vertAlign val="superscript"/>
        <sz val="9"/>
        <rFont val="Geneva"/>
      </rPr>
      <t>1)</t>
    </r>
  </si>
  <si>
    <t>Retirement benefit assets</t>
  </si>
  <si>
    <t>NBAB Pro forma post merger</t>
  </si>
  <si>
    <t xml:space="preserve">At January 2 2017 NBAB merged with NBD, NBF and NBN. At that date NBAB has recognised the assets and liabilities and income statement as of 1 January 2017 of its former subsidiaries, as they are dissolved and have become branches to NBAB. A Balance sheet and income statement are presented as of the year ended 2016 in order to present the effect the mergers would have had on these financial statement if the merger would have been completed as of 31 December 2016. 
The adjustments made are in relation to align accounting policies of the merged entities with NBABs accounting policies and the elimination of participation of entities being merged and intercompany transactions. The below financial statements have been prepared for illustrative purposes only.
</t>
  </si>
  <si>
    <r>
      <rPr>
        <vertAlign val="superscript"/>
        <sz val="9"/>
        <rFont val="Geneva"/>
      </rPr>
      <t>1)</t>
    </r>
    <r>
      <rPr>
        <sz val="9"/>
        <rFont val="Geneva"/>
      </rPr>
      <t xml:space="preserve"> NBF pro forma, i e excluding the mortgage business divested in October 2016.</t>
    </r>
  </si>
</sst>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Arial"/>
      <family val="2"/>
      <scheme val="minor"/>
    </font>
    <font>
      <b/>
      <sz val="11"/>
      <color theme="1"/>
      <name val="Arial"/>
      <family val="2"/>
      <scheme val="minor"/>
    </font>
    <font>
      <sz val="10"/>
      <name val="Arial"/>
      <family val="2"/>
    </font>
    <font>
      <sz val="9"/>
      <name val="Geneva"/>
    </font>
    <font>
      <b/>
      <sz val="9"/>
      <name val="Geneva"/>
    </font>
    <font>
      <i/>
      <sz val="9"/>
      <color indexed="53"/>
      <name val="Geneva"/>
    </font>
    <font>
      <b/>
      <sz val="12"/>
      <name val="Geneva"/>
    </font>
    <font>
      <vertAlign val="superscript"/>
      <sz val="9"/>
      <name val="Geneva"/>
    </font>
    <font>
      <sz val="12"/>
      <name val="Geneva"/>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2" fillId="0" borderId="0">
      <alignment vertical="top"/>
    </xf>
    <xf numFmtId="0" fontId="2" fillId="0" borderId="0">
      <alignment vertical="top"/>
    </xf>
  </cellStyleXfs>
  <cellXfs count="32">
    <xf numFmtId="0" fontId="0" fillId="0" borderId="0" xfId="0"/>
    <xf numFmtId="0" fontId="3" fillId="0" borderId="0" xfId="1" applyFont="1" applyFill="1" applyAlignment="1"/>
    <xf numFmtId="0" fontId="4" fillId="0" borderId="1" xfId="1" applyFont="1" applyFill="1" applyBorder="1" applyAlignment="1"/>
    <xf numFmtId="15" fontId="3" fillId="0" borderId="1" xfId="1" quotePrefix="1" applyNumberFormat="1" applyFont="1" applyFill="1" applyBorder="1" applyAlignment="1">
      <alignment horizontal="right"/>
    </xf>
    <xf numFmtId="0" fontId="4" fillId="0" borderId="0" xfId="1" applyFont="1" applyFill="1" applyAlignment="1"/>
    <xf numFmtId="3" fontId="3" fillId="0" borderId="0" xfId="1" applyNumberFormat="1" applyFont="1" applyFill="1" applyAlignment="1">
      <alignment horizontal="right"/>
    </xf>
    <xf numFmtId="0" fontId="3" fillId="0" borderId="0" xfId="1" applyFont="1" applyFill="1" applyAlignment="1">
      <alignment wrapText="1"/>
    </xf>
    <xf numFmtId="0" fontId="3" fillId="0" borderId="0" xfId="1" applyFont="1" applyFill="1" applyBorder="1" applyAlignment="1"/>
    <xf numFmtId="0" fontId="4" fillId="0" borderId="2" xfId="1" applyFont="1" applyFill="1" applyBorder="1" applyAlignment="1"/>
    <xf numFmtId="3" fontId="4" fillId="0" borderId="2" xfId="1" applyNumberFormat="1" applyFont="1" applyFill="1" applyBorder="1" applyAlignment="1">
      <alignment horizontal="right"/>
    </xf>
    <xf numFmtId="0" fontId="5" fillId="0" borderId="0" xfId="1" applyFont="1" applyFill="1" applyBorder="1" applyAlignment="1"/>
    <xf numFmtId="3" fontId="3" fillId="0" borderId="0" xfId="1" applyNumberFormat="1" applyFont="1" applyFill="1" applyBorder="1" applyAlignment="1">
      <alignment horizontal="right"/>
    </xf>
    <xf numFmtId="3" fontId="3" fillId="0" borderId="0" xfId="1" applyNumberFormat="1" applyFont="1" applyFill="1" applyAlignment="1"/>
    <xf numFmtId="3" fontId="4" fillId="0" borderId="2" xfId="1" applyNumberFormat="1" applyFont="1" applyFill="1" applyBorder="1" applyAlignment="1"/>
    <xf numFmtId="0" fontId="3" fillId="0" borderId="1" xfId="1" applyFont="1" applyFill="1" applyBorder="1" applyAlignment="1"/>
    <xf numFmtId="3" fontId="3" fillId="0" borderId="1" xfId="1" quotePrefix="1" applyNumberFormat="1" applyFont="1" applyFill="1" applyBorder="1" applyAlignment="1">
      <alignment horizontal="right"/>
    </xf>
    <xf numFmtId="0" fontId="4" fillId="0" borderId="2" xfId="1" applyFont="1" applyFill="1" applyBorder="1" applyAlignment="1">
      <alignment wrapText="1"/>
    </xf>
    <xf numFmtId="3" fontId="3" fillId="0" borderId="1" xfId="1" applyNumberFormat="1" applyFont="1" applyFill="1" applyBorder="1" applyAlignment="1">
      <alignment horizontal="right"/>
    </xf>
    <xf numFmtId="0" fontId="4" fillId="0" borderId="0" xfId="1" applyFont="1" applyFill="1" applyBorder="1" applyAlignment="1"/>
    <xf numFmtId="3" fontId="4" fillId="0" borderId="0" xfId="1" applyNumberFormat="1" applyFont="1" applyFill="1" applyBorder="1" applyAlignment="1">
      <alignment horizontal="right"/>
    </xf>
    <xf numFmtId="0" fontId="3" fillId="0" borderId="1" xfId="1" applyFont="1" applyFill="1" applyBorder="1" applyAlignment="1">
      <alignment wrapText="1"/>
    </xf>
    <xf numFmtId="0" fontId="6" fillId="0" borderId="0" xfId="1" applyFont="1" applyFill="1" applyAlignment="1"/>
    <xf numFmtId="0" fontId="1" fillId="0" borderId="0" xfId="0" applyFont="1"/>
    <xf numFmtId="0" fontId="0" fillId="0" borderId="0" xfId="0" applyFont="1"/>
    <xf numFmtId="3" fontId="0" fillId="0" borderId="0" xfId="0" applyNumberFormat="1"/>
    <xf numFmtId="15" fontId="3" fillId="0" borderId="0" xfId="1" quotePrefix="1" applyNumberFormat="1" applyFont="1" applyFill="1" applyBorder="1" applyAlignment="1">
      <alignment horizontal="right"/>
    </xf>
    <xf numFmtId="0" fontId="8" fillId="0" borderId="0" xfId="1" applyFont="1" applyFill="1" applyAlignment="1"/>
    <xf numFmtId="3" fontId="3" fillId="0" borderId="0" xfId="1" applyNumberFormat="1" applyFont="1" applyFill="1" applyBorder="1" applyAlignment="1"/>
    <xf numFmtId="0" fontId="0" fillId="0" borderId="0" xfId="0" applyFont="1" applyBorder="1" applyAlignment="1">
      <alignment horizontal="right"/>
    </xf>
    <xf numFmtId="3" fontId="3" fillId="0" borderId="1" xfId="1" applyNumberFormat="1" applyFont="1" applyFill="1" applyBorder="1" applyAlignment="1"/>
    <xf numFmtId="3" fontId="3" fillId="0" borderId="0" xfId="1" quotePrefix="1" applyNumberFormat="1" applyFont="1" applyFill="1" applyBorder="1" applyAlignment="1">
      <alignment horizontal="right"/>
    </xf>
    <xf numFmtId="0" fontId="8" fillId="0" borderId="0" xfId="1" applyFont="1" applyFill="1" applyAlignment="1">
      <alignment horizontal="left" wrapText="1"/>
    </xf>
  </cellXfs>
  <cellStyles count="3">
    <cellStyle name="=C:\WINNT35\SYSTEM32\COMMAND.COM" xfId="1"/>
    <cellStyle name="=C:\WINNT35\SYSTEM32\COMMAND.COM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Nordea">
  <a:themeElements>
    <a:clrScheme name="Nordea">
      <a:dk1>
        <a:srgbClr val="191919"/>
      </a:dk1>
      <a:lt1>
        <a:srgbClr val="FFFFFF"/>
      </a:lt1>
      <a:dk2>
        <a:srgbClr val="005284"/>
      </a:dk2>
      <a:lt2>
        <a:srgbClr val="779ABC"/>
      </a:lt2>
      <a:accent1>
        <a:srgbClr val="A9AF00"/>
      </a:accent1>
      <a:accent2>
        <a:srgbClr val="D1D175"/>
      </a:accent2>
      <a:accent3>
        <a:srgbClr val="CCD8DE"/>
      </a:accent3>
      <a:accent4>
        <a:srgbClr val="AA0000"/>
      </a:accent4>
      <a:accent5>
        <a:srgbClr val="CC6600"/>
      </a:accent5>
      <a:accent6>
        <a:srgbClr val="E8BD00"/>
      </a:accent6>
      <a:hlink>
        <a:srgbClr val="005284"/>
      </a:hlink>
      <a:folHlink>
        <a:srgbClr val="660033"/>
      </a:folHlink>
    </a:clrScheme>
    <a:fontScheme name="Nordea">
      <a:majorFont>
        <a:latin typeface="Arial"/>
        <a:ea typeface="Arial"/>
        <a:cs typeface="Arial"/>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Arial"/>
        <a:cs typeface="Arial"/>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Norde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9999" dist="19999" dir="5400000" rotWithShape="0">
              <a:srgbClr val="000000">
                <a:alpha val="37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tint val="99000"/>
          </a:scheme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custClrLst>
    <a:custClr name="Brand blue">
      <a:srgbClr val="005284"/>
    </a:custClr>
    <a:custClr name="Brand blue 01">
      <a:srgbClr val="779ABC"/>
    </a:custClr>
    <a:custClr name="Brand blue 02">
      <a:srgbClr val="CCD8DE"/>
    </a:custClr>
    <a:custClr name="Brand blue 03">
      <a:srgbClr val="E5EAEF"/>
    </a:custClr>
    <a:custClr name="Dust Green 01">
      <a:srgbClr val="968F69"/>
    </a:custClr>
    <a:custClr name="Dust Green 02">
      <a:srgbClr val="C5BC89"/>
    </a:custClr>
    <a:custClr name="Dust Green 03">
      <a:srgbClr val="D9D5BE"/>
    </a:custClr>
    <a:custClr name="Cool Grey 01">
      <a:srgbClr val="999999"/>
    </a:custClr>
    <a:custClr name="Cool Grey 02">
      <a:srgbClr val="CCCCCC"/>
    </a:custClr>
    <a:custClr name="Cool Grey 03">
      <a:srgbClr val="E4E3E3"/>
    </a:custClr>
    <a:custClr name="Green 01">
      <a:srgbClr val="A9AF00"/>
    </a:custClr>
    <a:custClr name="Green 02">
      <a:srgbClr val="D8DB7F"/>
    </a:custClr>
    <a:custClr name="Green 03">
      <a:srgbClr val="EFF1CC"/>
    </a:custClr>
    <a:custClr name="Dark Blue">
      <a:srgbClr val="003366"/>
    </a:custClr>
    <a:custClr name="Orange">
      <a:srgbClr val="CC6600"/>
    </a:custClr>
    <a:custClr name="Dark Orange">
      <a:srgbClr val="CC3300"/>
    </a:custClr>
    <a:custClr name="Brown">
      <a:srgbClr val="AA0000"/>
    </a:custClr>
    <a:custClr name="Yellow">
      <a:srgbClr val="E8BD00"/>
    </a:custClr>
    <a:custClr name="Red">
      <a:srgbClr val="C1004F"/>
    </a:custClr>
    <a:custClr name="Petrol">
      <a:srgbClr val="660033"/>
    </a:custClr>
    <a:custClr name="Olive">
      <a:srgbClr val="999933"/>
    </a:custClr>
    <a:custClr name="Light Olive">
      <a:srgbClr val="F3EFC3"/>
    </a:custClr>
  </a:custClr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tabSelected="1" workbookViewId="0"/>
  </sheetViews>
  <sheetFormatPr defaultRowHeight="14.25"/>
  <cols>
    <col min="1" max="1" width="54.75" customWidth="1"/>
  </cols>
  <sheetData>
    <row r="1" spans="1:7" ht="15.75">
      <c r="A1" s="21" t="s">
        <v>71</v>
      </c>
    </row>
    <row r="2" spans="1:7" ht="15.75">
      <c r="A2" s="21"/>
    </row>
    <row r="3" spans="1:7" ht="138" customHeight="1">
      <c r="A3" s="31" t="s">
        <v>72</v>
      </c>
      <c r="B3" s="31"/>
      <c r="C3" s="31"/>
      <c r="D3" s="31"/>
      <c r="E3" s="31"/>
      <c r="F3" s="31"/>
      <c r="G3" s="31"/>
    </row>
    <row r="4" spans="1:7" ht="15">
      <c r="A4" s="26"/>
      <c r="B4" s="23"/>
    </row>
    <row r="8" spans="1:7" ht="15">
      <c r="A8" s="22" t="s">
        <v>60</v>
      </c>
    </row>
    <row r="9" spans="1:7">
      <c r="B9" s="25" t="s">
        <v>61</v>
      </c>
      <c r="C9" s="25" t="s">
        <v>64</v>
      </c>
      <c r="D9" s="25" t="s">
        <v>65</v>
      </c>
      <c r="E9" s="25" t="s">
        <v>62</v>
      </c>
      <c r="F9" s="25" t="s">
        <v>66</v>
      </c>
      <c r="G9" s="25" t="s">
        <v>61</v>
      </c>
    </row>
    <row r="10" spans="1:7">
      <c r="A10" s="2" t="s">
        <v>0</v>
      </c>
      <c r="B10" s="3" t="s">
        <v>67</v>
      </c>
      <c r="C10" s="3" t="s">
        <v>68</v>
      </c>
      <c r="D10" s="3" t="s">
        <v>68</v>
      </c>
      <c r="E10" s="3" t="s">
        <v>68</v>
      </c>
      <c r="F10" s="3"/>
      <c r="G10" s="3" t="s">
        <v>68</v>
      </c>
    </row>
    <row r="11" spans="1:7" ht="14.25" customHeight="1">
      <c r="A11" s="4" t="s">
        <v>1</v>
      </c>
      <c r="B11" s="1"/>
    </row>
    <row r="12" spans="1:7" ht="14.25" customHeight="1">
      <c r="A12" s="1" t="s">
        <v>2</v>
      </c>
      <c r="B12" s="5">
        <v>101</v>
      </c>
      <c r="C12" s="5">
        <v>29367</v>
      </c>
      <c r="D12" s="5">
        <v>970</v>
      </c>
      <c r="E12" s="5">
        <v>1315</v>
      </c>
      <c r="F12" s="5" t="s">
        <v>18</v>
      </c>
      <c r="G12" s="5">
        <f t="shared" ref="G12:G17" si="0">SUM(B12:F12)</f>
        <v>31753</v>
      </c>
    </row>
    <row r="13" spans="1:7" ht="14.25" customHeight="1">
      <c r="A13" s="1" t="s">
        <v>3</v>
      </c>
      <c r="B13" s="5">
        <v>88375</v>
      </c>
      <c r="C13" s="5">
        <v>31856</v>
      </c>
      <c r="D13" s="5">
        <v>5887</v>
      </c>
      <c r="E13" s="5">
        <v>10836</v>
      </c>
      <c r="F13" s="5">
        <f>-78770+1</f>
        <v>-78769</v>
      </c>
      <c r="G13" s="5">
        <f t="shared" si="0"/>
        <v>58185</v>
      </c>
    </row>
    <row r="14" spans="1:7" ht="14.25" customHeight="1">
      <c r="A14" s="1" t="s">
        <v>4</v>
      </c>
      <c r="B14" s="5">
        <v>43726</v>
      </c>
      <c r="C14" s="5">
        <v>56754</v>
      </c>
      <c r="D14" s="5">
        <v>42061</v>
      </c>
      <c r="E14" s="5">
        <v>27387</v>
      </c>
      <c r="F14" s="5">
        <v>-16</v>
      </c>
      <c r="G14" s="5">
        <f t="shared" si="0"/>
        <v>169912</v>
      </c>
    </row>
    <row r="15" spans="1:7" ht="14.25" customHeight="1">
      <c r="A15" s="1" t="s">
        <v>5</v>
      </c>
      <c r="B15" s="5">
        <f>6583+10359</f>
        <v>16942</v>
      </c>
      <c r="C15" s="5">
        <v>27368</v>
      </c>
      <c r="D15" s="5">
        <v>12141</v>
      </c>
      <c r="E15" s="5">
        <v>13005</v>
      </c>
      <c r="F15" s="5">
        <v>-50</v>
      </c>
      <c r="G15" s="5">
        <f t="shared" si="0"/>
        <v>69406</v>
      </c>
    </row>
    <row r="16" spans="1:7" ht="14.25" customHeight="1">
      <c r="A16" s="1" t="s">
        <v>6</v>
      </c>
      <c r="B16" s="5">
        <v>0</v>
      </c>
      <c r="C16" s="5">
        <v>4139</v>
      </c>
      <c r="D16" s="5">
        <v>116</v>
      </c>
      <c r="E16" s="5">
        <v>4044</v>
      </c>
      <c r="F16" s="5" t="s">
        <v>18</v>
      </c>
      <c r="G16" s="5">
        <f t="shared" si="0"/>
        <v>8299</v>
      </c>
    </row>
    <row r="17" spans="1:7" ht="14.25" customHeight="1">
      <c r="A17" s="1" t="s">
        <v>7</v>
      </c>
      <c r="B17" s="5">
        <f>130+1</f>
        <v>131</v>
      </c>
      <c r="C17" s="5">
        <v>1262</v>
      </c>
      <c r="D17" s="5">
        <v>20</v>
      </c>
      <c r="E17" s="5">
        <v>2033</v>
      </c>
      <c r="F17" s="5">
        <v>-26</v>
      </c>
      <c r="G17" s="5">
        <f t="shared" si="0"/>
        <v>3420</v>
      </c>
    </row>
    <row r="18" spans="1:7" ht="14.25" customHeight="1">
      <c r="A18" s="1" t="s">
        <v>8</v>
      </c>
      <c r="B18" s="5">
        <v>4668</v>
      </c>
      <c r="C18" s="5">
        <v>68563</v>
      </c>
      <c r="D18" s="5">
        <v>554</v>
      </c>
      <c r="E18" s="5">
        <v>69</v>
      </c>
      <c r="F18" s="5">
        <v>-2454</v>
      </c>
      <c r="G18" s="5">
        <f t="shared" ref="G18:G29" si="1">SUM(B18:F18)</f>
        <v>71400</v>
      </c>
    </row>
    <row r="19" spans="1:7" ht="14.25" customHeight="1">
      <c r="A19" s="6" t="s">
        <v>9</v>
      </c>
      <c r="B19" s="5">
        <v>0.26</v>
      </c>
      <c r="C19" s="5">
        <v>21</v>
      </c>
      <c r="D19" s="5">
        <v>22</v>
      </c>
      <c r="E19" s="5">
        <v>36</v>
      </c>
      <c r="F19" s="5" t="s">
        <v>18</v>
      </c>
      <c r="G19" s="5">
        <f t="shared" si="1"/>
        <v>79.260000000000005</v>
      </c>
    </row>
    <row r="20" spans="1:7" ht="14.25" customHeight="1">
      <c r="A20" s="1" t="s">
        <v>10</v>
      </c>
      <c r="B20" s="5">
        <v>5733</v>
      </c>
      <c r="C20" s="5">
        <v>306</v>
      </c>
      <c r="D20" s="5">
        <v>1130</v>
      </c>
      <c r="E20" s="5">
        <v>4338</v>
      </c>
      <c r="F20" s="5">
        <v>1513</v>
      </c>
      <c r="G20" s="5">
        <f t="shared" si="1"/>
        <v>13020</v>
      </c>
    </row>
    <row r="21" spans="1:7" ht="14.25" customHeight="1">
      <c r="A21" s="1" t="s">
        <v>35</v>
      </c>
      <c r="B21" s="5">
        <v>14368</v>
      </c>
      <c r="C21" s="5" t="s">
        <v>18</v>
      </c>
      <c r="D21" s="5" t="s">
        <v>18</v>
      </c>
      <c r="E21" s="5" t="s">
        <v>18</v>
      </c>
      <c r="F21" s="5">
        <v>-14368</v>
      </c>
      <c r="G21" s="5">
        <f t="shared" si="1"/>
        <v>0</v>
      </c>
    </row>
    <row r="22" spans="1:7" ht="14.25" customHeight="1">
      <c r="A22" s="1" t="s">
        <v>11</v>
      </c>
      <c r="B22" s="5">
        <v>12</v>
      </c>
      <c r="C22" s="5">
        <v>8</v>
      </c>
      <c r="D22" s="5">
        <v>46</v>
      </c>
      <c r="E22" s="5">
        <v>15</v>
      </c>
      <c r="F22" s="5" t="s">
        <v>18</v>
      </c>
      <c r="G22" s="5">
        <f t="shared" si="1"/>
        <v>81</v>
      </c>
    </row>
    <row r="23" spans="1:7" ht="14.25" customHeight="1">
      <c r="A23" s="1" t="s">
        <v>12</v>
      </c>
      <c r="B23" s="5">
        <v>1539</v>
      </c>
      <c r="C23" s="5">
        <v>26</v>
      </c>
      <c r="D23" s="5">
        <v>8</v>
      </c>
      <c r="E23" s="5">
        <v>226</v>
      </c>
      <c r="F23" s="5">
        <v>-78</v>
      </c>
      <c r="G23" s="5">
        <f t="shared" si="1"/>
        <v>1721</v>
      </c>
    </row>
    <row r="24" spans="1:7" ht="14.25" customHeight="1">
      <c r="A24" s="1" t="s">
        <v>13</v>
      </c>
      <c r="B24" s="5">
        <v>132</v>
      </c>
      <c r="C24" s="5">
        <v>81</v>
      </c>
      <c r="D24" s="5">
        <v>44</v>
      </c>
      <c r="E24" s="5">
        <v>77</v>
      </c>
      <c r="F24" s="5" t="s">
        <v>18</v>
      </c>
      <c r="G24" s="5">
        <f t="shared" si="1"/>
        <v>334</v>
      </c>
    </row>
    <row r="25" spans="1:7" ht="14.25" customHeight="1">
      <c r="A25" s="1" t="s">
        <v>14</v>
      </c>
      <c r="B25" s="5">
        <v>22</v>
      </c>
      <c r="C25" s="5" t="s">
        <v>18</v>
      </c>
      <c r="D25" s="5" t="s">
        <v>18</v>
      </c>
      <c r="E25" s="5" t="s">
        <v>18</v>
      </c>
      <c r="F25" s="5" t="s">
        <v>18</v>
      </c>
      <c r="G25" s="5">
        <f t="shared" si="1"/>
        <v>22</v>
      </c>
    </row>
    <row r="26" spans="1:7" ht="14.25" customHeight="1">
      <c r="A26" s="1" t="s">
        <v>15</v>
      </c>
      <c r="B26" s="5">
        <v>204</v>
      </c>
      <c r="C26" s="5" t="s">
        <v>18</v>
      </c>
      <c r="D26" s="5" t="s">
        <v>18</v>
      </c>
      <c r="E26" s="5">
        <v>34</v>
      </c>
      <c r="F26" s="5" t="s">
        <v>18</v>
      </c>
      <c r="G26" s="5">
        <f t="shared" si="1"/>
        <v>238</v>
      </c>
    </row>
    <row r="27" spans="1:7" ht="14.25" customHeight="1">
      <c r="A27" s="1" t="s">
        <v>70</v>
      </c>
      <c r="B27" s="5">
        <v>0</v>
      </c>
      <c r="C27" s="5">
        <v>78</v>
      </c>
      <c r="D27" s="5">
        <v>5</v>
      </c>
      <c r="E27" s="5">
        <v>33</v>
      </c>
      <c r="F27" s="5" t="s">
        <v>18</v>
      </c>
      <c r="G27" s="5">
        <f t="shared" si="1"/>
        <v>116</v>
      </c>
    </row>
    <row r="28" spans="1:7" ht="14.25" customHeight="1">
      <c r="A28" s="7" t="s">
        <v>16</v>
      </c>
      <c r="B28" s="5">
        <v>4560</v>
      </c>
      <c r="C28" s="5">
        <v>16205</v>
      </c>
      <c r="D28" s="5">
        <f>139+1</f>
        <v>140</v>
      </c>
      <c r="E28" s="5">
        <v>831</v>
      </c>
      <c r="F28" s="5">
        <v>-200</v>
      </c>
      <c r="G28" s="5">
        <f t="shared" si="1"/>
        <v>21536</v>
      </c>
    </row>
    <row r="29" spans="1:7" ht="14.25" customHeight="1">
      <c r="A29" s="7" t="s">
        <v>17</v>
      </c>
      <c r="B29" s="11">
        <v>749</v>
      </c>
      <c r="C29" s="11">
        <v>222</v>
      </c>
      <c r="D29" s="11">
        <v>109</v>
      </c>
      <c r="E29" s="11">
        <v>127</v>
      </c>
      <c r="F29" s="5">
        <v>-109</v>
      </c>
      <c r="G29" s="5">
        <f t="shared" si="1"/>
        <v>1098</v>
      </c>
    </row>
    <row r="30" spans="1:7" ht="14.25" customHeight="1">
      <c r="A30" s="8" t="s">
        <v>19</v>
      </c>
      <c r="B30" s="9">
        <f t="shared" ref="B30:G30" si="2">SUM(B12:B29)</f>
        <v>181262.26</v>
      </c>
      <c r="C30" s="9">
        <f t="shared" si="2"/>
        <v>236256</v>
      </c>
      <c r="D30" s="9">
        <f t="shared" si="2"/>
        <v>63253</v>
      </c>
      <c r="E30" s="9">
        <f t="shared" si="2"/>
        <v>64406</v>
      </c>
      <c r="F30" s="9">
        <f t="shared" si="2"/>
        <v>-94557</v>
      </c>
      <c r="G30" s="9">
        <f t="shared" si="2"/>
        <v>450620.26</v>
      </c>
    </row>
    <row r="31" spans="1:7" ht="14.25" customHeight="1">
      <c r="A31" s="10"/>
      <c r="B31" s="1"/>
      <c r="C31" s="24"/>
      <c r="D31" s="24"/>
      <c r="E31" s="24"/>
      <c r="F31" s="24"/>
      <c r="G31" s="24"/>
    </row>
    <row r="32" spans="1:7" ht="14.25" customHeight="1">
      <c r="A32" s="4" t="s">
        <v>20</v>
      </c>
      <c r="B32" s="1"/>
      <c r="C32" s="24"/>
      <c r="D32" s="24"/>
      <c r="E32" s="24"/>
      <c r="F32" s="24"/>
      <c r="G32" s="24"/>
    </row>
    <row r="33" spans="1:7" ht="14.25" customHeight="1">
      <c r="A33" s="1" t="s">
        <v>21</v>
      </c>
      <c r="B33" s="5">
        <v>20374</v>
      </c>
      <c r="C33" s="5">
        <v>62545</v>
      </c>
      <c r="D33" s="5">
        <v>27350</v>
      </c>
      <c r="E33" s="5">
        <v>10247</v>
      </c>
      <c r="F33" s="5">
        <v>-74287</v>
      </c>
      <c r="G33" s="5">
        <f t="shared" ref="G33:G44" si="3">SUM(B33:F33)</f>
        <v>46229</v>
      </c>
    </row>
    <row r="34" spans="1:7" ht="14.25" customHeight="1">
      <c r="A34" s="1" t="s">
        <v>22</v>
      </c>
      <c r="B34" s="12">
        <v>58183</v>
      </c>
      <c r="C34" s="5">
        <v>55351</v>
      </c>
      <c r="D34" s="5">
        <v>26353</v>
      </c>
      <c r="E34" s="5">
        <v>42691</v>
      </c>
      <c r="F34" s="5">
        <v>-224</v>
      </c>
      <c r="G34" s="5">
        <f t="shared" si="3"/>
        <v>182354</v>
      </c>
    </row>
    <row r="35" spans="1:7" ht="14.25" customHeight="1">
      <c r="A35" s="1" t="s">
        <v>23</v>
      </c>
      <c r="B35" s="12">
        <v>63162</v>
      </c>
      <c r="C35" s="5">
        <v>18507</v>
      </c>
      <c r="D35" s="5">
        <v>991</v>
      </c>
      <c r="E35" s="5" t="s">
        <v>18</v>
      </c>
      <c r="F35" s="5">
        <v>-32</v>
      </c>
      <c r="G35" s="5">
        <f t="shared" si="3"/>
        <v>82628</v>
      </c>
    </row>
    <row r="36" spans="1:7" ht="14.25" customHeight="1">
      <c r="A36" s="1" t="s">
        <v>8</v>
      </c>
      <c r="B36" s="12">
        <v>3612</v>
      </c>
      <c r="C36" s="5">
        <v>70864</v>
      </c>
      <c r="D36" s="5">
        <v>349</v>
      </c>
      <c r="E36" s="5">
        <v>219</v>
      </c>
      <c r="F36" s="5">
        <v>-2445</v>
      </c>
      <c r="G36" s="5">
        <f t="shared" si="3"/>
        <v>72599</v>
      </c>
    </row>
    <row r="37" spans="1:7" ht="14.25" customHeight="1">
      <c r="A37" s="6" t="s">
        <v>9</v>
      </c>
      <c r="B37" s="12">
        <v>1008</v>
      </c>
      <c r="C37" s="5">
        <v>25</v>
      </c>
      <c r="D37" s="5">
        <v>1</v>
      </c>
      <c r="E37" s="5">
        <v>6</v>
      </c>
      <c r="F37" s="5" t="s">
        <v>18</v>
      </c>
      <c r="G37" s="5">
        <f t="shared" si="3"/>
        <v>1040</v>
      </c>
    </row>
    <row r="38" spans="1:7" ht="14.25" customHeight="1">
      <c r="A38" s="1" t="s">
        <v>24</v>
      </c>
      <c r="B38" s="5">
        <v>0</v>
      </c>
      <c r="C38" s="5">
        <v>65</v>
      </c>
      <c r="D38" s="5">
        <v>271</v>
      </c>
      <c r="E38" s="5">
        <v>1</v>
      </c>
      <c r="F38" s="5" t="s">
        <v>18</v>
      </c>
      <c r="G38" s="5">
        <f t="shared" si="3"/>
        <v>337</v>
      </c>
    </row>
    <row r="39" spans="1:7" ht="14.25" customHeight="1">
      <c r="A39" s="7" t="s">
        <v>25</v>
      </c>
      <c r="B39" s="12">
        <v>3279</v>
      </c>
      <c r="C39" s="5">
        <v>17296</v>
      </c>
      <c r="D39" s="5">
        <v>455</v>
      </c>
      <c r="E39" s="5">
        <f>2927-1</f>
        <v>2926</v>
      </c>
      <c r="F39" s="5">
        <v>32</v>
      </c>
      <c r="G39" s="5">
        <f t="shared" si="3"/>
        <v>23988</v>
      </c>
    </row>
    <row r="40" spans="1:7" ht="14.25" customHeight="1">
      <c r="A40" s="1" t="s">
        <v>26</v>
      </c>
      <c r="B40" s="12">
        <v>670</v>
      </c>
      <c r="C40" s="5">
        <v>268</v>
      </c>
      <c r="D40" s="5">
        <v>104</v>
      </c>
      <c r="E40" s="5">
        <v>360</v>
      </c>
      <c r="F40" s="5">
        <v>-89</v>
      </c>
      <c r="G40" s="5">
        <f t="shared" si="3"/>
        <v>1313</v>
      </c>
    </row>
    <row r="41" spans="1:7" ht="14.25" customHeight="1">
      <c r="A41" s="1" t="s">
        <v>27</v>
      </c>
      <c r="B41" s="5">
        <v>0</v>
      </c>
      <c r="C41" s="5" t="s">
        <v>18</v>
      </c>
      <c r="D41" s="5">
        <v>188</v>
      </c>
      <c r="E41" s="5">
        <v>29</v>
      </c>
      <c r="F41" s="5">
        <v>-17</v>
      </c>
      <c r="G41" s="5">
        <f t="shared" si="3"/>
        <v>200</v>
      </c>
    </row>
    <row r="42" spans="1:7" ht="14.25" customHeight="1">
      <c r="A42" s="1" t="s">
        <v>28</v>
      </c>
      <c r="B42" s="12">
        <v>307</v>
      </c>
      <c r="C42" s="5">
        <v>62</v>
      </c>
      <c r="D42" s="5">
        <v>24</v>
      </c>
      <c r="E42" s="5">
        <v>220</v>
      </c>
      <c r="F42" s="5">
        <v>-204</v>
      </c>
      <c r="G42" s="5">
        <f t="shared" si="3"/>
        <v>409</v>
      </c>
    </row>
    <row r="43" spans="1:7" ht="14.25" customHeight="1">
      <c r="A43" s="1" t="s">
        <v>29</v>
      </c>
      <c r="B43" s="12">
        <v>169</v>
      </c>
      <c r="C43" s="5">
        <v>4</v>
      </c>
      <c r="D43" s="5">
        <v>124</v>
      </c>
      <c r="E43" s="5">
        <v>4</v>
      </c>
      <c r="F43" s="5" t="s">
        <v>18</v>
      </c>
      <c r="G43" s="5">
        <f t="shared" si="3"/>
        <v>301</v>
      </c>
    </row>
    <row r="44" spans="1:7" ht="14.25" customHeight="1">
      <c r="A44" s="1" t="s">
        <v>30</v>
      </c>
      <c r="B44" s="12">
        <v>10086</v>
      </c>
      <c r="C44" s="5">
        <v>632</v>
      </c>
      <c r="D44" s="5">
        <v>1151</v>
      </c>
      <c r="E44" s="5">
        <v>1153</v>
      </c>
      <c r="F44" s="5">
        <v>-2683</v>
      </c>
      <c r="G44" s="5">
        <f t="shared" si="3"/>
        <v>10339</v>
      </c>
    </row>
    <row r="45" spans="1:7" ht="14.25" customHeight="1">
      <c r="A45" s="8" t="s">
        <v>31</v>
      </c>
      <c r="B45" s="13">
        <f t="shared" ref="B45:G45" si="4">SUM(B33:B44)</f>
        <v>160850</v>
      </c>
      <c r="C45" s="13">
        <f t="shared" si="4"/>
        <v>225619</v>
      </c>
      <c r="D45" s="13">
        <f t="shared" si="4"/>
        <v>57361</v>
      </c>
      <c r="E45" s="13">
        <f t="shared" si="4"/>
        <v>57856</v>
      </c>
      <c r="F45" s="13">
        <f t="shared" si="4"/>
        <v>-79949</v>
      </c>
      <c r="G45" s="13">
        <f t="shared" si="4"/>
        <v>421737</v>
      </c>
    </row>
    <row r="46" spans="1:7" ht="14.25" customHeight="1">
      <c r="A46" s="1"/>
      <c r="B46" s="1"/>
    </row>
    <row r="47" spans="1:7" ht="14.25" customHeight="1">
      <c r="A47" s="4" t="s">
        <v>32</v>
      </c>
      <c r="B47" s="27">
        <v>2</v>
      </c>
      <c r="C47" s="28" t="s">
        <v>18</v>
      </c>
      <c r="D47" s="28" t="s">
        <v>18</v>
      </c>
      <c r="E47" s="28" t="s">
        <v>18</v>
      </c>
      <c r="F47" s="5" t="s">
        <v>18</v>
      </c>
      <c r="G47" s="5">
        <f t="shared" ref="G47:G48" si="5">SUM(B47:F47)</f>
        <v>2</v>
      </c>
    </row>
    <row r="48" spans="1:7" ht="14.25" customHeight="1">
      <c r="A48" s="4" t="s">
        <v>33</v>
      </c>
      <c r="B48" s="29">
        <v>20410</v>
      </c>
      <c r="C48" s="29">
        <v>10637</v>
      </c>
      <c r="D48" s="29">
        <v>5892</v>
      </c>
      <c r="E48" s="29">
        <v>6550</v>
      </c>
      <c r="F48" s="29">
        <v>-14608</v>
      </c>
      <c r="G48" s="5">
        <f t="shared" si="5"/>
        <v>28881</v>
      </c>
    </row>
    <row r="49" spans="1:15" ht="14.25" customHeight="1">
      <c r="A49" s="16" t="s">
        <v>34</v>
      </c>
      <c r="B49" s="13">
        <f>SUM(B45:B48)</f>
        <v>181262</v>
      </c>
      <c r="C49" s="13">
        <f t="shared" ref="C49:G49" si="6">SUM(C45:C48)</f>
        <v>236256</v>
      </c>
      <c r="D49" s="13">
        <f t="shared" si="6"/>
        <v>63253</v>
      </c>
      <c r="E49" s="13">
        <f t="shared" si="6"/>
        <v>64406</v>
      </c>
      <c r="F49" s="13">
        <f t="shared" si="6"/>
        <v>-94557</v>
      </c>
      <c r="G49" s="13">
        <f t="shared" si="6"/>
        <v>450620</v>
      </c>
    </row>
    <row r="50" spans="1:15" ht="14.25" customHeight="1"/>
    <row r="51" spans="1:15" ht="14.25" customHeight="1">
      <c r="A51" s="23"/>
    </row>
    <row r="52" spans="1:15" ht="14.25" customHeight="1">
      <c r="A52" s="22" t="s">
        <v>63</v>
      </c>
    </row>
    <row r="53" spans="1:15" ht="14.25" customHeight="1">
      <c r="B53" s="25" t="s">
        <v>61</v>
      </c>
      <c r="C53" s="25" t="s">
        <v>69</v>
      </c>
      <c r="D53" s="25" t="s">
        <v>65</v>
      </c>
      <c r="E53" s="25" t="s">
        <v>62</v>
      </c>
      <c r="F53" s="25" t="s">
        <v>66</v>
      </c>
      <c r="G53" s="25" t="s">
        <v>61</v>
      </c>
    </row>
    <row r="54" spans="1:15" ht="14.25" customHeight="1">
      <c r="A54" s="2" t="s">
        <v>0</v>
      </c>
      <c r="B54" s="14">
        <v>2016</v>
      </c>
      <c r="C54" s="14">
        <v>2016</v>
      </c>
      <c r="D54" s="14">
        <v>2016</v>
      </c>
      <c r="E54" s="14">
        <v>2016</v>
      </c>
      <c r="F54" s="14">
        <v>2016</v>
      </c>
      <c r="G54" s="14">
        <v>2016</v>
      </c>
    </row>
    <row r="55" spans="1:15" ht="14.25" customHeight="1">
      <c r="A55" s="4" t="s">
        <v>36</v>
      </c>
      <c r="B55" s="1"/>
      <c r="E55" s="1"/>
    </row>
    <row r="56" spans="1:15" ht="14.25" customHeight="1">
      <c r="A56" s="1" t="s">
        <v>37</v>
      </c>
      <c r="B56" s="5">
        <v>1403</v>
      </c>
      <c r="C56" s="5">
        <v>835</v>
      </c>
      <c r="D56" s="5">
        <v>1403</v>
      </c>
      <c r="E56" s="5">
        <f>953-1</f>
        <v>952</v>
      </c>
      <c r="F56" s="5">
        <v>-416</v>
      </c>
      <c r="G56" s="5">
        <f>SUM(B56:F56)</f>
        <v>4177</v>
      </c>
      <c r="J56" s="24"/>
      <c r="K56" s="24"/>
      <c r="L56" s="24"/>
      <c r="M56" s="24"/>
      <c r="N56" s="24"/>
      <c r="O56" s="24"/>
    </row>
    <row r="57" spans="1:15" ht="14.25" customHeight="1">
      <c r="A57" s="14" t="s">
        <v>38</v>
      </c>
      <c r="B57" s="17">
        <v>-939</v>
      </c>
      <c r="C57" s="17">
        <v>-400</v>
      </c>
      <c r="D57" s="17">
        <v>-612</v>
      </c>
      <c r="E57" s="17">
        <v>-181</v>
      </c>
      <c r="F57" s="17">
        <v>416</v>
      </c>
      <c r="G57" s="17">
        <f t="shared" ref="G57:G83" si="7">SUM(B57:F57)</f>
        <v>-1716</v>
      </c>
      <c r="J57" s="24"/>
      <c r="K57" s="24"/>
      <c r="L57" s="24"/>
      <c r="M57" s="24"/>
      <c r="N57" s="24"/>
      <c r="O57" s="24"/>
    </row>
    <row r="58" spans="1:15" ht="14.25" customHeight="1">
      <c r="A58" s="8" t="s">
        <v>39</v>
      </c>
      <c r="B58" s="9">
        <f>SUM(B56:B57)</f>
        <v>464</v>
      </c>
      <c r="C58" s="9">
        <f t="shared" ref="C58:G58" si="8">SUM(C56:C57)</f>
        <v>435</v>
      </c>
      <c r="D58" s="9">
        <f t="shared" si="8"/>
        <v>791</v>
      </c>
      <c r="E58" s="9">
        <f t="shared" si="8"/>
        <v>771</v>
      </c>
      <c r="F58" s="9">
        <f t="shared" si="8"/>
        <v>0</v>
      </c>
      <c r="G58" s="9">
        <f t="shared" si="8"/>
        <v>2461</v>
      </c>
      <c r="J58" s="24"/>
      <c r="K58" s="24"/>
      <c r="L58" s="24"/>
      <c r="M58" s="24"/>
      <c r="N58" s="24"/>
      <c r="O58" s="24"/>
    </row>
    <row r="59" spans="1:15" ht="14.25" customHeight="1">
      <c r="A59" s="1"/>
      <c r="B59" s="5"/>
      <c r="C59" s="5"/>
      <c r="D59" s="5"/>
      <c r="E59" s="5"/>
      <c r="F59" s="5"/>
      <c r="G59" s="5"/>
      <c r="J59" s="24"/>
      <c r="K59" s="24"/>
      <c r="L59" s="24"/>
      <c r="M59" s="24"/>
      <c r="N59" s="24"/>
      <c r="O59" s="24"/>
    </row>
    <row r="60" spans="1:15" ht="14.25" customHeight="1">
      <c r="A60" s="7" t="s">
        <v>40</v>
      </c>
      <c r="B60" s="5">
        <v>978</v>
      </c>
      <c r="C60" s="5">
        <v>694</v>
      </c>
      <c r="D60" s="5">
        <v>347</v>
      </c>
      <c r="E60" s="5">
        <v>871</v>
      </c>
      <c r="F60" s="5">
        <v>-483</v>
      </c>
      <c r="G60" s="5">
        <f t="shared" si="7"/>
        <v>2407</v>
      </c>
      <c r="J60" s="24"/>
      <c r="K60" s="24"/>
      <c r="L60" s="24"/>
      <c r="M60" s="24"/>
      <c r="N60" s="24"/>
      <c r="O60" s="24"/>
    </row>
    <row r="61" spans="1:15" ht="14.25" customHeight="1">
      <c r="A61" s="14" t="s">
        <v>41</v>
      </c>
      <c r="B61" s="17">
        <v>-138</v>
      </c>
      <c r="C61" s="17">
        <v>-586</v>
      </c>
      <c r="D61" s="17">
        <v>-69</v>
      </c>
      <c r="E61" s="17">
        <v>-107</v>
      </c>
      <c r="F61" s="17">
        <v>483</v>
      </c>
      <c r="G61" s="17">
        <f t="shared" si="7"/>
        <v>-417</v>
      </c>
      <c r="J61" s="24"/>
      <c r="K61" s="24"/>
      <c r="L61" s="24"/>
      <c r="M61" s="24"/>
      <c r="N61" s="24"/>
      <c r="O61" s="24"/>
    </row>
    <row r="62" spans="1:15" ht="14.25" customHeight="1">
      <c r="A62" s="8" t="s">
        <v>42</v>
      </c>
      <c r="B62" s="9">
        <f>SUM(B60:B61)</f>
        <v>840</v>
      </c>
      <c r="C62" s="9">
        <f t="shared" ref="C62:G62" si="9">SUM(C60:C61)</f>
        <v>108</v>
      </c>
      <c r="D62" s="9">
        <f t="shared" si="9"/>
        <v>278</v>
      </c>
      <c r="E62" s="9">
        <f t="shared" si="9"/>
        <v>764</v>
      </c>
      <c r="F62" s="9">
        <f t="shared" si="9"/>
        <v>0</v>
      </c>
      <c r="G62" s="9">
        <f t="shared" si="9"/>
        <v>1990</v>
      </c>
      <c r="J62" s="24"/>
      <c r="K62" s="24"/>
      <c r="L62" s="24"/>
      <c r="M62" s="24"/>
      <c r="N62" s="24"/>
      <c r="O62" s="24"/>
    </row>
    <row r="63" spans="1:15" ht="14.25" customHeight="1">
      <c r="A63" s="1"/>
      <c r="B63" s="5"/>
      <c r="C63" s="5"/>
      <c r="D63" s="5"/>
      <c r="E63" s="5"/>
      <c r="F63" s="5"/>
      <c r="G63" s="5"/>
      <c r="J63" s="24"/>
      <c r="K63" s="24"/>
      <c r="L63" s="24"/>
      <c r="M63" s="24"/>
      <c r="N63" s="24"/>
      <c r="O63" s="24"/>
    </row>
    <row r="64" spans="1:15" ht="14.25" customHeight="1">
      <c r="A64" s="6" t="s">
        <v>43</v>
      </c>
      <c r="B64" s="5">
        <v>216</v>
      </c>
      <c r="C64" s="5">
        <v>1152</v>
      </c>
      <c r="D64" s="5">
        <v>54</v>
      </c>
      <c r="E64" s="5">
        <v>81</v>
      </c>
      <c r="F64" s="5">
        <v>0</v>
      </c>
      <c r="G64" s="5">
        <f t="shared" si="7"/>
        <v>1503</v>
      </c>
      <c r="J64" s="24"/>
      <c r="K64" s="24"/>
      <c r="L64" s="24"/>
      <c r="M64" s="24"/>
      <c r="N64" s="24"/>
      <c r="O64" s="24"/>
    </row>
    <row r="65" spans="1:17" ht="14.25" customHeight="1">
      <c r="A65" s="1" t="s">
        <v>44</v>
      </c>
      <c r="B65" s="5">
        <v>3210</v>
      </c>
      <c r="C65" s="5">
        <v>72</v>
      </c>
      <c r="D65" s="5">
        <v>155</v>
      </c>
      <c r="E65" s="5" t="s">
        <v>18</v>
      </c>
      <c r="F65" s="5">
        <v>-1317</v>
      </c>
      <c r="G65" s="5">
        <f t="shared" si="7"/>
        <v>2120</v>
      </c>
      <c r="J65" s="24"/>
      <c r="K65" s="24"/>
      <c r="L65" s="24"/>
      <c r="M65" s="24"/>
      <c r="N65" s="24"/>
      <c r="O65" s="24"/>
    </row>
    <row r="66" spans="1:17" ht="14.25" customHeight="1">
      <c r="A66" s="14" t="s">
        <v>45</v>
      </c>
      <c r="B66" s="5">
        <v>712</v>
      </c>
      <c r="C66" s="5">
        <v>95</v>
      </c>
      <c r="D66" s="5">
        <v>67</v>
      </c>
      <c r="E66" s="5">
        <v>354</v>
      </c>
      <c r="F66" s="5">
        <v>-869</v>
      </c>
      <c r="G66" s="5">
        <f t="shared" si="7"/>
        <v>359</v>
      </c>
      <c r="J66" s="24"/>
      <c r="K66" s="24"/>
      <c r="L66" s="24"/>
      <c r="M66" s="24"/>
      <c r="N66" s="24"/>
      <c r="O66" s="24"/>
    </row>
    <row r="67" spans="1:17" ht="14.25" customHeight="1">
      <c r="A67" s="8" t="s">
        <v>46</v>
      </c>
      <c r="B67" s="9">
        <f>SUM(B62:B66)+B58</f>
        <v>5442</v>
      </c>
      <c r="C67" s="9">
        <f t="shared" ref="C67:G67" si="10">SUM(C62:C66)+C58</f>
        <v>1862</v>
      </c>
      <c r="D67" s="9">
        <f t="shared" si="10"/>
        <v>1345</v>
      </c>
      <c r="E67" s="9">
        <f t="shared" si="10"/>
        <v>1970</v>
      </c>
      <c r="F67" s="9">
        <f t="shared" si="10"/>
        <v>-2186</v>
      </c>
      <c r="G67" s="9">
        <f t="shared" si="10"/>
        <v>8433</v>
      </c>
      <c r="J67" s="24"/>
      <c r="K67" s="24"/>
      <c r="L67" s="24"/>
      <c r="M67" s="24"/>
      <c r="N67" s="24"/>
      <c r="O67" s="24"/>
      <c r="Q67" s="24"/>
    </row>
    <row r="68" spans="1:17" ht="14.25" customHeight="1">
      <c r="A68" s="7"/>
      <c r="B68" s="5"/>
      <c r="C68" s="5"/>
      <c r="D68" s="5"/>
      <c r="E68" s="5"/>
      <c r="F68" s="5"/>
      <c r="G68" s="5"/>
      <c r="J68" s="24"/>
      <c r="K68" s="24"/>
      <c r="L68" s="24"/>
      <c r="M68" s="24"/>
      <c r="N68" s="24"/>
      <c r="O68" s="24"/>
      <c r="Q68" s="24"/>
    </row>
    <row r="69" spans="1:17" ht="14.25" customHeight="1">
      <c r="A69" s="4" t="s">
        <v>47</v>
      </c>
      <c r="B69" s="5"/>
      <c r="C69" s="5"/>
      <c r="D69" s="5"/>
      <c r="E69" s="5"/>
      <c r="F69" s="5"/>
      <c r="G69" s="5"/>
      <c r="J69" s="24"/>
      <c r="K69" s="24"/>
      <c r="L69" s="24"/>
      <c r="M69" s="24"/>
      <c r="N69" s="24"/>
      <c r="O69" s="24"/>
      <c r="Q69" s="24"/>
    </row>
    <row r="70" spans="1:17" ht="14.25" customHeight="1">
      <c r="A70" s="1" t="s">
        <v>48</v>
      </c>
      <c r="B70" s="5"/>
      <c r="C70" s="5"/>
      <c r="D70" s="5"/>
      <c r="E70" s="5"/>
      <c r="F70" s="5"/>
      <c r="G70" s="5"/>
      <c r="J70" s="24"/>
      <c r="K70" s="24"/>
      <c r="L70" s="24"/>
      <c r="M70" s="24"/>
      <c r="N70" s="24"/>
      <c r="O70" s="24"/>
      <c r="Q70" s="24"/>
    </row>
    <row r="71" spans="1:17" ht="14.25" customHeight="1">
      <c r="A71" s="1" t="s">
        <v>49</v>
      </c>
      <c r="B71" s="5">
        <v>-1113</v>
      </c>
      <c r="C71" s="5">
        <v>-484</v>
      </c>
      <c r="D71" s="5">
        <v>-226</v>
      </c>
      <c r="E71" s="5">
        <v>-785</v>
      </c>
      <c r="F71" s="5">
        <v>4</v>
      </c>
      <c r="G71" s="5">
        <f t="shared" si="7"/>
        <v>-2604</v>
      </c>
      <c r="J71" s="24"/>
      <c r="K71" s="24"/>
      <c r="L71" s="24"/>
      <c r="M71" s="24"/>
      <c r="N71" s="24"/>
      <c r="O71" s="24"/>
      <c r="Q71" s="24"/>
    </row>
    <row r="72" spans="1:17" ht="14.25" customHeight="1">
      <c r="A72" s="1" t="s">
        <v>50</v>
      </c>
      <c r="B72" s="5">
        <v>-1008</v>
      </c>
      <c r="C72" s="5">
        <f>-388</f>
        <v>-388</v>
      </c>
      <c r="D72" s="5">
        <v>-206</v>
      </c>
      <c r="E72" s="5">
        <v>-495</v>
      </c>
      <c r="F72" s="5">
        <v>607</v>
      </c>
      <c r="G72" s="5">
        <f t="shared" si="7"/>
        <v>-1490</v>
      </c>
      <c r="J72" s="24"/>
      <c r="K72" s="24"/>
      <c r="L72" s="24"/>
      <c r="M72" s="24"/>
      <c r="N72" s="24"/>
      <c r="O72" s="24"/>
      <c r="Q72" s="24"/>
    </row>
    <row r="73" spans="1:17" ht="24">
      <c r="A73" s="6" t="s">
        <v>51</v>
      </c>
      <c r="B73" s="5">
        <v>-172</v>
      </c>
      <c r="C73" s="5">
        <v>-26</v>
      </c>
      <c r="D73" s="5">
        <v>-9</v>
      </c>
      <c r="E73" s="5">
        <v>-30</v>
      </c>
      <c r="F73" s="5">
        <v>-12</v>
      </c>
      <c r="G73" s="5">
        <f t="shared" si="7"/>
        <v>-249</v>
      </c>
      <c r="J73" s="24"/>
      <c r="K73" s="24"/>
      <c r="L73" s="24"/>
      <c r="M73" s="24"/>
      <c r="N73" s="24"/>
      <c r="O73" s="24"/>
      <c r="Q73" s="24"/>
    </row>
    <row r="74" spans="1:17" ht="14.25" customHeight="1">
      <c r="A74" s="8" t="s">
        <v>52</v>
      </c>
      <c r="B74" s="9">
        <f>SUM(B71:B73)</f>
        <v>-2293</v>
      </c>
      <c r="C74" s="9">
        <f t="shared" ref="C74:G74" si="11">SUM(C71:C73)</f>
        <v>-898</v>
      </c>
      <c r="D74" s="9">
        <f t="shared" si="11"/>
        <v>-441</v>
      </c>
      <c r="E74" s="9">
        <f t="shared" si="11"/>
        <v>-1310</v>
      </c>
      <c r="F74" s="9">
        <f t="shared" si="11"/>
        <v>599</v>
      </c>
      <c r="G74" s="9">
        <f t="shared" si="11"/>
        <v>-4343</v>
      </c>
      <c r="J74" s="24"/>
      <c r="K74" s="24"/>
      <c r="L74" s="24"/>
      <c r="M74" s="24"/>
      <c r="N74" s="24"/>
      <c r="O74" s="24"/>
      <c r="Q74" s="24"/>
    </row>
    <row r="75" spans="1:17" ht="14.25" customHeight="1">
      <c r="A75" s="7"/>
      <c r="B75" s="11"/>
      <c r="C75" s="11"/>
      <c r="D75" s="11"/>
      <c r="E75" s="11"/>
      <c r="F75" s="11"/>
      <c r="G75" s="11"/>
      <c r="J75" s="24"/>
      <c r="K75" s="24"/>
      <c r="L75" s="24"/>
      <c r="M75" s="24"/>
      <c r="N75" s="24"/>
      <c r="O75" s="24"/>
      <c r="Q75" s="24"/>
    </row>
    <row r="76" spans="1:17" ht="14.25" customHeight="1">
      <c r="A76" s="8" t="s">
        <v>53</v>
      </c>
      <c r="B76" s="9">
        <f>+B74+B67</f>
        <v>3149</v>
      </c>
      <c r="C76" s="9">
        <f t="shared" ref="C76:G76" si="12">+C74+C67</f>
        <v>964</v>
      </c>
      <c r="D76" s="9">
        <f t="shared" si="12"/>
        <v>904</v>
      </c>
      <c r="E76" s="9">
        <f t="shared" si="12"/>
        <v>660</v>
      </c>
      <c r="F76" s="9">
        <f t="shared" si="12"/>
        <v>-1587</v>
      </c>
      <c r="G76" s="9">
        <f t="shared" si="12"/>
        <v>4090</v>
      </c>
      <c r="J76" s="24"/>
      <c r="K76" s="24"/>
      <c r="L76" s="24"/>
      <c r="M76" s="24"/>
      <c r="N76" s="24"/>
      <c r="O76" s="24"/>
      <c r="Q76" s="24"/>
    </row>
    <row r="77" spans="1:17" ht="14.25" customHeight="1">
      <c r="A77" s="18"/>
      <c r="B77" s="19"/>
      <c r="C77" s="19"/>
      <c r="D77" s="19"/>
      <c r="E77" s="19"/>
      <c r="F77" s="19"/>
      <c r="G77" s="19"/>
      <c r="J77" s="24"/>
      <c r="K77" s="24"/>
      <c r="L77" s="24"/>
      <c r="M77" s="24"/>
      <c r="N77" s="24"/>
      <c r="O77" s="24"/>
      <c r="Q77" s="24"/>
    </row>
    <row r="78" spans="1:17" ht="14.25" customHeight="1">
      <c r="A78" s="7" t="s">
        <v>54</v>
      </c>
      <c r="B78" s="5">
        <v>-193</v>
      </c>
      <c r="C78" s="5">
        <v>-42</v>
      </c>
      <c r="D78" s="5">
        <v>-161</v>
      </c>
      <c r="E78" s="5">
        <v>-38</v>
      </c>
      <c r="F78" s="5" t="s">
        <v>18</v>
      </c>
      <c r="G78" s="5">
        <f t="shared" si="7"/>
        <v>-434</v>
      </c>
      <c r="J78" s="24"/>
      <c r="K78" s="24"/>
      <c r="L78" s="24"/>
      <c r="M78" s="24"/>
      <c r="N78" s="24"/>
      <c r="O78" s="24"/>
      <c r="Q78" s="24"/>
    </row>
    <row r="79" spans="1:17" ht="14.25" customHeight="1">
      <c r="A79" s="14" t="s">
        <v>55</v>
      </c>
      <c r="B79" s="5">
        <v>-6</v>
      </c>
      <c r="C79" s="15" t="s">
        <v>18</v>
      </c>
      <c r="D79" s="15" t="s">
        <v>18</v>
      </c>
      <c r="E79" s="15" t="s">
        <v>18</v>
      </c>
      <c r="F79" s="15" t="s">
        <v>18</v>
      </c>
      <c r="G79" s="15">
        <f t="shared" si="7"/>
        <v>-6</v>
      </c>
      <c r="J79" s="24"/>
      <c r="K79" s="24"/>
      <c r="L79" s="24"/>
      <c r="M79" s="24"/>
      <c r="N79" s="24"/>
      <c r="O79" s="24"/>
      <c r="Q79" s="24"/>
    </row>
    <row r="80" spans="1:17" ht="14.25" customHeight="1">
      <c r="A80" s="8" t="s">
        <v>56</v>
      </c>
      <c r="B80" s="9">
        <f>SUM(B76:B79)</f>
        <v>2950</v>
      </c>
      <c r="C80" s="9">
        <f t="shared" ref="C80:G80" si="13">SUM(C76:C79)</f>
        <v>922</v>
      </c>
      <c r="D80" s="9">
        <f t="shared" si="13"/>
        <v>743</v>
      </c>
      <c r="E80" s="9">
        <f t="shared" si="13"/>
        <v>622</v>
      </c>
      <c r="F80" s="9">
        <f t="shared" si="13"/>
        <v>-1587</v>
      </c>
      <c r="G80" s="9">
        <f t="shared" si="13"/>
        <v>3650</v>
      </c>
      <c r="J80" s="24"/>
      <c r="K80" s="24"/>
      <c r="L80" s="24"/>
      <c r="M80" s="24"/>
      <c r="N80" s="24"/>
      <c r="O80" s="24"/>
      <c r="Q80" s="24"/>
    </row>
    <row r="81" spans="1:17" ht="14.25" customHeight="1">
      <c r="A81" s="18"/>
      <c r="B81" s="19"/>
      <c r="C81" s="19"/>
      <c r="D81" s="19"/>
      <c r="E81" s="19"/>
      <c r="F81" s="19"/>
      <c r="G81" s="19"/>
      <c r="J81" s="24"/>
      <c r="K81" s="24"/>
      <c r="L81" s="24"/>
      <c r="M81" s="24"/>
      <c r="N81" s="24"/>
      <c r="O81" s="24"/>
      <c r="Q81" s="24"/>
    </row>
    <row r="82" spans="1:17" ht="14.25" customHeight="1">
      <c r="A82" s="7" t="s">
        <v>57</v>
      </c>
      <c r="B82" s="5">
        <v>1</v>
      </c>
      <c r="C82" s="30" t="s">
        <v>18</v>
      </c>
      <c r="D82" s="30" t="s">
        <v>18</v>
      </c>
      <c r="E82" s="30" t="s">
        <v>18</v>
      </c>
      <c r="F82" s="30" t="s">
        <v>18</v>
      </c>
      <c r="G82" s="5">
        <f t="shared" si="7"/>
        <v>1</v>
      </c>
      <c r="J82" s="24"/>
      <c r="K82" s="24"/>
      <c r="L82" s="24"/>
      <c r="M82" s="24"/>
      <c r="N82" s="24"/>
      <c r="O82" s="24"/>
      <c r="Q82" s="24"/>
    </row>
    <row r="83" spans="1:17" ht="14.25" customHeight="1">
      <c r="A83" s="20" t="s">
        <v>58</v>
      </c>
      <c r="B83" s="17">
        <v>-51</v>
      </c>
      <c r="C83" s="17">
        <v>-166.392</v>
      </c>
      <c r="D83" s="17">
        <v>-184</v>
      </c>
      <c r="E83" s="17">
        <v>-62</v>
      </c>
      <c r="F83" s="17" t="s">
        <v>18</v>
      </c>
      <c r="G83" s="17">
        <f t="shared" si="7"/>
        <v>-463.392</v>
      </c>
      <c r="J83" s="24"/>
      <c r="K83" s="24"/>
      <c r="L83" s="24"/>
      <c r="M83" s="24"/>
      <c r="N83" s="24"/>
      <c r="O83" s="24"/>
      <c r="Q83" s="24"/>
    </row>
    <row r="84" spans="1:17" ht="14.25" customHeight="1">
      <c r="A84" s="8" t="s">
        <v>59</v>
      </c>
      <c r="B84" s="9">
        <f>SUM(B80:B83)</f>
        <v>2900</v>
      </c>
      <c r="C84" s="9">
        <f t="shared" ref="C84:G84" si="14">SUM(C80:C83)</f>
        <v>755.60799999999995</v>
      </c>
      <c r="D84" s="9">
        <f t="shared" si="14"/>
        <v>559</v>
      </c>
      <c r="E84" s="9">
        <f t="shared" si="14"/>
        <v>560</v>
      </c>
      <c r="F84" s="9">
        <f t="shared" si="14"/>
        <v>-1587</v>
      </c>
      <c r="G84" s="9">
        <f t="shared" si="14"/>
        <v>3187.6080000000002</v>
      </c>
      <c r="J84" s="24"/>
      <c r="K84" s="24"/>
      <c r="L84" s="24"/>
      <c r="M84" s="24"/>
      <c r="N84" s="24"/>
      <c r="O84" s="24"/>
      <c r="Q84" s="24"/>
    </row>
    <row r="85" spans="1:17" ht="14.25" customHeight="1"/>
    <row r="86" spans="1:17" ht="14.25" customHeight="1">
      <c r="A86" s="7" t="s">
        <v>73</v>
      </c>
    </row>
  </sheetData>
  <mergeCells count="1">
    <mergeCell ref="A3:G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Note 21</vt:lpstr>
    </vt:vector>
  </TitlesOfParts>
  <Company>Nordea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default workbook template</dc:title>
  <dc:creator>Bourn, Fredrik</dc:creator>
  <cp:lastModifiedBy>Andersson, Ylva</cp:lastModifiedBy>
  <dcterms:created xsi:type="dcterms:W3CDTF">2011-04-04T05:58:52Z</dcterms:created>
  <dcterms:modified xsi:type="dcterms:W3CDTF">2017-01-25T18:37:38Z</dcterms:modified>
</cp:coreProperties>
</file>