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80" yWindow="405" windowWidth="13650" windowHeight="11760" tabRatio="933"/>
  </bookViews>
  <sheets>
    <sheet name="PeB Total" sheetId="73" r:id="rId1"/>
    <sheet name="PeB Total excl SB" sheetId="663" r:id="rId2"/>
    <sheet name="PeB DK" sheetId="63" r:id="rId3"/>
    <sheet name="PeB FI" sheetId="66" r:id="rId4"/>
    <sheet name="PeB NO" sheetId="64" r:id="rId5"/>
    <sheet name="PeB SE" sheetId="65" r:id="rId6"/>
    <sheet name="Banking Baltics" sheetId="518" state="hidden" r:id="rId7"/>
    <sheet name="PeB Other" sheetId="632" r:id="rId8"/>
    <sheet name="CBB Total" sheetId="655" r:id="rId9"/>
    <sheet name="CBB Total excl SB" sheetId="664" r:id="rId10"/>
    <sheet name="Comm Banking" sheetId="656" r:id="rId11"/>
    <sheet name="Bus Banking" sheetId="657" r:id="rId12"/>
    <sheet name="CBB Other" sheetId="658" r:id="rId13"/>
    <sheet name="Wholesale banking" sheetId="520" r:id="rId14"/>
    <sheet name="Corporate Institutional Banking" sheetId="513" state="hidden" r:id="rId15"/>
    <sheet name="Shipping" sheetId="508" state="hidden" r:id="rId16"/>
    <sheet name="Banking Russia" sheetId="522" state="hidden" r:id="rId17"/>
    <sheet name="Wholesalebanking other" sheetId="521" state="hidden" r:id="rId18"/>
    <sheet name="WB Spec" sheetId="667" r:id="rId19"/>
    <sheet name="Wealth Management" sheetId="524" r:id="rId20"/>
    <sheet name="Private Banking" sheetId="523" r:id="rId21"/>
    <sheet name="Asset management" sheetId="58" r:id="rId22"/>
    <sheet name="Life" sheetId="607" r:id="rId23"/>
    <sheet name="Wealth Other" sheetId="620" r:id="rId24"/>
    <sheet name="GCC" sheetId="29" r:id="rId25"/>
  </sheets>
  <externalReferences>
    <externalReference r:id="rId26"/>
    <externalReference r:id="rId27"/>
  </externalReferences>
  <definedNames>
    <definedName name="_Key1" localSheetId="11" hidden="1">'[1]Work Sheet'!#REF!</definedName>
    <definedName name="_Key1" localSheetId="12" hidden="1">'[1]Work Sheet'!#REF!</definedName>
    <definedName name="_Key1" localSheetId="8" hidden="1">'[1]Work Sheet'!#REF!</definedName>
    <definedName name="_Key1" localSheetId="10" hidden="1">'[1]Work Sheet'!#REF!</definedName>
    <definedName name="_Key1" hidden="1">'[1]Work Sheet'!#REF!</definedName>
    <definedName name="_Key2" localSheetId="11" hidden="1">'[1]Work Sheet'!#REF!</definedName>
    <definedName name="_Key2" localSheetId="12" hidden="1">'[1]Work Sheet'!#REF!</definedName>
    <definedName name="_Key2" localSheetId="8" hidden="1">'[1]Work Sheet'!#REF!</definedName>
    <definedName name="_Key2" localSheetId="10" hidden="1">'[1]Work Sheet'!#REF!</definedName>
    <definedName name="_Key2" hidden="1">'[1]Work Sheet'!#REF!</definedName>
    <definedName name="_Order1" hidden="1">255</definedName>
    <definedName name="_Order2" hidden="1">255</definedName>
    <definedName name="_Sort" localSheetId="11" hidden="1">'[1]Work Sheet'!#REF!</definedName>
    <definedName name="_Sort" localSheetId="12" hidden="1">'[1]Work Sheet'!#REF!</definedName>
    <definedName name="_Sort" localSheetId="8" hidden="1">'[1]Work Sheet'!#REF!</definedName>
    <definedName name="_Sort" localSheetId="10" hidden="1">'[1]Work Sheet'!#REF!</definedName>
    <definedName name="_Sort" hidden="1">'[1]Work Sheet'!#REF!</definedName>
    <definedName name="as" localSheetId="21" hidden="1">{"5 * utfall + budget",#N/A,FALSE,"T-0298";"5 * bolag",#N/A,FALSE,"T-0298";"Unibank, utfall alla",#N/A,FALSE,"T-0298";#N/A,#N/A,FALSE,"Koncernskulder";#N/A,#N/A,FALSE,"Koncernfakturering"}</definedName>
    <definedName name="as" localSheetId="11" hidden="1">{"5 * utfall + budget",#N/A,FALSE,"T-0298";"5 * bolag",#N/A,FALSE,"T-0298";"Unibank, utfall alla",#N/A,FALSE,"T-0298";#N/A,#N/A,FALSE,"Koncernskulder";#N/A,#N/A,FALSE,"Koncernfakturering"}</definedName>
    <definedName name="as" localSheetId="12" hidden="1">{"5 * utfall + budget",#N/A,FALSE,"T-0298";"5 * bolag",#N/A,FALSE,"T-0298";"Unibank, utfall alla",#N/A,FALSE,"T-0298";#N/A,#N/A,FALSE,"Koncernskulder";#N/A,#N/A,FALSE,"Koncernfakturering"}</definedName>
    <definedName name="as" localSheetId="8" hidden="1">{"5 * utfall + budget",#N/A,FALSE,"T-0298";"5 * bolag",#N/A,FALSE,"T-0298";"Unibank, utfall alla",#N/A,FALSE,"T-0298";#N/A,#N/A,FALSE,"Koncernskulder";#N/A,#N/A,FALSE,"Koncernfakturering"}</definedName>
    <definedName name="as" localSheetId="10" hidden="1">{"5 * utfall + budget",#N/A,FALSE,"T-0298";"5 * bolag",#N/A,FALSE,"T-0298";"Unibank, utfall alla",#N/A,FALSE,"T-0298";#N/A,#N/A,FALSE,"Koncernskulder";#N/A,#N/A,FALSE,"Koncernfakturering"}</definedName>
    <definedName name="as" localSheetId="14" hidden="1">{"5 * utfall + budget",#N/A,FALSE,"T-0298";"5 * bolag",#N/A,FALSE,"T-0298";"Unibank, utfall alla",#N/A,FALSE,"T-0298";#N/A,#N/A,FALSE,"Koncernskulder";#N/A,#N/A,FALSE,"Koncernfakturering"}</definedName>
    <definedName name="as" localSheetId="2" hidden="1">{"5 * utfall + budget",#N/A,FALSE,"T-0298";"5 * bolag",#N/A,FALSE,"T-0298";"Unibank, utfall alla",#N/A,FALSE,"T-0298";#N/A,#N/A,FALSE,"Koncernskulder";#N/A,#N/A,FALSE,"Koncernfakturering"}</definedName>
    <definedName name="as" localSheetId="3" hidden="1">{"5 * utfall + budget",#N/A,FALSE,"T-0298";"5 * bolag",#N/A,FALSE,"T-0298";"Unibank, utfall alla",#N/A,FALSE,"T-0298";#N/A,#N/A,FALSE,"Koncernskulder";#N/A,#N/A,FALSE,"Koncernfakturering"}</definedName>
    <definedName name="as" localSheetId="4" hidden="1">{"5 * utfall + budget",#N/A,FALSE,"T-0298";"5 * bolag",#N/A,FALSE,"T-0298";"Unibank, utfall alla",#N/A,FALSE,"T-0298";#N/A,#N/A,FALSE,"Koncernskulder";#N/A,#N/A,FALSE,"Koncernfakturering"}</definedName>
    <definedName name="as" localSheetId="5" hidden="1">{"5 * utfall + budget",#N/A,FALSE,"T-0298";"5 * bolag",#N/A,FALSE,"T-0298";"Unibank, utfall alla",#N/A,FALSE,"T-0298";#N/A,#N/A,FALSE,"Koncernskulder";#N/A,#N/A,FALSE,"Koncernfakturering"}</definedName>
    <definedName name="as" localSheetId="0" hidden="1">{"5 * utfall + budget",#N/A,FALSE,"T-0298";"5 * bolag",#N/A,FALSE,"T-0298";"Unibank, utfall alla",#N/A,FALSE,"T-0298";#N/A,#N/A,FALSE,"Koncernskulder";#N/A,#N/A,FALSE,"Koncernfakturering"}</definedName>
    <definedName name="as" localSheetId="15" hidden="1">{"5 * utfall + budget",#N/A,FALSE,"T-0298";"5 * bolag",#N/A,FALSE,"T-0298";"Unibank, utfall alla",#N/A,FALSE,"T-0298";#N/A,#N/A,FALSE,"Koncernskulder";#N/A,#N/A,FALSE,"Koncernfakturering"}</definedName>
    <definedName name="as" hidden="1">{"5 * utfall + budget",#N/A,FALSE,"T-0298";"5 * bolag",#N/A,FALSE,"T-0298";"Unibank, utfall alla",#N/A,FALSE,"T-0298";#N/A,#N/A,FALSE,"Koncernskulder";#N/A,#N/A,FALSE,"Koncernfakturering"}</definedName>
    <definedName name="Asset">'Asset management'!$A$1:$G$25</definedName>
    <definedName name="AUMs">#REF!</definedName>
    <definedName name="bankBaltics">'Banking Baltics'!$A$1:$O$57</definedName>
    <definedName name="bankingRussia">'Banking Russia'!$A$1:$Q$30</definedName>
    <definedName name="bankPoland" localSheetId="11">#REF!</definedName>
    <definedName name="bankPoland" localSheetId="12">#REF!</definedName>
    <definedName name="bankPoland" localSheetId="8">#REF!</definedName>
    <definedName name="bankPoland" localSheetId="10">#REF!</definedName>
    <definedName name="bankPoland" localSheetId="7">'PeB Other'!$A$1:$G$23</definedName>
    <definedName name="bankPoland">#REF!</definedName>
    <definedName name="Bus_Banking">'Bus Banking'!$A$1:$G$26</definedName>
    <definedName name="CBB_Other">'CBB Other'!$A$1:$G$16</definedName>
    <definedName name="CBB_Total">'CBB Total'!$A$1:$G$27</definedName>
    <definedName name="CMB">'Corporate Institutional Banking'!$A$1:$O$52</definedName>
    <definedName name="Comm_Banking">'Comm Banking'!$A$1:$G$26</definedName>
    <definedName name="cru_ytd">#REF!</definedName>
    <definedName name="cru_ytd_eng">#REF!</definedName>
    <definedName name="date">#REF!</definedName>
    <definedName name="dddd" localSheetId="11" hidden="1">{#N/A,#N/A,TRUE,"Forside";#N/A,#N/A,TRUE,"Contents";#N/A,#N/A,TRUE,"Opera. income stat.";#N/A,#N/A,TRUE,"Business area ";#N/A,#N/A,TRUE,"Statutory income statem."}</definedName>
    <definedName name="dddd" localSheetId="12" hidden="1">{#N/A,#N/A,TRUE,"Forside";#N/A,#N/A,TRUE,"Contents";#N/A,#N/A,TRUE,"Opera. income stat.";#N/A,#N/A,TRUE,"Business area ";#N/A,#N/A,TRUE,"Statutory income statem."}</definedName>
    <definedName name="dddd" localSheetId="8" hidden="1">{#N/A,#N/A,TRUE,"Forside";#N/A,#N/A,TRUE,"Contents";#N/A,#N/A,TRUE,"Opera. income stat.";#N/A,#N/A,TRUE,"Business area ";#N/A,#N/A,TRUE,"Statutory income statem."}</definedName>
    <definedName name="dddd" localSheetId="10" hidden="1">{#N/A,#N/A,TRUE,"Forside";#N/A,#N/A,TRUE,"Contents";#N/A,#N/A,TRUE,"Opera. income stat.";#N/A,#N/A,TRUE,"Business area ";#N/A,#N/A,TRUE,"Statutory income statem."}</definedName>
    <definedName name="dddd" localSheetId="14" hidden="1">{#N/A,#N/A,TRUE,"Forside";#N/A,#N/A,TRUE,"Contents";#N/A,#N/A,TRUE,"Opera. income stat.";#N/A,#N/A,TRUE,"Business area ";#N/A,#N/A,TRUE,"Statutory income statem."}</definedName>
    <definedName name="dddd" localSheetId="2" hidden="1">{#N/A,#N/A,TRUE,"Forside";#N/A,#N/A,TRUE,"Contents";#N/A,#N/A,TRUE,"Opera. income stat.";#N/A,#N/A,TRUE,"Business area ";#N/A,#N/A,TRUE,"Statutory income statem."}</definedName>
    <definedName name="dddd" localSheetId="3" hidden="1">{#N/A,#N/A,TRUE,"Forside";#N/A,#N/A,TRUE,"Contents";#N/A,#N/A,TRUE,"Opera. income stat.";#N/A,#N/A,TRUE,"Business area ";#N/A,#N/A,TRUE,"Statutory income statem."}</definedName>
    <definedName name="dddd" localSheetId="4" hidden="1">{#N/A,#N/A,TRUE,"Forside";#N/A,#N/A,TRUE,"Contents";#N/A,#N/A,TRUE,"Opera. income stat.";#N/A,#N/A,TRUE,"Business area ";#N/A,#N/A,TRUE,"Statutory income statem."}</definedName>
    <definedName name="dddd" localSheetId="5" hidden="1">{#N/A,#N/A,TRUE,"Forside";#N/A,#N/A,TRUE,"Contents";#N/A,#N/A,TRUE,"Opera. income stat.";#N/A,#N/A,TRUE,"Business area ";#N/A,#N/A,TRUE,"Statutory income statem."}</definedName>
    <definedName name="dddd" localSheetId="0" hidden="1">{#N/A,#N/A,TRUE,"Forside";#N/A,#N/A,TRUE,"Contents";#N/A,#N/A,TRUE,"Opera. income stat.";#N/A,#N/A,TRUE,"Business area ";#N/A,#N/A,TRUE,"Statutory income statem."}</definedName>
    <definedName name="dddd" localSheetId="15" hidden="1">{#N/A,#N/A,TRUE,"Forside";#N/A,#N/A,TRUE,"Contents";#N/A,#N/A,TRUE,"Opera. income stat.";#N/A,#N/A,TRUE,"Business area ";#N/A,#N/A,TRUE,"Statutory income statem."}</definedName>
    <definedName name="dddd" hidden="1">{#N/A,#N/A,TRUE,"Forside";#N/A,#N/A,TRUE,"Contents";#N/A,#N/A,TRUE,"Opera. income stat.";#N/A,#N/A,TRUE,"Business area ";#N/A,#N/A,TRUE,"Statutory income statem."}</definedName>
    <definedName name="fid_sosi" localSheetId="15">Shipping!$A$1:$L$25</definedName>
    <definedName name="gcc">GCC!$A$1:$G$19</definedName>
    <definedName name="gcc_other">GCC!$A$1:$G$19</definedName>
    <definedName name="ggg" localSheetId="14" hidden="1">{"5 * utfall + budget",#N/A,FALSE,"T-0298";"5 * bolag",#N/A,FALSE,"T-0298";"Unibank, utfall alla",#N/A,FALSE,"T-0298";#N/A,#N/A,FALSE,"Koncernskulder";#N/A,#N/A,FALSE,"Koncernfakturering"}</definedName>
    <definedName name="ggg" localSheetId="15" hidden="1">{"5 * utfall + budget",#N/A,FALSE,"T-0298";"5 * bolag",#N/A,FALSE,"T-0298";"Unibank, utfall alla",#N/A,FALSE,"T-0298";#N/A,#N/A,FALSE,"Koncernskulder";#N/A,#N/A,FALSE,"Koncernfakturering"}</definedName>
    <definedName name="ggg" hidden="1">{"5 * utfall + budget",#N/A,FALSE,"T-0298";"5 * bolag",#N/A,FALSE,"T-0298";"Unibank, utfall alla",#N/A,FALSE,"T-0298";#N/A,#N/A,FALSE,"Koncernskulder";#N/A,#N/A,FALSE,"Koncernfakturering"}</definedName>
    <definedName name="GroupQ">#REF!</definedName>
    <definedName name="GroupYTD">#REF!</definedName>
    <definedName name="gw" localSheetId="14" hidden="1">{"5 * utfall + budget",#N/A,FALSE,"T-0298";"5 * bolag",#N/A,FALSE,"T-0298";"Unibank, utfall alla",#N/A,FALSE,"T-0298";#N/A,#N/A,FALSE,"Koncernskulder";#N/A,#N/A,FALSE,"Koncernfakturering"}</definedName>
    <definedName name="gw" localSheetId="15" hidden="1">{"5 * utfall + budget",#N/A,FALSE,"T-0298";"5 * bolag",#N/A,FALSE,"T-0298";"Unibank, utfall alla",#N/A,FALSE,"T-0298";#N/A,#N/A,FALSE,"Koncernskulder";#N/A,#N/A,FALSE,"Koncernfakturering"}</definedName>
    <definedName name="gw" hidden="1">{"5 * utfall + budget",#N/A,FALSE,"T-0298";"5 * bolag",#N/A,FALSE,"T-0298";"Unibank, utfall alla",#N/A,FALSE,"T-0298";#N/A,#N/A,FALSE,"Koncernskulder";#N/A,#N/A,FALSE,"Koncernfakturering"}</definedName>
    <definedName name="HTML1_1" hidden="1">"'[BILAGOR.XLS]M&amp;I  T-FOND'!$A$1:$Z$62"</definedName>
    <definedName name="HTML1_11" hidden="1">1</definedName>
    <definedName name="HTML1_12" hidden="1">"J:\INTERNT\EKONOMI\BUDGET\MyHTML.htm"</definedName>
    <definedName name="HTML1_2" hidden="1">1</definedName>
    <definedName name="HTML1_3" hidden="1">"BILAGOR"</definedName>
    <definedName name="HTML1_4" hidden="1">"M&amp;I  T-FOND"</definedName>
    <definedName name="HTML1_6" hidden="1">1</definedName>
    <definedName name="HTML1_7" hidden="1">1</definedName>
    <definedName name="HTML1_8" hidden="1">35096</definedName>
    <definedName name="HTML1_9" hidden="1">"-"</definedName>
    <definedName name="HTMLCount" hidden="1">1</definedName>
    <definedName name="IIB" localSheetId="11" hidden="1">{"5 * utfall + budget",#N/A,FALSE,"T-0298";"5 * bolag",#N/A,FALSE,"T-0298";"Unibank, utfall alla",#N/A,FALSE,"T-0298";#N/A,#N/A,FALSE,"Koncernskulder";#N/A,#N/A,FALSE,"Koncernfakturering"}</definedName>
    <definedName name="IIB" localSheetId="12" hidden="1">{"5 * utfall + budget",#N/A,FALSE,"T-0298";"5 * bolag",#N/A,FALSE,"T-0298";"Unibank, utfall alla",#N/A,FALSE,"T-0298";#N/A,#N/A,FALSE,"Koncernskulder";#N/A,#N/A,FALSE,"Koncernfakturering"}</definedName>
    <definedName name="IIB" localSheetId="8" hidden="1">{"5 * utfall + budget",#N/A,FALSE,"T-0298";"5 * bolag",#N/A,FALSE,"T-0298";"Unibank, utfall alla",#N/A,FALSE,"T-0298";#N/A,#N/A,FALSE,"Koncernskulder";#N/A,#N/A,FALSE,"Koncernfakturering"}</definedName>
    <definedName name="IIB" localSheetId="10" hidden="1">{"5 * utfall + budget",#N/A,FALSE,"T-0298";"5 * bolag",#N/A,FALSE,"T-0298";"Unibank, utfall alla",#N/A,FALSE,"T-0298";#N/A,#N/A,FALSE,"Koncernskulder";#N/A,#N/A,FALSE,"Koncernfakturering"}</definedName>
    <definedName name="IIB" localSheetId="14" hidden="1">{"5 * utfall + budget",#N/A,FALSE,"T-0298";"5 * bolag",#N/A,FALSE,"T-0298";"Unibank, utfall alla",#N/A,FALSE,"T-0298";#N/A,#N/A,FALSE,"Koncernskulder";#N/A,#N/A,FALSE,"Koncernfakturering"}</definedName>
    <definedName name="IIB" localSheetId="2" hidden="1">{"5 * utfall + budget",#N/A,FALSE,"T-0298";"5 * bolag",#N/A,FALSE,"T-0298";"Unibank, utfall alla",#N/A,FALSE,"T-0298";#N/A,#N/A,FALSE,"Koncernskulder";#N/A,#N/A,FALSE,"Koncernfakturering"}</definedName>
    <definedName name="IIB" localSheetId="3" hidden="1">{"5 * utfall + budget",#N/A,FALSE,"T-0298";"5 * bolag",#N/A,FALSE,"T-0298";"Unibank, utfall alla",#N/A,FALSE,"T-0298";#N/A,#N/A,FALSE,"Koncernskulder";#N/A,#N/A,FALSE,"Koncernfakturering"}</definedName>
    <definedName name="IIB" localSheetId="4" hidden="1">{"5 * utfall + budget",#N/A,FALSE,"T-0298";"5 * bolag",#N/A,FALSE,"T-0298";"Unibank, utfall alla",#N/A,FALSE,"T-0298";#N/A,#N/A,FALSE,"Koncernskulder";#N/A,#N/A,FALSE,"Koncernfakturering"}</definedName>
    <definedName name="IIB" localSheetId="5" hidden="1">{"5 * utfall + budget",#N/A,FALSE,"T-0298";"5 * bolag",#N/A,FALSE,"T-0298";"Unibank, utfall alla",#N/A,FALSE,"T-0298";#N/A,#N/A,FALSE,"Koncernskulder";#N/A,#N/A,FALSE,"Koncernfakturering"}</definedName>
    <definedName name="IIB" localSheetId="0" hidden="1">{"5 * utfall + budget",#N/A,FALSE,"T-0298";"5 * bolag",#N/A,FALSE,"T-0298";"Unibank, utfall alla",#N/A,FALSE,"T-0298";#N/A,#N/A,FALSE,"Koncernskulder";#N/A,#N/A,FALSE,"Koncernfakturering"}</definedName>
    <definedName name="iib" localSheetId="15">Shipping!$A$1:$J$24</definedName>
    <definedName name="Life">Life!$A$1:$G$28</definedName>
    <definedName name="mar" localSheetId="14" hidden="1">{#N/A,#N/A,TRUE,"Forside";#N/A,#N/A,TRUE,"Contents";#N/A,#N/A,TRUE,"Opera. income stat.";#N/A,#N/A,TRUE,"Business area ";#N/A,#N/A,TRUE,"Statutory income statem."}</definedName>
    <definedName name="mar" localSheetId="15" hidden="1">{#N/A,#N/A,TRUE,"Forside";#N/A,#N/A,TRUE,"Contents";#N/A,#N/A,TRUE,"Opera. income stat.";#N/A,#N/A,TRUE,"Business area ";#N/A,#N/A,TRUE,"Statutory income statem."}</definedName>
    <definedName name="mar" hidden="1">{#N/A,#N/A,TRUE,"Forside";#N/A,#N/A,TRUE,"Contents";#N/A,#N/A,TRUE,"Opera. income stat.";#N/A,#N/A,TRUE,"Business area ";#N/A,#N/A,TRUE,"Statutory income statem."}</definedName>
    <definedName name="Markets">'Wholesalebanking other'!$A$1:$O$52</definedName>
    <definedName name="nb_denmark">'PeB DK'!$1:$1048576</definedName>
    <definedName name="nb_Finland">'PeB FI'!$1:$1048576</definedName>
    <definedName name="nb_iib" localSheetId="11">'Bus Banking'!$A$1:$G$28</definedName>
    <definedName name="nb_iib" localSheetId="12">'CBB Other'!$A$1:$G$18</definedName>
    <definedName name="nb_iib" localSheetId="8">'CBB Total'!$A$1:$G$28</definedName>
    <definedName name="nb_iib" localSheetId="10">'Comm Banking'!$A$1:$G$28</definedName>
    <definedName name="nb_nordic" localSheetId="11">'Bus Banking'!$1:$1048576</definedName>
    <definedName name="nb_nordic" localSheetId="12">'CBB Other'!$1:$1048576</definedName>
    <definedName name="nb_nordic" localSheetId="8">'CBB Total'!$1:$1048576</definedName>
    <definedName name="nb_nordic" localSheetId="10">'Comm Banking'!$1:$1048576</definedName>
    <definedName name="nb_nordic" localSheetId="14">'Corporate Institutional Banking'!$1:$1048576</definedName>
    <definedName name="nb_norway">'PeB NO'!$1:$1048576</definedName>
    <definedName name="nb_Sweden">'PeB SE'!$1:$1048576</definedName>
    <definedName name="other">'Asset management'!$A$1:$G$21</definedName>
    <definedName name="PeB_DE">'PeB DK'!$A$1:$G$26</definedName>
    <definedName name="PeB_FI">'PeB FI'!$A$1:$G$26</definedName>
    <definedName name="PeB_NO">'PeB NO'!$A$1:$G$27</definedName>
    <definedName name="PeB_Other">'PeB Other'!$A$1:$G$23</definedName>
    <definedName name="PeB_SE">'PeB SE'!$A$1:$G$26</definedName>
    <definedName name="PeB_tot">'PeB Total'!$1:$1048576</definedName>
    <definedName name="PeB_Total">'PeB Total'!$A$1:$G$28</definedName>
    <definedName name="Privatebanking" localSheetId="23">'Wealth Other'!$A$1:$G$17</definedName>
    <definedName name="Privatebanking">'Private Banking'!$A$1:$G$27</definedName>
    <definedName name="q" localSheetId="21" hidden="1">{"5 * utfall + budget",#N/A,FALSE,"T-0298";"5 * bolag",#N/A,FALSE,"T-0298";"Unibank, utfall alla",#N/A,FALSE,"T-0298";#N/A,#N/A,FALSE,"Koncernskulder";#N/A,#N/A,FALSE,"Koncernfakturering"}</definedName>
    <definedName name="q" localSheetId="11" hidden="1">{"5 * utfall + budget",#N/A,FALSE,"T-0298";"5 * bolag",#N/A,FALSE,"T-0298";"Unibank, utfall alla",#N/A,FALSE,"T-0298";#N/A,#N/A,FALSE,"Koncernskulder";#N/A,#N/A,FALSE,"Koncernfakturering"}</definedName>
    <definedName name="q" localSheetId="12" hidden="1">{"5 * utfall + budget",#N/A,FALSE,"T-0298";"5 * bolag",#N/A,FALSE,"T-0298";"Unibank, utfall alla",#N/A,FALSE,"T-0298";#N/A,#N/A,FALSE,"Koncernskulder";#N/A,#N/A,FALSE,"Koncernfakturering"}</definedName>
    <definedName name="q" localSheetId="8" hidden="1">{"5 * utfall + budget",#N/A,FALSE,"T-0298";"5 * bolag",#N/A,FALSE,"T-0298";"Unibank, utfall alla",#N/A,FALSE,"T-0298";#N/A,#N/A,FALSE,"Koncernskulder";#N/A,#N/A,FALSE,"Koncernfakturering"}</definedName>
    <definedName name="q" localSheetId="10" hidden="1">{"5 * utfall + budget",#N/A,FALSE,"T-0298";"5 * bolag",#N/A,FALSE,"T-0298";"Unibank, utfall alla",#N/A,FALSE,"T-0298";#N/A,#N/A,FALSE,"Koncernskulder";#N/A,#N/A,FALSE,"Koncernfakturering"}</definedName>
    <definedName name="q" localSheetId="14" hidden="1">{"5 * utfall + budget",#N/A,FALSE,"T-0298";"5 * bolag",#N/A,FALSE,"T-0298";"Unibank, utfall alla",#N/A,FALSE,"T-0298";#N/A,#N/A,FALSE,"Koncernskulder";#N/A,#N/A,FALSE,"Koncernfakturering"}</definedName>
    <definedName name="q" localSheetId="2" hidden="1">{"5 * utfall + budget",#N/A,FALSE,"T-0298";"5 * bolag",#N/A,FALSE,"T-0298";"Unibank, utfall alla",#N/A,FALSE,"T-0298";#N/A,#N/A,FALSE,"Koncernskulder";#N/A,#N/A,FALSE,"Koncernfakturering"}</definedName>
    <definedName name="q" localSheetId="3" hidden="1">{"5 * utfall + budget",#N/A,FALSE,"T-0298";"5 * bolag",#N/A,FALSE,"T-0298";"Unibank, utfall alla",#N/A,FALSE,"T-0298";#N/A,#N/A,FALSE,"Koncernskulder";#N/A,#N/A,FALSE,"Koncernfakturering"}</definedName>
    <definedName name="q" localSheetId="4" hidden="1">{"5 * utfall + budget",#N/A,FALSE,"T-0298";"5 * bolag",#N/A,FALSE,"T-0298";"Unibank, utfall alla",#N/A,FALSE,"T-0298";#N/A,#N/A,FALSE,"Koncernskulder";#N/A,#N/A,FALSE,"Koncernfakturering"}</definedName>
    <definedName name="q" localSheetId="5" hidden="1">{"5 * utfall + budget",#N/A,FALSE,"T-0298";"5 * bolag",#N/A,FALSE,"T-0298";"Unibank, utfall alla",#N/A,FALSE,"T-0298";#N/A,#N/A,FALSE,"Koncernskulder";#N/A,#N/A,FALSE,"Koncernfakturering"}</definedName>
    <definedName name="q" localSheetId="0" hidden="1">{"5 * utfall + budget",#N/A,FALSE,"T-0298";"5 * bolag",#N/A,FALSE,"T-0298";"Unibank, utfall alla",#N/A,FALSE,"T-0298";#N/A,#N/A,FALSE,"Koncernskulder";#N/A,#N/A,FALSE,"Koncernfakturering"}</definedName>
    <definedName name="q" localSheetId="15" hidden="1">{"5 * utfall + budget",#N/A,FALSE,"T-0298";"5 * bolag",#N/A,FALSE,"T-0298";"Unibank, utfall alla",#N/A,FALSE,"T-0298";#N/A,#N/A,FALSE,"Koncernskulder";#N/A,#N/A,FALSE,"Koncernfakturering"}</definedName>
    <definedName name="q" hidden="1">{"5 * utfall + budget",#N/A,FALSE,"T-0298";"5 * bolag",#N/A,FALSE,"T-0298";"Unibank, utfall alla",#N/A,FALSE,"T-0298";#N/A,#N/A,FALSE,"Koncernskulder";#N/A,#N/A,FALSE,"Koncernfakturering"}</definedName>
    <definedName name="qe" localSheetId="14" hidden="1">{"5 * utfall + budget",#N/A,FALSE,"T-0298";"5 * bolag",#N/A,FALSE,"T-0298";"Unibank, utfall alla",#N/A,FALSE,"T-0298";#N/A,#N/A,FALSE,"Koncernskulder";#N/A,#N/A,FALSE,"Koncernfakturering"}</definedName>
    <definedName name="qe" localSheetId="15" hidden="1">{"5 * utfall + budget",#N/A,FALSE,"T-0298";"5 * bolag",#N/A,FALSE,"T-0298";"Unibank, utfall alla",#N/A,FALSE,"T-0298";#N/A,#N/A,FALSE,"Koncernskulder";#N/A,#N/A,FALSE,"Koncernfakturering"}</definedName>
    <definedName name="qe" hidden="1">{"5 * utfall + budget",#N/A,FALSE,"T-0298";"5 * bolag",#N/A,FALSE,"T-0298";"Unibank, utfall alla",#N/A,FALSE,"T-0298";#N/A,#N/A,FALSE,"Koncernskulder";#N/A,#N/A,FALSE,"Koncernfakturering"}</definedName>
    <definedName name="RBother2">'PeB Other'!$A$1:$G$25</definedName>
    <definedName name="segments">#REF!</definedName>
    <definedName name="sg" localSheetId="14" hidden="1">{"5 * utfall + budget",#N/A,FALSE,"T-0298";"5 * bolag",#N/A,FALSE,"T-0298";"Unibank, utfall alla",#N/A,FALSE,"T-0298";#N/A,#N/A,FALSE,"Koncernskulder";#N/A,#N/A,FALSE,"Koncernfakturering"}</definedName>
    <definedName name="sg" localSheetId="15" hidden="1">{"5 * utfall + budget",#N/A,FALSE,"T-0298";"5 * bolag",#N/A,FALSE,"T-0298";"Unibank, utfall alla",#N/A,FALSE,"T-0298";#N/A,#N/A,FALSE,"Koncernskulder";#N/A,#N/A,FALSE,"Koncernfakturering"}</definedName>
    <definedName name="sg" hidden="1">{"5 * utfall + budget",#N/A,FALSE,"T-0298";"5 * bolag",#N/A,FALSE,"T-0298";"Unibank, utfall alla",#N/A,FALSE,"T-0298";#N/A,#N/A,FALSE,"Koncernskulder";#N/A,#N/A,FALSE,"Koncernfakturering"}</definedName>
    <definedName name="Shipping">Shipping!$A$1:$O$54</definedName>
    <definedName name="SOSI">Shipping!$A$1:$N$54</definedName>
    <definedName name="start">#REF!</definedName>
    <definedName name="stop">#REF!</definedName>
    <definedName name="tfp" localSheetId="21" hidden="1">{"5 * utfall + budget",#N/A,FALSE,"T-0298";"5 * bolag",#N/A,FALSE,"T-0298";"Unibank, utfall alla",#N/A,FALSE,"T-0298";#N/A,#N/A,FALSE,"Koncernskulder";#N/A,#N/A,FALSE,"Koncernfakturering"}</definedName>
    <definedName name="tfp" localSheetId="11" hidden="1">{"5 * utfall + budget",#N/A,FALSE,"T-0298";"5 * bolag",#N/A,FALSE,"T-0298";"Unibank, utfall alla",#N/A,FALSE,"T-0298";#N/A,#N/A,FALSE,"Koncernskulder";#N/A,#N/A,FALSE,"Koncernfakturering"}</definedName>
    <definedName name="tfp" localSheetId="12" hidden="1">{"5 * utfall + budget",#N/A,FALSE,"T-0298";"5 * bolag",#N/A,FALSE,"T-0298";"Unibank, utfall alla",#N/A,FALSE,"T-0298";#N/A,#N/A,FALSE,"Koncernskulder";#N/A,#N/A,FALSE,"Koncernfakturering"}</definedName>
    <definedName name="tfp" localSheetId="8" hidden="1">{"5 * utfall + budget",#N/A,FALSE,"T-0298";"5 * bolag",#N/A,FALSE,"T-0298";"Unibank, utfall alla",#N/A,FALSE,"T-0298";#N/A,#N/A,FALSE,"Koncernskulder";#N/A,#N/A,FALSE,"Koncernfakturering"}</definedName>
    <definedName name="tfp" localSheetId="10" hidden="1">{"5 * utfall + budget",#N/A,FALSE,"T-0298";"5 * bolag",#N/A,FALSE,"T-0298";"Unibank, utfall alla",#N/A,FALSE,"T-0298";#N/A,#N/A,FALSE,"Koncernskulder";#N/A,#N/A,FALSE,"Koncernfakturering"}</definedName>
    <definedName name="tfp" localSheetId="14" hidden="1">{"5 * utfall + budget",#N/A,FALSE,"T-0298";"5 * bolag",#N/A,FALSE,"T-0298";"Unibank, utfall alla",#N/A,FALSE,"T-0298";#N/A,#N/A,FALSE,"Koncernskulder";#N/A,#N/A,FALSE,"Koncernfakturering"}</definedName>
    <definedName name="tfp" localSheetId="2" hidden="1">{"5 * utfall + budget",#N/A,FALSE,"T-0298";"5 * bolag",#N/A,FALSE,"T-0298";"Unibank, utfall alla",#N/A,FALSE,"T-0298";#N/A,#N/A,FALSE,"Koncernskulder";#N/A,#N/A,FALSE,"Koncernfakturering"}</definedName>
    <definedName name="tfp" localSheetId="3" hidden="1">{"5 * utfall + budget",#N/A,FALSE,"T-0298";"5 * bolag",#N/A,FALSE,"T-0298";"Unibank, utfall alla",#N/A,FALSE,"T-0298";#N/A,#N/A,FALSE,"Koncernskulder";#N/A,#N/A,FALSE,"Koncernfakturering"}</definedName>
    <definedName name="tfp" localSheetId="4" hidden="1">{"5 * utfall + budget",#N/A,FALSE,"T-0298";"5 * bolag",#N/A,FALSE,"T-0298";"Unibank, utfall alla",#N/A,FALSE,"T-0298";#N/A,#N/A,FALSE,"Koncernskulder";#N/A,#N/A,FALSE,"Koncernfakturering"}</definedName>
    <definedName name="tfp" localSheetId="5" hidden="1">{"5 * utfall + budget",#N/A,FALSE,"T-0298";"5 * bolag",#N/A,FALSE,"T-0298";"Unibank, utfall alla",#N/A,FALSE,"T-0298";#N/A,#N/A,FALSE,"Koncernskulder";#N/A,#N/A,FALSE,"Koncernfakturering"}</definedName>
    <definedName name="tfp" localSheetId="0" hidden="1">{"5 * utfall + budget",#N/A,FALSE,"T-0298";"5 * bolag",#N/A,FALSE,"T-0298";"Unibank, utfall alla",#N/A,FALSE,"T-0298";#N/A,#N/A,FALSE,"Koncernskulder";#N/A,#N/A,FALSE,"Koncernfakturering"}</definedName>
    <definedName name="tfp" localSheetId="15" hidden="1">{"5 * utfall + budget",#N/A,FALSE,"T-0298";"5 * bolag",#N/A,FALSE,"T-0298";"Unibank, utfall alla",#N/A,FALSE,"T-0298";#N/A,#N/A,FALSE,"Koncernskulder";#N/A,#N/A,FALSE,"Koncernfakturering"}</definedName>
    <definedName name="tfp" hidden="1">{"5 * utfall + budget",#N/A,FALSE,"T-0298";"5 * bolag",#N/A,FALSE,"T-0298";"Unibank, utfall alla",#N/A,FALSE,"T-0298";#N/A,#N/A,FALSE,"Koncernskulder";#N/A,#N/A,FALSE,"Koncernfakturering"}</definedName>
    <definedName name="Tpl">#REF!</definedName>
    <definedName name="_xlnm.Print_Area" localSheetId="21">'Asset management'!$B$1:$G$23</definedName>
    <definedName name="_xlnm.Print_Area" localSheetId="6">'Banking Baltics'!$B$2:$O$30</definedName>
    <definedName name="_xlnm.Print_Area" localSheetId="16">'Banking Russia'!$B$2:$Q$30</definedName>
    <definedName name="_xlnm.Print_Area" localSheetId="11">'Bus Banking'!$B$2:$G$28</definedName>
    <definedName name="_xlnm.Print_Area" localSheetId="12">'CBB Other'!$B$2:$G$19</definedName>
    <definedName name="_xlnm.Print_Area" localSheetId="8">'CBB Total'!$B$2:$G$29</definedName>
    <definedName name="_xlnm.Print_Area" localSheetId="10">'Comm Banking'!$B$2:$G$29</definedName>
    <definedName name="_xlnm.Print_Area" localSheetId="14">'Corporate Institutional Banking'!$B$2:$O$25</definedName>
    <definedName name="_xlnm.Print_Area" localSheetId="22">Life!$B$2:$G$28</definedName>
    <definedName name="_xlnm.Print_Area" localSheetId="2">'PeB DK'!$B$2:$G$26</definedName>
    <definedName name="_xlnm.Print_Area" localSheetId="3">'PeB FI'!$B$2:$G$26</definedName>
    <definedName name="_xlnm.Print_Area" localSheetId="4">'PeB NO'!$B$2:$G$29</definedName>
    <definedName name="_xlnm.Print_Area" localSheetId="7">'PeB Other'!$B$2:$G$23</definedName>
    <definedName name="_xlnm.Print_Area" localSheetId="5">'PeB SE'!$B$2:$G$28</definedName>
    <definedName name="_xlnm.Print_Area" localSheetId="0">'PeB Total'!$B$2:$G$28</definedName>
    <definedName name="_xlnm.Print_Area" localSheetId="20">'Private Banking'!$B$2:$G$25</definedName>
    <definedName name="_xlnm.Print_Area" localSheetId="15">Shipping!$B$2:$O$25</definedName>
    <definedName name="_xlnm.Print_Area" localSheetId="19">'Wealth Management'!$B$2:$G$23</definedName>
    <definedName name="_xlnm.Print_Area" localSheetId="23">'Wealth Other'!$B$2:$G$15</definedName>
    <definedName name="_xlnm.Print_Area" localSheetId="13">'Wholesale banking'!$B$2:$G$27</definedName>
    <definedName name="_xlnm.Print_Area" localSheetId="17">'Wholesalebanking other'!$B$2:$O$23</definedName>
    <definedName name="Wealth">'Wealth Management'!$A$1:$G$25</definedName>
    <definedName name="Wealthother">'Wealth Other'!$A$1:$G$17</definedName>
    <definedName name="Wholsalebanking">'Wholesale banking'!$A$1:$G$27</definedName>
    <definedName name="wrn.Bransch." hidden="1">{"Sammanst",#N/A,TRUE,"951231";"Sid4",#N/A,TRUE,"4.Slutlig";"Sid2",#N/A,TRUE,"2.Värden";"Sid3",#N/A,TRUE,"3.Justering";"Sid1",#N/A,TRUE,"1.Utgångsläge"}</definedName>
    <definedName name="wrn.Månadsrapport._.T." localSheetId="21" hidden="1">{"5 * utfall + budget",#N/A,FALSE,"T-0298";"5 * bolag",#N/A,FALSE,"T-0298";"Unibank, utfall alla",#N/A,FALSE,"T-0298";#N/A,#N/A,FALSE,"Koncernskulder";#N/A,#N/A,FALSE,"Koncernfakturering"}</definedName>
    <definedName name="wrn.Månadsrapport._.T." localSheetId="11" hidden="1">{"5 * utfall + budget",#N/A,FALSE,"T-0298";"5 * bolag",#N/A,FALSE,"T-0298";"Unibank, utfall alla",#N/A,FALSE,"T-0298";#N/A,#N/A,FALSE,"Koncernskulder";#N/A,#N/A,FALSE,"Koncernfakturering"}</definedName>
    <definedName name="wrn.Månadsrapport._.T." localSheetId="12" hidden="1">{"5 * utfall + budget",#N/A,FALSE,"T-0298";"5 * bolag",#N/A,FALSE,"T-0298";"Unibank, utfall alla",#N/A,FALSE,"T-0298";#N/A,#N/A,FALSE,"Koncernskulder";#N/A,#N/A,FALSE,"Koncernfakturering"}</definedName>
    <definedName name="wrn.Månadsrapport._.T." localSheetId="8" hidden="1">{"5 * utfall + budget",#N/A,FALSE,"T-0298";"5 * bolag",#N/A,FALSE,"T-0298";"Unibank, utfall alla",#N/A,FALSE,"T-0298";#N/A,#N/A,FALSE,"Koncernskulder";#N/A,#N/A,FALSE,"Koncernfakturering"}</definedName>
    <definedName name="wrn.Månadsrapport._.T." localSheetId="10" hidden="1">{"5 * utfall + budget",#N/A,FALSE,"T-0298";"5 * bolag",#N/A,FALSE,"T-0298";"Unibank, utfall alla",#N/A,FALSE,"T-0298";#N/A,#N/A,FALSE,"Koncernskulder";#N/A,#N/A,FALSE,"Koncernfakturering"}</definedName>
    <definedName name="wrn.Månadsrapport._.T." localSheetId="14" hidden="1">{"5 * utfall + budget",#N/A,FALSE,"T-0298";"5 * bolag",#N/A,FALSE,"T-0298";"Unibank, utfall alla",#N/A,FALSE,"T-0298";#N/A,#N/A,FALSE,"Koncernskulder";#N/A,#N/A,FALSE,"Koncernfakturering"}</definedName>
    <definedName name="wrn.Månadsrapport._.T." localSheetId="2" hidden="1">{"5 * utfall + budget",#N/A,FALSE,"T-0298";"5 * bolag",#N/A,FALSE,"T-0298";"Unibank, utfall alla",#N/A,FALSE,"T-0298";#N/A,#N/A,FALSE,"Koncernskulder";#N/A,#N/A,FALSE,"Koncernfakturering"}</definedName>
    <definedName name="wrn.Månadsrapport._.T." localSheetId="3" hidden="1">{"5 * utfall + budget",#N/A,FALSE,"T-0298";"5 * bolag",#N/A,FALSE,"T-0298";"Unibank, utfall alla",#N/A,FALSE,"T-0298";#N/A,#N/A,FALSE,"Koncernskulder";#N/A,#N/A,FALSE,"Koncernfakturering"}</definedName>
    <definedName name="wrn.Månadsrapport._.T." localSheetId="4" hidden="1">{"5 * utfall + budget",#N/A,FALSE,"T-0298";"5 * bolag",#N/A,FALSE,"T-0298";"Unibank, utfall alla",#N/A,FALSE,"T-0298";#N/A,#N/A,FALSE,"Koncernskulder";#N/A,#N/A,FALSE,"Koncernfakturering"}</definedName>
    <definedName name="wrn.Månadsrapport._.T." localSheetId="5" hidden="1">{"5 * utfall + budget",#N/A,FALSE,"T-0298";"5 * bolag",#N/A,FALSE,"T-0298";"Unibank, utfall alla",#N/A,FALSE,"T-0298";#N/A,#N/A,FALSE,"Koncernskulder";#N/A,#N/A,FALSE,"Koncernfakturering"}</definedName>
    <definedName name="wrn.Månadsrapport._.T." localSheetId="0" hidden="1">{"5 * utfall + budget",#N/A,FALSE,"T-0298";"5 * bolag",#N/A,FALSE,"T-0298";"Unibank, utfall alla",#N/A,FALSE,"T-0298";#N/A,#N/A,FALSE,"Koncernskulder";#N/A,#N/A,FALSE,"Koncernfakturering"}</definedName>
    <definedName name="wrn.Månadsrapport._.T." localSheetId="15" hidden="1">{"5 * utfall + budget",#N/A,FALSE,"T-0298";"5 * bolag",#N/A,FALSE,"T-0298";"Unibank, utfall alla",#N/A,FALSE,"T-0298";#N/A,#N/A,FALSE,"Koncernskulder";#N/A,#N/A,FALSE,"Koncernfakturering"}</definedName>
    <definedName name="wrn.Månadsrapport._.T." hidden="1">{"5 * utfall + budget",#N/A,FALSE,"T-0298";"5 * bolag",#N/A,FALSE,"T-0298";"Unibank, utfall alla",#N/A,FALSE,"T-0298";#N/A,#N/A,FALSE,"Koncernskulder";#N/A,#N/A,FALSE,"Koncernfakturering"}</definedName>
    <definedName name="wrn.udskriv." localSheetId="21" hidden="1">{#N/A,#N/A,TRUE,"Forside";#N/A,#N/A,TRUE,"Contents";#N/A,#N/A,TRUE,"Opera. income stat.";#N/A,#N/A,TRUE,"Business area ";#N/A,#N/A,TRUE,"Statutory income statem."}</definedName>
    <definedName name="wrn.udskriv." localSheetId="11" hidden="1">{#N/A,#N/A,TRUE,"Forside";#N/A,#N/A,TRUE,"Contents";#N/A,#N/A,TRUE,"Opera. income stat.";#N/A,#N/A,TRUE,"Business area ";#N/A,#N/A,TRUE,"Statutory income statem."}</definedName>
    <definedName name="wrn.udskriv." localSheetId="12" hidden="1">{#N/A,#N/A,TRUE,"Forside";#N/A,#N/A,TRUE,"Contents";#N/A,#N/A,TRUE,"Opera. income stat.";#N/A,#N/A,TRUE,"Business area ";#N/A,#N/A,TRUE,"Statutory income statem."}</definedName>
    <definedName name="wrn.udskriv." localSheetId="8" hidden="1">{#N/A,#N/A,TRUE,"Forside";#N/A,#N/A,TRUE,"Contents";#N/A,#N/A,TRUE,"Opera. income stat.";#N/A,#N/A,TRUE,"Business area ";#N/A,#N/A,TRUE,"Statutory income statem."}</definedName>
    <definedName name="wrn.udskriv." localSheetId="10" hidden="1">{#N/A,#N/A,TRUE,"Forside";#N/A,#N/A,TRUE,"Contents";#N/A,#N/A,TRUE,"Opera. income stat.";#N/A,#N/A,TRUE,"Business area ";#N/A,#N/A,TRUE,"Statutory income statem."}</definedName>
    <definedName name="wrn.udskriv." localSheetId="14" hidden="1">{#N/A,#N/A,TRUE,"Forside";#N/A,#N/A,TRUE,"Contents";#N/A,#N/A,TRUE,"Opera. income stat.";#N/A,#N/A,TRUE,"Business area ";#N/A,#N/A,TRUE,"Statutory income statem."}</definedName>
    <definedName name="wrn.udskriv." localSheetId="2" hidden="1">{#N/A,#N/A,TRUE,"Forside";#N/A,#N/A,TRUE,"Contents";#N/A,#N/A,TRUE,"Opera. income stat.";#N/A,#N/A,TRUE,"Business area ";#N/A,#N/A,TRUE,"Statutory income statem."}</definedName>
    <definedName name="wrn.udskriv." localSheetId="3" hidden="1">{#N/A,#N/A,TRUE,"Forside";#N/A,#N/A,TRUE,"Contents";#N/A,#N/A,TRUE,"Opera. income stat.";#N/A,#N/A,TRUE,"Business area ";#N/A,#N/A,TRUE,"Statutory income statem."}</definedName>
    <definedName name="wrn.udskriv." localSheetId="4" hidden="1">{#N/A,#N/A,TRUE,"Forside";#N/A,#N/A,TRUE,"Contents";#N/A,#N/A,TRUE,"Opera. income stat.";#N/A,#N/A,TRUE,"Business area ";#N/A,#N/A,TRUE,"Statutory income statem."}</definedName>
    <definedName name="wrn.udskriv." localSheetId="5" hidden="1">{#N/A,#N/A,TRUE,"Forside";#N/A,#N/A,TRUE,"Contents";#N/A,#N/A,TRUE,"Opera. income stat.";#N/A,#N/A,TRUE,"Business area ";#N/A,#N/A,TRUE,"Statutory income statem."}</definedName>
    <definedName name="wrn.udskriv." localSheetId="0" hidden="1">{#N/A,#N/A,TRUE,"Forside";#N/A,#N/A,TRUE,"Contents";#N/A,#N/A,TRUE,"Opera. income stat.";#N/A,#N/A,TRUE,"Business area ";#N/A,#N/A,TRUE,"Statutory income statem."}</definedName>
    <definedName name="wrn.udskriv." localSheetId="15" hidden="1">{#N/A,#N/A,TRUE,"Forside";#N/A,#N/A,TRUE,"Contents";#N/A,#N/A,TRUE,"Opera. income stat.";#N/A,#N/A,TRUE,"Business area ";#N/A,#N/A,TRUE,"Statutory income statem."}</definedName>
    <definedName name="wrn.udskriv." hidden="1">{#N/A,#N/A,TRUE,"Forside";#N/A,#N/A,TRUE,"Contents";#N/A,#N/A,TRUE,"Opera. income stat.";#N/A,#N/A,TRUE,"Business area ";#N/A,#N/A,TRUE,"Statutory income statem."}</definedName>
    <definedName name="xx" localSheetId="14" hidden="1">{#N/A,#N/A,TRUE,"Forside";#N/A,#N/A,TRUE,"Contents";#N/A,#N/A,TRUE,"Opera. income stat.";#N/A,#N/A,TRUE,"Business area ";#N/A,#N/A,TRUE,"Statutory income statem."}</definedName>
    <definedName name="xx" localSheetId="15" hidden="1">{#N/A,#N/A,TRUE,"Forside";#N/A,#N/A,TRUE,"Contents";#N/A,#N/A,TRUE,"Opera. income stat.";#N/A,#N/A,TRUE,"Business area ";#N/A,#N/A,TRUE,"Statutory income statem."}</definedName>
    <definedName name="xx" hidden="1">{#N/A,#N/A,TRUE,"Forside";#N/A,#N/A,TRUE,"Contents";#N/A,#N/A,TRUE,"Opera. income stat.";#N/A,#N/A,TRUE,"Business area ";#N/A,#N/A,TRUE,"Statutory income statem."}</definedName>
    <definedName name="xxx" localSheetId="14" hidden="1">{"5 * utfall + budget",#N/A,FALSE,"T-0298";"5 * bolag",#N/A,FALSE,"T-0298";"Unibank, utfall alla",#N/A,FALSE,"T-0298";#N/A,#N/A,FALSE,"Koncernskulder";#N/A,#N/A,FALSE,"Koncernfakturering"}</definedName>
    <definedName name="xxx" localSheetId="15" hidden="1">{"5 * utfall + budget",#N/A,FALSE,"T-0298";"5 * bolag",#N/A,FALSE,"T-0298";"Unibank, utfall alla",#N/A,FALSE,"T-0298";#N/A,#N/A,FALSE,"Koncernskulder";#N/A,#N/A,FALSE,"Koncernfakturering"}</definedName>
    <definedName name="xxx" hidden="1">{"5 * utfall + budget",#N/A,FALSE,"T-0298";"5 * bolag",#N/A,FALSE,"T-0298";"Unibank, utfall alla",#N/A,FALSE,"T-0298";#N/A,#N/A,FALSE,"Koncernskulder";#N/A,#N/A,FALSE,"Koncernfakturering"}</definedName>
    <definedName name="xxxx" localSheetId="14" hidden="1">{#N/A,#N/A,TRUE,"Forside";#N/A,#N/A,TRUE,"Contents";#N/A,#N/A,TRUE,"Opera. income stat.";#N/A,#N/A,TRUE,"Business area ";#N/A,#N/A,TRUE,"Statutory income statem."}</definedName>
    <definedName name="xxxx" localSheetId="15" hidden="1">{#N/A,#N/A,TRUE,"Forside";#N/A,#N/A,TRUE,"Contents";#N/A,#N/A,TRUE,"Opera. income stat.";#N/A,#N/A,TRUE,"Business area ";#N/A,#N/A,TRUE,"Statutory income statem."}</definedName>
    <definedName name="xxxx" hidden="1">{#N/A,#N/A,TRUE,"Forside";#N/A,#N/A,TRUE,"Contents";#N/A,#N/A,TRUE,"Opera. income stat.";#N/A,#N/A,TRUE,"Business area ";#N/A,#N/A,TRUE,"Statutory income statem."}</definedName>
  </definedNames>
  <calcPr calcId="145621"/>
</workbook>
</file>

<file path=xl/calcChain.xml><?xml version="1.0" encoding="utf-8"?>
<calcChain xmlns="http://schemas.openxmlformats.org/spreadsheetml/2006/main">
  <c r="G4" i="667" l="1"/>
  <c r="F4" i="667"/>
  <c r="E4" i="667"/>
  <c r="D4" i="667"/>
  <c r="C4" i="667"/>
  <c r="AE55" i="522" l="1"/>
  <c r="U15" i="521" l="1"/>
  <c r="U14" i="521"/>
  <c r="U13" i="521"/>
  <c r="U12" i="521"/>
  <c r="U11" i="521"/>
  <c r="U10" i="521"/>
  <c r="U9" i="521"/>
  <c r="U8" i="521"/>
  <c r="U7" i="521"/>
  <c r="U6" i="521"/>
  <c r="U5" i="521"/>
  <c r="U4" i="521"/>
  <c r="T15" i="521"/>
  <c r="T14" i="521"/>
  <c r="T13" i="521"/>
  <c r="T12" i="521"/>
  <c r="T11" i="521"/>
  <c r="T10" i="521"/>
  <c r="T9" i="521"/>
  <c r="T8" i="521"/>
  <c r="T7" i="521"/>
  <c r="T6" i="521"/>
  <c r="T5" i="521"/>
  <c r="T4" i="521"/>
  <c r="Q4" i="521"/>
  <c r="X16" i="522"/>
  <c r="X15" i="522"/>
  <c r="X14" i="522"/>
  <c r="X13" i="522"/>
  <c r="X12" i="522"/>
  <c r="X11" i="522"/>
  <c r="X10" i="522"/>
  <c r="X9" i="522"/>
  <c r="X8" i="522"/>
  <c r="X7" i="522"/>
  <c r="X6" i="522"/>
  <c r="X5" i="522"/>
  <c r="W16" i="522"/>
  <c r="W15" i="522"/>
  <c r="W14" i="522"/>
  <c r="W13" i="522"/>
  <c r="W12" i="522"/>
  <c r="W11" i="522"/>
  <c r="W10" i="522"/>
  <c r="W9" i="522"/>
  <c r="W8" i="522"/>
  <c r="W7" i="522"/>
  <c r="W6" i="522"/>
  <c r="W5" i="522"/>
  <c r="U15" i="508"/>
  <c r="U14" i="508"/>
  <c r="U13" i="508"/>
  <c r="U12" i="508"/>
  <c r="U11" i="508"/>
  <c r="U10" i="508"/>
  <c r="U9" i="508"/>
  <c r="U8" i="508"/>
  <c r="U7" i="508"/>
  <c r="U6" i="508"/>
  <c r="U5" i="508"/>
  <c r="U4" i="508"/>
  <c r="T15" i="508"/>
  <c r="T14" i="508"/>
  <c r="T13" i="508"/>
  <c r="T12" i="508"/>
  <c r="T11" i="508"/>
  <c r="T10" i="508"/>
  <c r="T9" i="508"/>
  <c r="T8" i="508"/>
  <c r="T7" i="508"/>
  <c r="T6" i="508"/>
  <c r="T5" i="508"/>
  <c r="T4" i="508"/>
  <c r="Q6" i="508"/>
  <c r="U15" i="513"/>
  <c r="U14" i="513"/>
  <c r="U13" i="513"/>
  <c r="U12" i="513"/>
  <c r="U11" i="513"/>
  <c r="U10" i="513"/>
  <c r="U9" i="513"/>
  <c r="U8" i="513"/>
  <c r="U7" i="513"/>
  <c r="U6" i="513"/>
  <c r="U5" i="513"/>
  <c r="U4" i="513"/>
  <c r="T15" i="513"/>
  <c r="T14" i="513"/>
  <c r="T13" i="513"/>
  <c r="T12" i="513"/>
  <c r="T11" i="513"/>
  <c r="T10" i="513"/>
  <c r="T9" i="513"/>
  <c r="T8" i="513"/>
  <c r="T7" i="513"/>
  <c r="T6" i="513"/>
  <c r="T5" i="513"/>
  <c r="T4" i="513"/>
  <c r="U15" i="518" l="1"/>
  <c r="U14" i="518"/>
  <c r="U13" i="518"/>
  <c r="U12" i="518"/>
  <c r="U11" i="518"/>
  <c r="U10" i="518"/>
  <c r="U9" i="518"/>
  <c r="U8" i="518"/>
  <c r="U7" i="518"/>
  <c r="U6" i="518"/>
  <c r="U5" i="518"/>
  <c r="U4" i="518"/>
  <c r="T15" i="518"/>
  <c r="T14" i="518"/>
  <c r="T13" i="518"/>
  <c r="T12" i="518"/>
  <c r="T11" i="518"/>
  <c r="T10" i="518"/>
  <c r="T9" i="518"/>
  <c r="T8" i="518"/>
  <c r="T7" i="518"/>
  <c r="T6" i="518"/>
  <c r="T5" i="518"/>
  <c r="T4" i="518"/>
  <c r="R13" i="513" l="1"/>
  <c r="Q26" i="508"/>
  <c r="R13" i="508"/>
  <c r="T7" i="522"/>
  <c r="U7" i="522"/>
  <c r="U14" i="522"/>
  <c r="R15" i="521"/>
  <c r="R12" i="521"/>
  <c r="Q6" i="521"/>
  <c r="R8" i="521"/>
  <c r="Q8" i="521"/>
  <c r="T16" i="521"/>
  <c r="T17" i="521"/>
  <c r="T18" i="521"/>
  <c r="U20" i="518" l="1"/>
  <c r="U53" i="521" l="1"/>
  <c r="O3" i="518" l="1"/>
  <c r="O3" i="513" l="1"/>
  <c r="O3" i="508" s="1"/>
  <c r="BB29" i="522"/>
  <c r="BB28" i="522"/>
  <c r="BB27" i="522"/>
  <c r="BB26" i="522"/>
  <c r="BB25" i="522"/>
  <c r="BB24" i="522"/>
  <c r="BB23" i="522"/>
  <c r="BB22" i="522"/>
  <c r="BB21" i="522"/>
  <c r="BB20" i="522"/>
  <c r="BB19" i="522"/>
  <c r="BB18" i="522"/>
  <c r="BB17" i="522"/>
  <c r="BB16" i="522"/>
  <c r="BB15" i="522"/>
  <c r="BB14" i="522"/>
  <c r="BB13" i="522"/>
  <c r="BB12" i="522"/>
  <c r="BB11" i="522"/>
  <c r="BB10" i="522"/>
  <c r="BB9" i="522"/>
  <c r="BB8" i="522"/>
  <c r="BB7" i="522"/>
  <c r="BB6" i="522"/>
  <c r="BB5" i="522"/>
  <c r="BA29" i="522"/>
  <c r="BA28" i="522"/>
  <c r="BA27" i="522"/>
  <c r="BA26" i="522"/>
  <c r="BA25" i="522"/>
  <c r="BA24" i="522"/>
  <c r="BA23" i="522"/>
  <c r="BA22" i="522"/>
  <c r="BA21" i="522"/>
  <c r="BA20" i="522"/>
  <c r="BA19" i="522"/>
  <c r="BA18" i="522"/>
  <c r="BA17" i="522"/>
  <c r="BA16" i="522"/>
  <c r="BA15" i="522"/>
  <c r="BA14" i="522"/>
  <c r="BA13" i="522"/>
  <c r="BA12" i="522"/>
  <c r="BA11" i="522"/>
  <c r="BA10" i="522"/>
  <c r="BA9" i="522"/>
  <c r="BA8" i="522"/>
  <c r="BA7" i="522"/>
  <c r="BA6" i="522"/>
  <c r="BA5" i="522"/>
  <c r="AZ29" i="522"/>
  <c r="AZ28" i="522"/>
  <c r="AZ27" i="522"/>
  <c r="AZ26" i="522"/>
  <c r="AZ25" i="522"/>
  <c r="AZ24" i="522"/>
  <c r="AZ23" i="522"/>
  <c r="AZ22" i="522"/>
  <c r="AZ21" i="522"/>
  <c r="AZ20" i="522"/>
  <c r="AZ19" i="522"/>
  <c r="AZ18" i="522"/>
  <c r="AZ17" i="522"/>
  <c r="AZ16" i="522"/>
  <c r="AZ15" i="522"/>
  <c r="AZ14" i="522"/>
  <c r="AZ13" i="522"/>
  <c r="AZ12" i="522"/>
  <c r="AZ11" i="522"/>
  <c r="AZ10" i="522"/>
  <c r="AZ9" i="522"/>
  <c r="AZ8" i="522"/>
  <c r="AZ7" i="522"/>
  <c r="AZ6" i="522"/>
  <c r="AZ5" i="522"/>
  <c r="AY29" i="522"/>
  <c r="AY28" i="522"/>
  <c r="AY27" i="522"/>
  <c r="AY26" i="522"/>
  <c r="AY25" i="522"/>
  <c r="AY24" i="522"/>
  <c r="AY23" i="522"/>
  <c r="AY22" i="522"/>
  <c r="AY21" i="522"/>
  <c r="AY20" i="522"/>
  <c r="AY19" i="522"/>
  <c r="AY18" i="522"/>
  <c r="AY17" i="522"/>
  <c r="AY16" i="522"/>
  <c r="AY15" i="522"/>
  <c r="AY14" i="522"/>
  <c r="AY13" i="522"/>
  <c r="AY12" i="522"/>
  <c r="AY11" i="522"/>
  <c r="AY10" i="522"/>
  <c r="AY9" i="522"/>
  <c r="AY8" i="522"/>
  <c r="AY7" i="522"/>
  <c r="AY6" i="522"/>
  <c r="AY5" i="522"/>
  <c r="AX29" i="522"/>
  <c r="AX28" i="522"/>
  <c r="AX27" i="522"/>
  <c r="AX26" i="522"/>
  <c r="AX25" i="522"/>
  <c r="AX24" i="522"/>
  <c r="AX23" i="522"/>
  <c r="AX22" i="522"/>
  <c r="AX21" i="522"/>
  <c r="AX20" i="522"/>
  <c r="AX19" i="522"/>
  <c r="AX18" i="522"/>
  <c r="AX17" i="522"/>
  <c r="AX16" i="522"/>
  <c r="AX15" i="522"/>
  <c r="AX14" i="522"/>
  <c r="AX13" i="522"/>
  <c r="AX12" i="522"/>
  <c r="AX11" i="522"/>
  <c r="AX10" i="522"/>
  <c r="AX9" i="522"/>
  <c r="AX8" i="522"/>
  <c r="AX7" i="522"/>
  <c r="AX6" i="522"/>
  <c r="AX5" i="522"/>
  <c r="AW29" i="522"/>
  <c r="AW28" i="522"/>
  <c r="AW27" i="522"/>
  <c r="AW26" i="522"/>
  <c r="AW25" i="522"/>
  <c r="AW24" i="522"/>
  <c r="AW23" i="522"/>
  <c r="AW22" i="522"/>
  <c r="AW21" i="522"/>
  <c r="AW20" i="522"/>
  <c r="AW19" i="522"/>
  <c r="AW18" i="522"/>
  <c r="AW17" i="522"/>
  <c r="AW16" i="522"/>
  <c r="AW15" i="522"/>
  <c r="AW14" i="522"/>
  <c r="AW13" i="522"/>
  <c r="AW12" i="522"/>
  <c r="AW11" i="522"/>
  <c r="AW10" i="522"/>
  <c r="AW9" i="522"/>
  <c r="AW8" i="522"/>
  <c r="AW7" i="522"/>
  <c r="AW6" i="522"/>
  <c r="AW5" i="522"/>
  <c r="AV29" i="522"/>
  <c r="AV28" i="522"/>
  <c r="AV27" i="522"/>
  <c r="AV26" i="522"/>
  <c r="AV25" i="522"/>
  <c r="AV24" i="522"/>
  <c r="AV23" i="522"/>
  <c r="AV22" i="522"/>
  <c r="AV21" i="522"/>
  <c r="AV20" i="522"/>
  <c r="AV19" i="522"/>
  <c r="AV18" i="522"/>
  <c r="AV17" i="522"/>
  <c r="AV16" i="522"/>
  <c r="AV15" i="522"/>
  <c r="AV14" i="522"/>
  <c r="AV13" i="522"/>
  <c r="AV12" i="522"/>
  <c r="AV11" i="522"/>
  <c r="AV10" i="522"/>
  <c r="AV9" i="522"/>
  <c r="AV8" i="522"/>
  <c r="AV7" i="522"/>
  <c r="AV6" i="522"/>
  <c r="AV5" i="522"/>
  <c r="AU29" i="522"/>
  <c r="AU28" i="522"/>
  <c r="AU27" i="522"/>
  <c r="AU26" i="522"/>
  <c r="AU25" i="522"/>
  <c r="AU24" i="522"/>
  <c r="AU23" i="522"/>
  <c r="AU22" i="522"/>
  <c r="AU21" i="522"/>
  <c r="AU20" i="522"/>
  <c r="AU19" i="522"/>
  <c r="AU18" i="522"/>
  <c r="AU17" i="522"/>
  <c r="AU16" i="522"/>
  <c r="AU15" i="522"/>
  <c r="AU14" i="522"/>
  <c r="AU13" i="522"/>
  <c r="AU12" i="522"/>
  <c r="AU11" i="522"/>
  <c r="AU10" i="522"/>
  <c r="AU9" i="522"/>
  <c r="AU8" i="522"/>
  <c r="AU7" i="522"/>
  <c r="AU6" i="522"/>
  <c r="AU5" i="522"/>
  <c r="AI3" i="522"/>
  <c r="AW24" i="513"/>
  <c r="AW23" i="513"/>
  <c r="AW22" i="513"/>
  <c r="AW21" i="513"/>
  <c r="AW20" i="513"/>
  <c r="AW19" i="513"/>
  <c r="AW18" i="513"/>
  <c r="AW17" i="513"/>
  <c r="AW16" i="513"/>
  <c r="AW15" i="513"/>
  <c r="AW14" i="513"/>
  <c r="AW13" i="513"/>
  <c r="AW12" i="513"/>
  <c r="AW11" i="513"/>
  <c r="AW10" i="513"/>
  <c r="AW9" i="513"/>
  <c r="AW8" i="513"/>
  <c r="AW7" i="513"/>
  <c r="AW6" i="513"/>
  <c r="AW5" i="513"/>
  <c r="AW4" i="513"/>
  <c r="AV24" i="513"/>
  <c r="AV23" i="513"/>
  <c r="AV22" i="513"/>
  <c r="AV21" i="513"/>
  <c r="AV20" i="513"/>
  <c r="AV19" i="513"/>
  <c r="AV18" i="513"/>
  <c r="AV17" i="513"/>
  <c r="AV16" i="513"/>
  <c r="AV15" i="513"/>
  <c r="AV14" i="513"/>
  <c r="AV13" i="513"/>
  <c r="AV12" i="513"/>
  <c r="AV11" i="513"/>
  <c r="AV10" i="513"/>
  <c r="AV9" i="513"/>
  <c r="AV8" i="513"/>
  <c r="AV7" i="513"/>
  <c r="AV6" i="513"/>
  <c r="AV5" i="513"/>
  <c r="AV4" i="513"/>
  <c r="AU24" i="513"/>
  <c r="AU23" i="513"/>
  <c r="AU22" i="513"/>
  <c r="AU21" i="513"/>
  <c r="AU20" i="513"/>
  <c r="AU19" i="513"/>
  <c r="AU18" i="513"/>
  <c r="AU17" i="513"/>
  <c r="AU16" i="513"/>
  <c r="AU15" i="513"/>
  <c r="AU14" i="513"/>
  <c r="AU13" i="513"/>
  <c r="AU12" i="513"/>
  <c r="AU11" i="513"/>
  <c r="AU10" i="513"/>
  <c r="AU9" i="513"/>
  <c r="AU8" i="513"/>
  <c r="AU7" i="513"/>
  <c r="AU6" i="513"/>
  <c r="AU5" i="513"/>
  <c r="AU4" i="513"/>
  <c r="AT24" i="513"/>
  <c r="AT23" i="513"/>
  <c r="AT22" i="513"/>
  <c r="AT21" i="513"/>
  <c r="AT20" i="513"/>
  <c r="AT19" i="513"/>
  <c r="AT18" i="513"/>
  <c r="AT17" i="513"/>
  <c r="AT16" i="513"/>
  <c r="AT15" i="513"/>
  <c r="AT14" i="513"/>
  <c r="AT13" i="513"/>
  <c r="AT12" i="513"/>
  <c r="AT11" i="513"/>
  <c r="AT10" i="513"/>
  <c r="AT9" i="513"/>
  <c r="AT8" i="513"/>
  <c r="AT7" i="513"/>
  <c r="AT6" i="513"/>
  <c r="AT5" i="513"/>
  <c r="AT4" i="513"/>
  <c r="AS24" i="513"/>
  <c r="AS23" i="513"/>
  <c r="AS22" i="513"/>
  <c r="AS21" i="513"/>
  <c r="AS20" i="513"/>
  <c r="AS19" i="513"/>
  <c r="AS18" i="513"/>
  <c r="AS17" i="513"/>
  <c r="AS16" i="513"/>
  <c r="AS15" i="513"/>
  <c r="AS14" i="513"/>
  <c r="AS13" i="513"/>
  <c r="AS12" i="513"/>
  <c r="AS11" i="513"/>
  <c r="AS10" i="513"/>
  <c r="AS9" i="513"/>
  <c r="AS8" i="513"/>
  <c r="AS7" i="513"/>
  <c r="AS6" i="513"/>
  <c r="AS5" i="513"/>
  <c r="AS4" i="513"/>
  <c r="AR24" i="513"/>
  <c r="AR23" i="513"/>
  <c r="AR22" i="513"/>
  <c r="AR21" i="513"/>
  <c r="AR20" i="513"/>
  <c r="AR19" i="513"/>
  <c r="AR18" i="513"/>
  <c r="AR17" i="513"/>
  <c r="AR16" i="513"/>
  <c r="AR15" i="513"/>
  <c r="AR14" i="513"/>
  <c r="AR13" i="513"/>
  <c r="AR12" i="513"/>
  <c r="AR11" i="513"/>
  <c r="AR10" i="513"/>
  <c r="AR9" i="513"/>
  <c r="AR8" i="513"/>
  <c r="AR7" i="513"/>
  <c r="AR6" i="513"/>
  <c r="AR5" i="513"/>
  <c r="AR4" i="513"/>
  <c r="AW24" i="508"/>
  <c r="AW23" i="508"/>
  <c r="AW22" i="508"/>
  <c r="AW21" i="508"/>
  <c r="AW20" i="508"/>
  <c r="AW19" i="508"/>
  <c r="AW18" i="508"/>
  <c r="AW17" i="508"/>
  <c r="AW16" i="508"/>
  <c r="AW15" i="508"/>
  <c r="AW14" i="508"/>
  <c r="AW13" i="508"/>
  <c r="AW12" i="508"/>
  <c r="AW11" i="508"/>
  <c r="AW10" i="508"/>
  <c r="AW9" i="508"/>
  <c r="AW8" i="508"/>
  <c r="AW7" i="508"/>
  <c r="AW6" i="508"/>
  <c r="AW5" i="508"/>
  <c r="AW4" i="508"/>
  <c r="AV24" i="508"/>
  <c r="AV23" i="508"/>
  <c r="AV22" i="508"/>
  <c r="AV21" i="508"/>
  <c r="AV20" i="508"/>
  <c r="AV19" i="508"/>
  <c r="AV18" i="508"/>
  <c r="AV17" i="508"/>
  <c r="AV16" i="508"/>
  <c r="AV15" i="508"/>
  <c r="AV14" i="508"/>
  <c r="AV13" i="508"/>
  <c r="AV12" i="508"/>
  <c r="AV11" i="508"/>
  <c r="AV10" i="508"/>
  <c r="AV9" i="508"/>
  <c r="AV8" i="508"/>
  <c r="AV7" i="508"/>
  <c r="AV6" i="508"/>
  <c r="AV5" i="508"/>
  <c r="AV4" i="508"/>
  <c r="AU24" i="508"/>
  <c r="AU23" i="508"/>
  <c r="AU22" i="508"/>
  <c r="AU21" i="508"/>
  <c r="AU20" i="508"/>
  <c r="AU19" i="508"/>
  <c r="AU18" i="508"/>
  <c r="AU17" i="508"/>
  <c r="AU16" i="508"/>
  <c r="AU15" i="508"/>
  <c r="AU14" i="508"/>
  <c r="AU13" i="508"/>
  <c r="AU12" i="508"/>
  <c r="AU11" i="508"/>
  <c r="AU10" i="508"/>
  <c r="AU9" i="508"/>
  <c r="AU8" i="508"/>
  <c r="AU7" i="508"/>
  <c r="AU6" i="508"/>
  <c r="AU5" i="508"/>
  <c r="AU4" i="508"/>
  <c r="AT24" i="508"/>
  <c r="AT23" i="508"/>
  <c r="AT22" i="508"/>
  <c r="AT21" i="508"/>
  <c r="AT20" i="508"/>
  <c r="AT19" i="508"/>
  <c r="AT18" i="508"/>
  <c r="AT17" i="508"/>
  <c r="AT16" i="508"/>
  <c r="AT15" i="508"/>
  <c r="AT14" i="508"/>
  <c r="AT13" i="508"/>
  <c r="AT12" i="508"/>
  <c r="AT11" i="508"/>
  <c r="AT10" i="508"/>
  <c r="AT9" i="508"/>
  <c r="AT8" i="508"/>
  <c r="AT7" i="508"/>
  <c r="AT6" i="508"/>
  <c r="AT5" i="508"/>
  <c r="AT4" i="508"/>
  <c r="AS24" i="508"/>
  <c r="AS23" i="508"/>
  <c r="AS22" i="508"/>
  <c r="AS21" i="508"/>
  <c r="AS20" i="508"/>
  <c r="AS19" i="508"/>
  <c r="AS18" i="508"/>
  <c r="AS17" i="508"/>
  <c r="AS16" i="508"/>
  <c r="AS15" i="508"/>
  <c r="AS14" i="508"/>
  <c r="AS13" i="508"/>
  <c r="AS12" i="508"/>
  <c r="AS11" i="508"/>
  <c r="AS10" i="508"/>
  <c r="AS9" i="508"/>
  <c r="AS8" i="508"/>
  <c r="AS7" i="508"/>
  <c r="AS6" i="508"/>
  <c r="AS5" i="508"/>
  <c r="AS4" i="508"/>
  <c r="AR24" i="508"/>
  <c r="AR23" i="508"/>
  <c r="AR22" i="508"/>
  <c r="AR21" i="508"/>
  <c r="AR20" i="508"/>
  <c r="AR19" i="508"/>
  <c r="AR18" i="508"/>
  <c r="AR17" i="508"/>
  <c r="AR16" i="508"/>
  <c r="AR15" i="508"/>
  <c r="AR14" i="508"/>
  <c r="AR13" i="508"/>
  <c r="AR12" i="508"/>
  <c r="AR11" i="508"/>
  <c r="AR10" i="508"/>
  <c r="AR9" i="508"/>
  <c r="AR8" i="508"/>
  <c r="AR7" i="508"/>
  <c r="AR6" i="508"/>
  <c r="AR5" i="508"/>
  <c r="AR4" i="508"/>
  <c r="AQ4" i="508"/>
  <c r="AQ5" i="508"/>
  <c r="AQ6" i="508"/>
  <c r="AQ7" i="508"/>
  <c r="AQ8" i="508"/>
  <c r="AQ9" i="508"/>
  <c r="AQ10" i="508"/>
  <c r="AQ11" i="508"/>
  <c r="AQ12" i="508"/>
  <c r="AQ13" i="508"/>
  <c r="AQ14" i="508"/>
  <c r="AQ15" i="508"/>
  <c r="AQ16" i="508"/>
  <c r="AQ17" i="508"/>
  <c r="AQ18" i="508"/>
  <c r="AQ19" i="508"/>
  <c r="AQ20" i="508"/>
  <c r="AQ21" i="508"/>
  <c r="AQ22" i="508"/>
  <c r="AQ23" i="508"/>
  <c r="AQ24" i="508"/>
  <c r="AH3" i="518"/>
  <c r="AH3" i="513" l="1"/>
  <c r="AT29" i="522" l="1"/>
  <c r="AT28" i="522"/>
  <c r="AT27" i="522"/>
  <c r="AT26" i="522"/>
  <c r="AT25" i="522"/>
  <c r="AT24" i="522"/>
  <c r="AT23" i="522"/>
  <c r="AT22" i="522"/>
  <c r="AT21" i="522"/>
  <c r="AT20" i="522"/>
  <c r="AT19" i="522"/>
  <c r="AT18" i="522"/>
  <c r="AT17" i="522"/>
  <c r="AT16" i="522"/>
  <c r="AT15" i="522"/>
  <c r="AT14" i="522"/>
  <c r="AT13" i="522"/>
  <c r="AT12" i="522"/>
  <c r="AT11" i="522"/>
  <c r="AT10" i="522"/>
  <c r="AT9" i="522"/>
  <c r="AT8" i="522"/>
  <c r="AT7" i="522"/>
  <c r="AT6" i="522"/>
  <c r="AT5" i="522"/>
  <c r="AN5" i="522"/>
  <c r="AN6" i="522"/>
  <c r="AN7" i="522"/>
  <c r="AN8" i="522"/>
  <c r="AN9" i="522"/>
  <c r="AN10" i="522"/>
  <c r="AN11" i="522"/>
  <c r="AN12" i="522"/>
  <c r="AN13" i="522"/>
  <c r="AN14" i="522"/>
  <c r="AN15" i="522"/>
  <c r="AN16" i="522"/>
  <c r="AN17" i="522"/>
  <c r="AN18" i="522"/>
  <c r="AN19" i="522"/>
  <c r="AN20" i="522"/>
  <c r="AN21" i="522"/>
  <c r="AN22" i="522"/>
  <c r="AN23" i="522"/>
  <c r="AN24" i="522"/>
  <c r="AN25" i="522"/>
  <c r="AN26" i="522"/>
  <c r="AN27" i="522"/>
  <c r="AN28" i="522"/>
  <c r="AN29" i="522"/>
  <c r="AP24" i="508"/>
  <c r="AP23" i="508"/>
  <c r="AP22" i="508"/>
  <c r="AP21" i="508"/>
  <c r="AP20" i="508"/>
  <c r="AP19" i="508"/>
  <c r="AP18" i="508"/>
  <c r="AP17" i="508"/>
  <c r="AP16" i="508"/>
  <c r="AP15" i="508"/>
  <c r="AP14" i="508"/>
  <c r="AP13" i="508"/>
  <c r="AP12" i="508"/>
  <c r="AP11" i="508"/>
  <c r="AP10" i="508"/>
  <c r="AP9" i="508"/>
  <c r="AP8" i="508"/>
  <c r="AP7" i="508"/>
  <c r="AP6" i="508"/>
  <c r="AP5" i="508"/>
  <c r="AP4" i="508"/>
  <c r="AQ24" i="513"/>
  <c r="AQ23" i="513"/>
  <c r="AQ22" i="513"/>
  <c r="AQ21" i="513"/>
  <c r="AQ20" i="513"/>
  <c r="AQ19" i="513"/>
  <c r="AQ18" i="513"/>
  <c r="AQ17" i="513"/>
  <c r="AQ16" i="513"/>
  <c r="AQ15" i="513"/>
  <c r="AQ14" i="513"/>
  <c r="AQ13" i="513"/>
  <c r="AQ12" i="513"/>
  <c r="AQ11" i="513"/>
  <c r="AQ10" i="513"/>
  <c r="AQ9" i="513"/>
  <c r="AQ8" i="513"/>
  <c r="AQ7" i="513"/>
  <c r="AQ6" i="513"/>
  <c r="AQ5" i="513"/>
  <c r="AQ4" i="513"/>
  <c r="AP6" i="513"/>
  <c r="AP7" i="513"/>
  <c r="AP8" i="513"/>
  <c r="AP9" i="513"/>
  <c r="AP10" i="513"/>
  <c r="AP11" i="513"/>
  <c r="AP12" i="513"/>
  <c r="AP13" i="513"/>
  <c r="AP14" i="513"/>
  <c r="AP15" i="513"/>
  <c r="AP16" i="513"/>
  <c r="AP17" i="513"/>
  <c r="AP18" i="513"/>
  <c r="AP19" i="513"/>
  <c r="AP20" i="513"/>
  <c r="AP21" i="513"/>
  <c r="AP22" i="513"/>
  <c r="AP23" i="513"/>
  <c r="AP24" i="513"/>
  <c r="AP5" i="513"/>
  <c r="AP4" i="513"/>
  <c r="AA63" i="521" l="1"/>
  <c r="Z63" i="521"/>
  <c r="Y63" i="521"/>
  <c r="X63" i="521"/>
  <c r="W63" i="521"/>
  <c r="V63" i="521"/>
  <c r="U63" i="521"/>
  <c r="AT14" i="521"/>
  <c r="AQ14" i="521"/>
  <c r="AP14" i="521"/>
  <c r="AO14" i="521"/>
  <c r="AN14" i="521"/>
  <c r="AM14" i="521"/>
  <c r="AL14" i="521"/>
  <c r="AK14" i="521"/>
  <c r="AJ14" i="521"/>
  <c r="AS14" i="521"/>
  <c r="AR14" i="521"/>
  <c r="AE65" i="522"/>
  <c r="AD65" i="522"/>
  <c r="AC65" i="522"/>
  <c r="AB65" i="522"/>
  <c r="AA65" i="522"/>
  <c r="Z65" i="522"/>
  <c r="Y65" i="522"/>
  <c r="AS15" i="522"/>
  <c r="AR15" i="522"/>
  <c r="AQ15" i="522"/>
  <c r="AP15" i="522"/>
  <c r="AO15" i="522"/>
  <c r="AA64" i="508"/>
  <c r="Z64" i="508"/>
  <c r="Y64" i="508"/>
  <c r="X64" i="508"/>
  <c r="W64" i="508"/>
  <c r="V64" i="508"/>
  <c r="U64" i="508"/>
  <c r="AO14" i="508"/>
  <c r="AN14" i="508"/>
  <c r="AM14" i="508"/>
  <c r="AL14" i="508"/>
  <c r="AK14" i="508"/>
  <c r="R14" i="508"/>
  <c r="Q14" i="508"/>
  <c r="AA63" i="513"/>
  <c r="Z63" i="513"/>
  <c r="Y63" i="513"/>
  <c r="X63" i="513"/>
  <c r="W63" i="513"/>
  <c r="V63" i="513"/>
  <c r="U63" i="513"/>
  <c r="AO14" i="513"/>
  <c r="AN14" i="513"/>
  <c r="AM14" i="513"/>
  <c r="AL14" i="513"/>
  <c r="AK14" i="513"/>
  <c r="B64" i="518"/>
  <c r="B68" i="518"/>
  <c r="Q68" i="518" s="1"/>
  <c r="AA68" i="518"/>
  <c r="Z68" i="518"/>
  <c r="Y68" i="518"/>
  <c r="X68" i="518"/>
  <c r="W68" i="518"/>
  <c r="V68" i="518"/>
  <c r="U68" i="518"/>
  <c r="AS14" i="518"/>
  <c r="AQ14" i="518"/>
  <c r="AP14" i="518"/>
  <c r="AO14" i="518"/>
  <c r="AN14" i="518"/>
  <c r="AM14" i="518"/>
  <c r="AL14" i="518"/>
  <c r="AK14" i="518"/>
  <c r="AJ14" i="518"/>
  <c r="R14" i="518"/>
  <c r="AR14" i="518"/>
  <c r="R14" i="521" l="1"/>
  <c r="Q14" i="521"/>
  <c r="AU14" i="521"/>
  <c r="U15" i="522"/>
  <c r="T15" i="522"/>
  <c r="Q14" i="513"/>
  <c r="R14" i="513"/>
  <c r="AT14" i="518"/>
  <c r="Q14" i="518"/>
  <c r="AU14" i="518"/>
  <c r="AV14" i="521" l="1"/>
  <c r="AV14" i="518"/>
  <c r="S14" i="521"/>
  <c r="V15" i="522"/>
  <c r="S14" i="508"/>
  <c r="S14" i="513"/>
  <c r="S14" i="518"/>
  <c r="U18" i="521" l="1"/>
  <c r="U17" i="521"/>
  <c r="U16" i="521"/>
  <c r="Q24" i="508" l="1"/>
  <c r="R24" i="508"/>
  <c r="T11" i="522"/>
  <c r="T6" i="522"/>
  <c r="S11" i="521" l="1"/>
  <c r="T26" i="522" l="1"/>
  <c r="W26" i="522"/>
  <c r="W29" i="522"/>
  <c r="AA53" i="521" l="1"/>
  <c r="AA54" i="521"/>
  <c r="AA55" i="521"/>
  <c r="AA56" i="521"/>
  <c r="AA57" i="521"/>
  <c r="AA58" i="521"/>
  <c r="AA59" i="521"/>
  <c r="AA60" i="521"/>
  <c r="AA61" i="521"/>
  <c r="AA62" i="521"/>
  <c r="AA64" i="521"/>
  <c r="AA65" i="521"/>
  <c r="AA66" i="521"/>
  <c r="AA67" i="521"/>
  <c r="AA68" i="521"/>
  <c r="AA69" i="521"/>
  <c r="AA70" i="521"/>
  <c r="AE79" i="522"/>
  <c r="AE78" i="522"/>
  <c r="AE77" i="522"/>
  <c r="AE76" i="522"/>
  <c r="AE75" i="522"/>
  <c r="AE74" i="522"/>
  <c r="AE73" i="522"/>
  <c r="AE72" i="522"/>
  <c r="AE71" i="522"/>
  <c r="AE70" i="522"/>
  <c r="AE69" i="522"/>
  <c r="AE68" i="522"/>
  <c r="AE67" i="522"/>
  <c r="AE66" i="522"/>
  <c r="AE64" i="522"/>
  <c r="AE63" i="522"/>
  <c r="AE62" i="522"/>
  <c r="AE61" i="522"/>
  <c r="AE60" i="522"/>
  <c r="AE59" i="522"/>
  <c r="AE58" i="522"/>
  <c r="AE57" i="522"/>
  <c r="AE56" i="522"/>
  <c r="AA74" i="508"/>
  <c r="AA73" i="508"/>
  <c r="AA72" i="508"/>
  <c r="AA71" i="508"/>
  <c r="AA70" i="508"/>
  <c r="AA69" i="508"/>
  <c r="AA68" i="508"/>
  <c r="AA67" i="508"/>
  <c r="AA66" i="508"/>
  <c r="AA65" i="508"/>
  <c r="AA63" i="508"/>
  <c r="AA62" i="508"/>
  <c r="AA61" i="508"/>
  <c r="AA60" i="508"/>
  <c r="AA59" i="508"/>
  <c r="AA58" i="508"/>
  <c r="AA57" i="508"/>
  <c r="AA56" i="508"/>
  <c r="AA55" i="508"/>
  <c r="AA54" i="508"/>
  <c r="AA54" i="513"/>
  <c r="AA73" i="513"/>
  <c r="AA72" i="513"/>
  <c r="AA71" i="513"/>
  <c r="AA70" i="513"/>
  <c r="AA69" i="513"/>
  <c r="AA68" i="513"/>
  <c r="AA67" i="513"/>
  <c r="AA66" i="513"/>
  <c r="AA65" i="513"/>
  <c r="AA64" i="513"/>
  <c r="AA62" i="513"/>
  <c r="AA61" i="513"/>
  <c r="AA60" i="513"/>
  <c r="AA59" i="513"/>
  <c r="AA58" i="513"/>
  <c r="AA57" i="513"/>
  <c r="AA56" i="513"/>
  <c r="AA55" i="513"/>
  <c r="AA53" i="513"/>
  <c r="Z58" i="518"/>
  <c r="AA58" i="518"/>
  <c r="Z59" i="518"/>
  <c r="AA59" i="518"/>
  <c r="Z60" i="518"/>
  <c r="AA60" i="518"/>
  <c r="Z61" i="518"/>
  <c r="AA61" i="518"/>
  <c r="Z62" i="518"/>
  <c r="AA62" i="518"/>
  <c r="Z63" i="518"/>
  <c r="AA63" i="518"/>
  <c r="Z64" i="518"/>
  <c r="AA64" i="518"/>
  <c r="Z65" i="518"/>
  <c r="AA65" i="518"/>
  <c r="Z66" i="518"/>
  <c r="AA66" i="518"/>
  <c r="Z67" i="518"/>
  <c r="AA67" i="518"/>
  <c r="Z69" i="518"/>
  <c r="AA69" i="518"/>
  <c r="Z70" i="518"/>
  <c r="AA70" i="518"/>
  <c r="Z71" i="518"/>
  <c r="AA71" i="518"/>
  <c r="Z72" i="518"/>
  <c r="AA72" i="518"/>
  <c r="Z73" i="518"/>
  <c r="AA73" i="518"/>
  <c r="Z74" i="518"/>
  <c r="AA74" i="518"/>
  <c r="Z75" i="518"/>
  <c r="AA75" i="518"/>
  <c r="Z76" i="518"/>
  <c r="AA76" i="518"/>
  <c r="Z77" i="518"/>
  <c r="AA77" i="518"/>
  <c r="Z78" i="518"/>
  <c r="AA78" i="518"/>
  <c r="Z79" i="518"/>
  <c r="AA79" i="518"/>
  <c r="Z80" i="518"/>
  <c r="AA80" i="518"/>
  <c r="Z81" i="518"/>
  <c r="AA81" i="518"/>
  <c r="Z82" i="518"/>
  <c r="AA82" i="518"/>
  <c r="Z83" i="518"/>
  <c r="AA83" i="518"/>
  <c r="AH3" i="508" l="1"/>
  <c r="O3" i="521" l="1"/>
  <c r="AH3" i="521" s="1"/>
  <c r="Q3" i="522"/>
  <c r="AM3" i="522" s="1"/>
  <c r="AK4" i="508" l="1"/>
  <c r="Z54" i="508"/>
  <c r="Z73" i="513"/>
  <c r="Z72" i="513"/>
  <c r="Z71" i="513"/>
  <c r="Z70" i="513"/>
  <c r="Z69" i="513"/>
  <c r="Z68" i="513"/>
  <c r="Z67" i="513"/>
  <c r="Z66" i="513"/>
  <c r="Z65" i="513"/>
  <c r="Z64" i="513"/>
  <c r="Z62" i="513"/>
  <c r="Z61" i="513"/>
  <c r="Z60" i="513"/>
  <c r="Z59" i="513"/>
  <c r="Z58" i="513"/>
  <c r="Z57" i="513"/>
  <c r="Z56" i="513"/>
  <c r="Z55" i="513"/>
  <c r="Z54" i="513"/>
  <c r="Z53" i="513"/>
  <c r="C28" i="508" l="1"/>
  <c r="X28" i="522" l="1"/>
  <c r="X21" i="522"/>
  <c r="U23" i="508"/>
  <c r="T19" i="508"/>
  <c r="U19" i="513"/>
  <c r="T19" i="513"/>
  <c r="U25" i="518"/>
  <c r="T20" i="518"/>
  <c r="S13" i="518"/>
  <c r="R6" i="518"/>
  <c r="U19" i="518" l="1"/>
  <c r="U29" i="518"/>
  <c r="T29" i="518"/>
  <c r="U28" i="518"/>
  <c r="T28" i="518"/>
  <c r="U27" i="518"/>
  <c r="T27" i="518"/>
  <c r="U26" i="518"/>
  <c r="T26" i="518"/>
  <c r="T25" i="518"/>
  <c r="U24" i="518"/>
  <c r="T24" i="518"/>
  <c r="U23" i="518"/>
  <c r="T23" i="518"/>
  <c r="T21" i="518"/>
  <c r="U21" i="518"/>
  <c r="T19" i="518"/>
  <c r="U21" i="521"/>
  <c r="T21" i="521"/>
  <c r="U20" i="521"/>
  <c r="T20" i="521"/>
  <c r="W25" i="522"/>
  <c r="X25" i="522"/>
  <c r="X26" i="522"/>
  <c r="W27" i="522"/>
  <c r="X27" i="522"/>
  <c r="W28" i="522"/>
  <c r="X29" i="522"/>
  <c r="X24" i="522"/>
  <c r="W24" i="522"/>
  <c r="W21" i="522"/>
  <c r="W22" i="522"/>
  <c r="X22" i="522"/>
  <c r="X20" i="522"/>
  <c r="W20" i="522"/>
  <c r="U24" i="508"/>
  <c r="T24" i="508"/>
  <c r="T23" i="508"/>
  <c r="U21" i="508"/>
  <c r="T21" i="508"/>
  <c r="U20" i="508"/>
  <c r="T20" i="508"/>
  <c r="U19" i="508"/>
  <c r="U24" i="513"/>
  <c r="T24" i="513"/>
  <c r="U23" i="513"/>
  <c r="T23" i="513"/>
  <c r="U21" i="513"/>
  <c r="T21" i="513"/>
  <c r="U20" i="513"/>
  <c r="T20" i="513"/>
  <c r="AD68" i="522" l="1"/>
  <c r="AC68" i="522"/>
  <c r="AB68" i="522"/>
  <c r="AA68" i="522"/>
  <c r="Z68" i="522"/>
  <c r="Y68" i="522"/>
  <c r="AS18" i="522"/>
  <c r="AR18" i="522"/>
  <c r="AQ18" i="522"/>
  <c r="AP18" i="522"/>
  <c r="AO18" i="522"/>
  <c r="Z67" i="508"/>
  <c r="Y67" i="508"/>
  <c r="X67" i="508"/>
  <c r="W67" i="508"/>
  <c r="V67" i="508"/>
  <c r="U67" i="508"/>
  <c r="AO17" i="508"/>
  <c r="AN17" i="508"/>
  <c r="AM17" i="508"/>
  <c r="AL17" i="508"/>
  <c r="AK17" i="508"/>
  <c r="Y66" i="513"/>
  <c r="X66" i="513"/>
  <c r="W66" i="513"/>
  <c r="V66" i="513"/>
  <c r="U66" i="513"/>
  <c r="AO17" i="513"/>
  <c r="AN17" i="513"/>
  <c r="AM17" i="513"/>
  <c r="AL17" i="513"/>
  <c r="AK17" i="513"/>
  <c r="Y71" i="518"/>
  <c r="X71" i="518"/>
  <c r="W71" i="518"/>
  <c r="V71" i="518"/>
  <c r="U71" i="518"/>
  <c r="AV17" i="518"/>
  <c r="AU17" i="518"/>
  <c r="AT17" i="518"/>
  <c r="AS17" i="518"/>
  <c r="AR17" i="518"/>
  <c r="AQ17" i="518"/>
  <c r="AP17" i="518"/>
  <c r="AO17" i="518"/>
  <c r="AN17" i="518"/>
  <c r="AM17" i="518"/>
  <c r="AL17" i="518"/>
  <c r="AK17" i="518"/>
  <c r="AJ17" i="518"/>
  <c r="Z57" i="521" l="1"/>
  <c r="W53" i="521"/>
  <c r="X53" i="521"/>
  <c r="Y53" i="521"/>
  <c r="Z53" i="521"/>
  <c r="W54" i="521"/>
  <c r="X54" i="521"/>
  <c r="Y54" i="521"/>
  <c r="Z54" i="521"/>
  <c r="W55" i="521"/>
  <c r="X55" i="521"/>
  <c r="Y55" i="521"/>
  <c r="Z55" i="521"/>
  <c r="W56" i="521"/>
  <c r="X56" i="521"/>
  <c r="Y56" i="521"/>
  <c r="Z56" i="521"/>
  <c r="W57" i="521"/>
  <c r="X57" i="521"/>
  <c r="Y57" i="521"/>
  <c r="W58" i="521"/>
  <c r="X58" i="521"/>
  <c r="Y58" i="521"/>
  <c r="Z58" i="521"/>
  <c r="W59" i="521"/>
  <c r="X59" i="521"/>
  <c r="Y59" i="521"/>
  <c r="Z59" i="521"/>
  <c r="W60" i="521"/>
  <c r="X60" i="521"/>
  <c r="Y60" i="521"/>
  <c r="Z60" i="521"/>
  <c r="W61" i="521"/>
  <c r="X61" i="521"/>
  <c r="Y61" i="521"/>
  <c r="Z61" i="521"/>
  <c r="W62" i="521"/>
  <c r="X62" i="521"/>
  <c r="Y62" i="521"/>
  <c r="Z62" i="521"/>
  <c r="W64" i="521"/>
  <c r="X64" i="521"/>
  <c r="Y64" i="521"/>
  <c r="Z64" i="521"/>
  <c r="W65" i="521"/>
  <c r="X65" i="521"/>
  <c r="Y65" i="521"/>
  <c r="Z65" i="521"/>
  <c r="W66" i="521"/>
  <c r="X66" i="521"/>
  <c r="Y66" i="521"/>
  <c r="Z66" i="521"/>
  <c r="W67" i="521"/>
  <c r="X67" i="521"/>
  <c r="Y67" i="521"/>
  <c r="Z67" i="521"/>
  <c r="W68" i="521"/>
  <c r="X68" i="521"/>
  <c r="Y68" i="521"/>
  <c r="Z68" i="521"/>
  <c r="W69" i="521"/>
  <c r="X69" i="521"/>
  <c r="Y69" i="521"/>
  <c r="Z69" i="521"/>
  <c r="W70" i="521"/>
  <c r="X70" i="521"/>
  <c r="Y70" i="521"/>
  <c r="Z70" i="521"/>
  <c r="AD55" i="522"/>
  <c r="AA55" i="522"/>
  <c r="AB55" i="522"/>
  <c r="AC55" i="522"/>
  <c r="AA56" i="522"/>
  <c r="AB56" i="522"/>
  <c r="AC56" i="522"/>
  <c r="AD56" i="522"/>
  <c r="AA57" i="522"/>
  <c r="AB57" i="522"/>
  <c r="AC57" i="522"/>
  <c r="AD57" i="522"/>
  <c r="AA58" i="522"/>
  <c r="AB58" i="522"/>
  <c r="AC58" i="522"/>
  <c r="AD58" i="522"/>
  <c r="AA59" i="522"/>
  <c r="AB59" i="522"/>
  <c r="AC59" i="522"/>
  <c r="AD59" i="522"/>
  <c r="AA60" i="522"/>
  <c r="AB60" i="522"/>
  <c r="AC60" i="522"/>
  <c r="AD60" i="522"/>
  <c r="AA61" i="522"/>
  <c r="AB61" i="522"/>
  <c r="AC61" i="522"/>
  <c r="AD61" i="522"/>
  <c r="AA62" i="522"/>
  <c r="AB62" i="522"/>
  <c r="AC62" i="522"/>
  <c r="AD62" i="522"/>
  <c r="AA63" i="522"/>
  <c r="AB63" i="522"/>
  <c r="AC63" i="522"/>
  <c r="AD63" i="522"/>
  <c r="AA64" i="522"/>
  <c r="AB64" i="522"/>
  <c r="AC64" i="522"/>
  <c r="AD64" i="522"/>
  <c r="AA66" i="522"/>
  <c r="AB66" i="522"/>
  <c r="AC66" i="522"/>
  <c r="AD66" i="522"/>
  <c r="AA67" i="522"/>
  <c r="AB67" i="522"/>
  <c r="AC67" i="522"/>
  <c r="AD67" i="522"/>
  <c r="AA69" i="522"/>
  <c r="AB69" i="522"/>
  <c r="AC69" i="522"/>
  <c r="AD69" i="522"/>
  <c r="AA70" i="522"/>
  <c r="AB70" i="522"/>
  <c r="AC70" i="522"/>
  <c r="AD70" i="522"/>
  <c r="AA71" i="522"/>
  <c r="AB71" i="522"/>
  <c r="AC71" i="522"/>
  <c r="AD71" i="522"/>
  <c r="AA72" i="522"/>
  <c r="AB72" i="522"/>
  <c r="AC72" i="522"/>
  <c r="AD72" i="522"/>
  <c r="AA73" i="522"/>
  <c r="AB73" i="522"/>
  <c r="AC73" i="522"/>
  <c r="AD73" i="522"/>
  <c r="AA74" i="522"/>
  <c r="AB74" i="522"/>
  <c r="AC74" i="522"/>
  <c r="AD74" i="522"/>
  <c r="AA75" i="522"/>
  <c r="AB75" i="522"/>
  <c r="AC75" i="522"/>
  <c r="AD75" i="522"/>
  <c r="AA76" i="522"/>
  <c r="AB76" i="522"/>
  <c r="AC76" i="522"/>
  <c r="AD76" i="522"/>
  <c r="AA77" i="522"/>
  <c r="AB77" i="522"/>
  <c r="AC77" i="522"/>
  <c r="AD77" i="522"/>
  <c r="AA78" i="522"/>
  <c r="AB78" i="522"/>
  <c r="AC78" i="522"/>
  <c r="AD78" i="522"/>
  <c r="AA79" i="522"/>
  <c r="AB79" i="522"/>
  <c r="AC79" i="522"/>
  <c r="AD79" i="522"/>
  <c r="Y55" i="522"/>
  <c r="X54" i="508"/>
  <c r="Y54" i="508"/>
  <c r="X55" i="508"/>
  <c r="Y55" i="508"/>
  <c r="Z55" i="508"/>
  <c r="X56" i="508"/>
  <c r="Y56" i="508"/>
  <c r="Z56" i="508"/>
  <c r="X57" i="508"/>
  <c r="Y57" i="508"/>
  <c r="Z57" i="508"/>
  <c r="X58" i="508"/>
  <c r="Y58" i="508"/>
  <c r="Z58" i="508"/>
  <c r="X59" i="508"/>
  <c r="Y59" i="508"/>
  <c r="Z59" i="508"/>
  <c r="X60" i="508"/>
  <c r="Y60" i="508"/>
  <c r="Z60" i="508"/>
  <c r="X61" i="508"/>
  <c r="Y61" i="508"/>
  <c r="Z61" i="508"/>
  <c r="X62" i="508"/>
  <c r="Y62" i="508"/>
  <c r="Z62" i="508"/>
  <c r="X63" i="508"/>
  <c r="Y63" i="508"/>
  <c r="Z63" i="508"/>
  <c r="X65" i="508"/>
  <c r="Y65" i="508"/>
  <c r="Z65" i="508"/>
  <c r="X66" i="508"/>
  <c r="Y66" i="508"/>
  <c r="Z66" i="508"/>
  <c r="X68" i="508"/>
  <c r="Y68" i="508"/>
  <c r="Z68" i="508"/>
  <c r="X69" i="508"/>
  <c r="Y69" i="508"/>
  <c r="Z69" i="508"/>
  <c r="X70" i="508"/>
  <c r="Y70" i="508"/>
  <c r="Z70" i="508"/>
  <c r="X71" i="508"/>
  <c r="Y71" i="508"/>
  <c r="Z71" i="508"/>
  <c r="X72" i="508"/>
  <c r="Y72" i="508"/>
  <c r="Z72" i="508"/>
  <c r="X73" i="508"/>
  <c r="Y73" i="508"/>
  <c r="Z73" i="508"/>
  <c r="X74" i="508"/>
  <c r="Y74" i="508"/>
  <c r="Z74" i="508"/>
  <c r="W55" i="508"/>
  <c r="U54" i="513"/>
  <c r="M28" i="513" l="1"/>
  <c r="N28" i="513"/>
  <c r="R4" i="521" l="1"/>
  <c r="Q9" i="521"/>
  <c r="G37" i="518" l="1"/>
  <c r="F37" i="518"/>
  <c r="E37" i="518"/>
  <c r="D37" i="518"/>
  <c r="C37" i="518"/>
  <c r="G36" i="518"/>
  <c r="F36" i="518"/>
  <c r="E36" i="518"/>
  <c r="D36" i="518"/>
  <c r="C36" i="518"/>
  <c r="AT16" i="521" l="1"/>
  <c r="U78" i="518" l="1"/>
  <c r="V78" i="518"/>
  <c r="W78" i="518"/>
  <c r="X78" i="518"/>
  <c r="Y78" i="518"/>
  <c r="U79" i="518"/>
  <c r="V79" i="518"/>
  <c r="W79" i="518"/>
  <c r="X79" i="518"/>
  <c r="Y79" i="518"/>
  <c r="S21" i="521" l="1"/>
  <c r="R21" i="521"/>
  <c r="Q21" i="521"/>
  <c r="S20" i="521"/>
  <c r="R20" i="521"/>
  <c r="Q20" i="521"/>
  <c r="S18" i="521"/>
  <c r="R18" i="521"/>
  <c r="Q18" i="521"/>
  <c r="S17" i="521"/>
  <c r="R17" i="521"/>
  <c r="Q17" i="521"/>
  <c r="S16" i="521"/>
  <c r="R16" i="521"/>
  <c r="Q16" i="521"/>
  <c r="Q15" i="521"/>
  <c r="Q12" i="521"/>
  <c r="R11" i="521"/>
  <c r="Q11" i="521"/>
  <c r="S10" i="521"/>
  <c r="R10" i="521"/>
  <c r="Q10" i="521"/>
  <c r="S9" i="521"/>
  <c r="R9" i="521"/>
  <c r="S8" i="521"/>
  <c r="S6" i="521"/>
  <c r="R6" i="521"/>
  <c r="S4" i="521"/>
  <c r="V29" i="522"/>
  <c r="U29" i="522"/>
  <c r="T29" i="522"/>
  <c r="V28" i="522"/>
  <c r="U28" i="522"/>
  <c r="T28" i="522"/>
  <c r="V27" i="522"/>
  <c r="U27" i="522"/>
  <c r="T27" i="522"/>
  <c r="V26" i="522"/>
  <c r="U26" i="522"/>
  <c r="V24" i="522"/>
  <c r="U24" i="522"/>
  <c r="T24" i="522"/>
  <c r="V22" i="522"/>
  <c r="U22" i="522"/>
  <c r="T22" i="522"/>
  <c r="V21" i="522"/>
  <c r="U21" i="522"/>
  <c r="T21" i="522"/>
  <c r="V20" i="522"/>
  <c r="U20" i="522"/>
  <c r="T20" i="522"/>
  <c r="V16" i="522"/>
  <c r="U16" i="522"/>
  <c r="T16" i="522"/>
  <c r="V14" i="522"/>
  <c r="T14" i="522"/>
  <c r="V13" i="522"/>
  <c r="U13" i="522"/>
  <c r="T13" i="522"/>
  <c r="V12" i="522"/>
  <c r="U12" i="522"/>
  <c r="T12" i="522"/>
  <c r="V11" i="522"/>
  <c r="U11" i="522"/>
  <c r="V10" i="522"/>
  <c r="U10" i="522"/>
  <c r="T10" i="522"/>
  <c r="V9" i="522"/>
  <c r="U9" i="522"/>
  <c r="T9" i="522"/>
  <c r="V7" i="522"/>
  <c r="V6" i="522"/>
  <c r="U6" i="522"/>
  <c r="V5" i="522"/>
  <c r="U5" i="522"/>
  <c r="T5" i="522"/>
  <c r="S24" i="508"/>
  <c r="S23" i="508"/>
  <c r="R23" i="508"/>
  <c r="Q23" i="508"/>
  <c r="S21" i="508"/>
  <c r="R21" i="508"/>
  <c r="Q21" i="508"/>
  <c r="S20" i="508"/>
  <c r="R20" i="508"/>
  <c r="Q20" i="508"/>
  <c r="S19" i="508"/>
  <c r="R19" i="508"/>
  <c r="Q19" i="508"/>
  <c r="S18" i="508"/>
  <c r="R18" i="508"/>
  <c r="Q18" i="508"/>
  <c r="S15" i="508"/>
  <c r="R15" i="508"/>
  <c r="Q15" i="508"/>
  <c r="S13" i="508"/>
  <c r="Q13" i="508"/>
  <c r="S12" i="508"/>
  <c r="R12" i="508"/>
  <c r="Q12" i="508"/>
  <c r="S11" i="508"/>
  <c r="R11" i="508"/>
  <c r="Q11" i="508"/>
  <c r="S10" i="508"/>
  <c r="R10" i="508"/>
  <c r="Q10" i="508"/>
  <c r="S9" i="508"/>
  <c r="R9" i="508"/>
  <c r="Q9" i="508"/>
  <c r="S8" i="508"/>
  <c r="R8" i="508"/>
  <c r="Q8" i="508"/>
  <c r="S6" i="508"/>
  <c r="R6" i="508"/>
  <c r="S5" i="508"/>
  <c r="R5" i="508"/>
  <c r="Q5" i="508"/>
  <c r="S4" i="508"/>
  <c r="R4" i="508"/>
  <c r="Q4" i="508"/>
  <c r="Q5" i="513"/>
  <c r="R5" i="513"/>
  <c r="S5" i="513"/>
  <c r="Q6" i="513"/>
  <c r="R6" i="513"/>
  <c r="S6" i="513"/>
  <c r="Q8" i="513"/>
  <c r="R8" i="513"/>
  <c r="S8" i="513"/>
  <c r="Q9" i="513"/>
  <c r="R9" i="513"/>
  <c r="S9" i="513"/>
  <c r="Q10" i="513"/>
  <c r="R10" i="513"/>
  <c r="S10" i="513"/>
  <c r="Q11" i="513"/>
  <c r="R11" i="513"/>
  <c r="S11" i="513"/>
  <c r="Q12" i="513"/>
  <c r="R12" i="513"/>
  <c r="S12" i="513"/>
  <c r="Q13" i="513"/>
  <c r="S13" i="513"/>
  <c r="Q15" i="513"/>
  <c r="R15" i="513"/>
  <c r="S15" i="513"/>
  <c r="Q19" i="513"/>
  <c r="R19" i="513"/>
  <c r="S19" i="513"/>
  <c r="Q20" i="513"/>
  <c r="R20" i="513"/>
  <c r="S20" i="513"/>
  <c r="Q21" i="513"/>
  <c r="R21" i="513"/>
  <c r="S21" i="513"/>
  <c r="Q23" i="513"/>
  <c r="R23" i="513"/>
  <c r="S23" i="513"/>
  <c r="Q24" i="513"/>
  <c r="R24" i="513"/>
  <c r="S24" i="513"/>
  <c r="S4" i="513"/>
  <c r="R4" i="513"/>
  <c r="Q4" i="513"/>
  <c r="S6" i="518"/>
  <c r="S29" i="518"/>
  <c r="R29" i="518"/>
  <c r="Q29" i="518"/>
  <c r="S28" i="518"/>
  <c r="R28" i="518"/>
  <c r="Q28" i="518"/>
  <c r="S27" i="518"/>
  <c r="R27" i="518"/>
  <c r="Q27" i="518"/>
  <c r="S26" i="518"/>
  <c r="R26" i="518"/>
  <c r="Q26" i="518"/>
  <c r="S25" i="518"/>
  <c r="R25" i="518"/>
  <c r="Q25" i="518"/>
  <c r="S24" i="518"/>
  <c r="R24" i="518"/>
  <c r="Q24" i="518"/>
  <c r="S23" i="518"/>
  <c r="R23" i="518"/>
  <c r="Q23" i="518"/>
  <c r="S21" i="518"/>
  <c r="R21" i="518"/>
  <c r="Q21" i="518"/>
  <c r="S20" i="518"/>
  <c r="R20" i="518"/>
  <c r="Q20" i="518"/>
  <c r="S19" i="518"/>
  <c r="R19" i="518"/>
  <c r="Q19" i="518"/>
  <c r="S15" i="518"/>
  <c r="R15" i="518"/>
  <c r="Q15" i="518"/>
  <c r="R13" i="518"/>
  <c r="Q13" i="518"/>
  <c r="S12" i="518"/>
  <c r="R12" i="518"/>
  <c r="Q12" i="518"/>
  <c r="S11" i="518"/>
  <c r="R11" i="518"/>
  <c r="Q11" i="518"/>
  <c r="S10" i="518"/>
  <c r="R10" i="518"/>
  <c r="Q10" i="518"/>
  <c r="S9" i="518"/>
  <c r="R9" i="518"/>
  <c r="Q9" i="518"/>
  <c r="S8" i="518"/>
  <c r="R8" i="518"/>
  <c r="Q8" i="518"/>
  <c r="S7" i="518"/>
  <c r="Q6" i="518"/>
  <c r="S5" i="518"/>
  <c r="R5" i="518"/>
  <c r="Q5" i="518"/>
  <c r="S4" i="518"/>
  <c r="R4" i="518"/>
  <c r="Q4" i="518"/>
  <c r="G34" i="518" l="1"/>
  <c r="H34" i="518"/>
  <c r="I34" i="518"/>
  <c r="J34" i="518"/>
  <c r="H33" i="518"/>
  <c r="I33" i="518"/>
  <c r="J33" i="518"/>
  <c r="G33" i="518"/>
  <c r="D26" i="521" l="1"/>
  <c r="H26" i="521" l="1"/>
  <c r="I26" i="521"/>
  <c r="J26" i="521"/>
  <c r="H34" i="522"/>
  <c r="I34" i="522"/>
  <c r="J34" i="522"/>
  <c r="H28" i="508"/>
  <c r="I28" i="508"/>
  <c r="J28" i="508"/>
  <c r="H28" i="513"/>
  <c r="I28" i="513"/>
  <c r="N26" i="521" l="1"/>
  <c r="M26" i="521"/>
  <c r="E26" i="521"/>
  <c r="F26" i="521"/>
  <c r="G26" i="521"/>
  <c r="C26" i="521"/>
  <c r="P34" i="522"/>
  <c r="O34" i="522"/>
  <c r="D34" i="522"/>
  <c r="E34" i="522"/>
  <c r="F34" i="522"/>
  <c r="G34" i="522"/>
  <c r="C34" i="522"/>
  <c r="P33" i="522"/>
  <c r="O33" i="522"/>
  <c r="D33" i="522"/>
  <c r="E33" i="522"/>
  <c r="F33" i="522"/>
  <c r="G33" i="522"/>
  <c r="H33" i="522"/>
  <c r="I33" i="522"/>
  <c r="J33" i="522"/>
  <c r="C33" i="522"/>
  <c r="N28" i="508"/>
  <c r="M28" i="508"/>
  <c r="G28" i="508"/>
  <c r="F28" i="508"/>
  <c r="E28" i="508"/>
  <c r="D28" i="508"/>
  <c r="D28" i="513"/>
  <c r="E28" i="513"/>
  <c r="F28" i="513"/>
  <c r="G28" i="513"/>
  <c r="C28" i="513"/>
  <c r="N34" i="518" l="1"/>
  <c r="M34" i="518"/>
  <c r="F34" i="518"/>
  <c r="E34" i="518"/>
  <c r="D34" i="518"/>
  <c r="C34" i="518"/>
  <c r="N33" i="518"/>
  <c r="M33" i="518"/>
  <c r="F33" i="518"/>
  <c r="E33" i="518"/>
  <c r="D33" i="518"/>
  <c r="C33" i="518"/>
  <c r="U74" i="518" l="1"/>
  <c r="U83" i="518" l="1"/>
  <c r="U80" i="518"/>
  <c r="AV25" i="518"/>
  <c r="AU25" i="518"/>
  <c r="AT25" i="518"/>
  <c r="AS25" i="518"/>
  <c r="AR25" i="518"/>
  <c r="AQ25" i="518"/>
  <c r="AP25" i="518"/>
  <c r="AO25" i="518"/>
  <c r="AN25" i="518"/>
  <c r="AM25" i="518"/>
  <c r="AL25" i="518"/>
  <c r="AK25" i="518"/>
  <c r="AJ25" i="518"/>
  <c r="AK4" i="518" l="1"/>
  <c r="AL4" i="518"/>
  <c r="AM4" i="518"/>
  <c r="AN4" i="518"/>
  <c r="AO4" i="518"/>
  <c r="AP4" i="518"/>
  <c r="AQ4" i="518"/>
  <c r="AR4" i="518"/>
  <c r="AS4" i="518"/>
  <c r="AT4" i="518"/>
  <c r="AU4" i="518"/>
  <c r="AV4" i="518"/>
  <c r="AK5" i="518"/>
  <c r="AL5" i="518"/>
  <c r="AM5" i="518"/>
  <c r="AN5" i="518"/>
  <c r="AO5" i="518"/>
  <c r="AP5" i="518"/>
  <c r="AQ5" i="518"/>
  <c r="AR5" i="518"/>
  <c r="AS5" i="518"/>
  <c r="AT5" i="518"/>
  <c r="AU5" i="518"/>
  <c r="AV5" i="518"/>
  <c r="AK6" i="518"/>
  <c r="AL6" i="518"/>
  <c r="AM6" i="518"/>
  <c r="AN6" i="518"/>
  <c r="AO6" i="518"/>
  <c r="AP6" i="518"/>
  <c r="AQ6" i="518"/>
  <c r="AR6" i="518"/>
  <c r="AS6" i="518"/>
  <c r="AT6" i="518"/>
  <c r="AU6" i="518"/>
  <c r="AV6" i="518"/>
  <c r="AK7" i="518"/>
  <c r="AL7" i="518"/>
  <c r="AM7" i="518"/>
  <c r="AN7" i="518"/>
  <c r="AO7" i="518"/>
  <c r="AP7" i="518"/>
  <c r="AQ7" i="518"/>
  <c r="AR7" i="518"/>
  <c r="AS7" i="518"/>
  <c r="AT7" i="518"/>
  <c r="AU7" i="518"/>
  <c r="AV7" i="518"/>
  <c r="AK8" i="518"/>
  <c r="AL8" i="518"/>
  <c r="AM8" i="518"/>
  <c r="AN8" i="518"/>
  <c r="AO8" i="518"/>
  <c r="AP8" i="518"/>
  <c r="AQ8" i="518"/>
  <c r="AR8" i="518"/>
  <c r="AS8" i="518"/>
  <c r="AT8" i="518"/>
  <c r="AU8" i="518"/>
  <c r="AV8" i="518"/>
  <c r="AK9" i="518"/>
  <c r="AL9" i="518"/>
  <c r="AM9" i="518"/>
  <c r="AN9" i="518"/>
  <c r="AO9" i="518"/>
  <c r="AP9" i="518"/>
  <c r="AQ9" i="518"/>
  <c r="AR9" i="518"/>
  <c r="AS9" i="518"/>
  <c r="AT9" i="518"/>
  <c r="AU9" i="518"/>
  <c r="AV9" i="518"/>
  <c r="AK10" i="518"/>
  <c r="AL10" i="518"/>
  <c r="AM10" i="518"/>
  <c r="AN10" i="518"/>
  <c r="AO10" i="518"/>
  <c r="AP10" i="518"/>
  <c r="AQ10" i="518"/>
  <c r="AR10" i="518"/>
  <c r="AS10" i="518"/>
  <c r="AT10" i="518"/>
  <c r="AU10" i="518"/>
  <c r="AV10" i="518"/>
  <c r="AK11" i="518"/>
  <c r="AL11" i="518"/>
  <c r="AM11" i="518"/>
  <c r="AN11" i="518"/>
  <c r="AO11" i="518"/>
  <c r="AP11" i="518"/>
  <c r="AQ11" i="518"/>
  <c r="AR11" i="518"/>
  <c r="AS11" i="518"/>
  <c r="AT11" i="518"/>
  <c r="AU11" i="518"/>
  <c r="AV11" i="518"/>
  <c r="AK12" i="518"/>
  <c r="AL12" i="518"/>
  <c r="AM12" i="518"/>
  <c r="AN12" i="518"/>
  <c r="AO12" i="518"/>
  <c r="AP12" i="518"/>
  <c r="AQ12" i="518"/>
  <c r="AR12" i="518"/>
  <c r="AS12" i="518"/>
  <c r="AT12" i="518"/>
  <c r="AU12" i="518"/>
  <c r="AV12" i="518"/>
  <c r="AK13" i="518"/>
  <c r="AL13" i="518"/>
  <c r="AM13" i="518"/>
  <c r="AN13" i="518"/>
  <c r="AO13" i="518"/>
  <c r="AP13" i="518"/>
  <c r="AQ13" i="518"/>
  <c r="AR13" i="518"/>
  <c r="AS13" i="518"/>
  <c r="AT13" i="518"/>
  <c r="AU13" i="518"/>
  <c r="AV13" i="518"/>
  <c r="AK15" i="518"/>
  <c r="AL15" i="518"/>
  <c r="AM15" i="518"/>
  <c r="AN15" i="518"/>
  <c r="AO15" i="518"/>
  <c r="AP15" i="518"/>
  <c r="AQ15" i="518"/>
  <c r="AR15" i="518"/>
  <c r="AS15" i="518"/>
  <c r="AT15" i="518"/>
  <c r="AU15" i="518"/>
  <c r="AV15" i="518"/>
  <c r="AK16" i="518"/>
  <c r="AL16" i="518"/>
  <c r="AM16" i="518"/>
  <c r="AN16" i="518"/>
  <c r="AO16" i="518"/>
  <c r="AP16" i="518"/>
  <c r="AQ16" i="518"/>
  <c r="AR16" i="518"/>
  <c r="AS16" i="518"/>
  <c r="AT16" i="518"/>
  <c r="AU16" i="518"/>
  <c r="AV16" i="518"/>
  <c r="AK18" i="518"/>
  <c r="AL18" i="518"/>
  <c r="AM18" i="518"/>
  <c r="AN18" i="518"/>
  <c r="AO18" i="518"/>
  <c r="AP18" i="518"/>
  <c r="AQ18" i="518"/>
  <c r="AR18" i="518"/>
  <c r="AS18" i="518"/>
  <c r="AT18" i="518"/>
  <c r="AU18" i="518"/>
  <c r="AV18" i="518"/>
  <c r="AK19" i="518"/>
  <c r="AL19" i="518"/>
  <c r="AM19" i="518"/>
  <c r="AN19" i="518"/>
  <c r="AO19" i="518"/>
  <c r="AP19" i="518"/>
  <c r="AQ19" i="518"/>
  <c r="AR19" i="518"/>
  <c r="AS19" i="518"/>
  <c r="AT19" i="518"/>
  <c r="AU19" i="518"/>
  <c r="AV19" i="518"/>
  <c r="AK20" i="518"/>
  <c r="AL20" i="518"/>
  <c r="AM20" i="518"/>
  <c r="AN20" i="518"/>
  <c r="AO20" i="518"/>
  <c r="AP20" i="518"/>
  <c r="AQ20" i="518"/>
  <c r="AR20" i="518"/>
  <c r="AS20" i="518"/>
  <c r="AT20" i="518"/>
  <c r="AU20" i="518"/>
  <c r="AV20" i="518"/>
  <c r="AK21" i="518"/>
  <c r="AL21" i="518"/>
  <c r="AM21" i="518"/>
  <c r="AN21" i="518"/>
  <c r="AO21" i="518"/>
  <c r="AP21" i="518"/>
  <c r="AQ21" i="518"/>
  <c r="AR21" i="518"/>
  <c r="AS21" i="518"/>
  <c r="AT21" i="518"/>
  <c r="AU21" i="518"/>
  <c r="AV21" i="518"/>
  <c r="AK22" i="518"/>
  <c r="AL22" i="518"/>
  <c r="AM22" i="518"/>
  <c r="AN22" i="518"/>
  <c r="AO22" i="518"/>
  <c r="AP22" i="518"/>
  <c r="AQ22" i="518"/>
  <c r="AR22" i="518"/>
  <c r="AS22" i="518"/>
  <c r="AT22" i="518"/>
  <c r="AU22" i="518"/>
  <c r="AV22" i="518"/>
  <c r="AK23" i="518"/>
  <c r="AL23" i="518"/>
  <c r="AM23" i="518"/>
  <c r="AN23" i="518"/>
  <c r="AO23" i="518"/>
  <c r="AP23" i="518"/>
  <c r="AQ23" i="518"/>
  <c r="AR23" i="518"/>
  <c r="AS23" i="518"/>
  <c r="AT23" i="518"/>
  <c r="AU23" i="518"/>
  <c r="AV23" i="518"/>
  <c r="AK24" i="518"/>
  <c r="AL24" i="518"/>
  <c r="AM24" i="518"/>
  <c r="AN24" i="518"/>
  <c r="AO24" i="518"/>
  <c r="AP24" i="518"/>
  <c r="AQ24" i="518"/>
  <c r="AR24" i="518"/>
  <c r="AS24" i="518"/>
  <c r="AT24" i="518"/>
  <c r="AU24" i="518"/>
  <c r="AV24" i="518"/>
  <c r="AK26" i="518"/>
  <c r="AL26" i="518"/>
  <c r="AM26" i="518"/>
  <c r="AN26" i="518"/>
  <c r="AO26" i="518"/>
  <c r="AP26" i="518"/>
  <c r="AQ26" i="518"/>
  <c r="AR26" i="518"/>
  <c r="AS26" i="518"/>
  <c r="AT26" i="518"/>
  <c r="AU26" i="518"/>
  <c r="AV26" i="518"/>
  <c r="AK27" i="518"/>
  <c r="AL27" i="518"/>
  <c r="AM27" i="518"/>
  <c r="AN27" i="518"/>
  <c r="AO27" i="518"/>
  <c r="AP27" i="518"/>
  <c r="AQ27" i="518"/>
  <c r="AR27" i="518"/>
  <c r="AS27" i="518"/>
  <c r="AT27" i="518"/>
  <c r="AU27" i="518"/>
  <c r="AV27" i="518"/>
  <c r="AK28" i="518"/>
  <c r="AL28" i="518"/>
  <c r="AM28" i="518"/>
  <c r="AN28" i="518"/>
  <c r="AO28" i="518"/>
  <c r="AP28" i="518"/>
  <c r="AQ28" i="518"/>
  <c r="AR28" i="518"/>
  <c r="AS28" i="518"/>
  <c r="AT28" i="518"/>
  <c r="AU28" i="518"/>
  <c r="AV28" i="518"/>
  <c r="AK29" i="518"/>
  <c r="AL29" i="518"/>
  <c r="AM29" i="518"/>
  <c r="AN29" i="518"/>
  <c r="AO29" i="518"/>
  <c r="AP29" i="518"/>
  <c r="AQ29" i="518"/>
  <c r="AR29" i="518"/>
  <c r="AS29" i="518"/>
  <c r="AT29" i="518"/>
  <c r="AU29" i="518"/>
  <c r="AV29" i="518"/>
  <c r="AJ5" i="518"/>
  <c r="AJ6" i="518"/>
  <c r="AJ7" i="518"/>
  <c r="AJ8" i="518"/>
  <c r="AJ9" i="518"/>
  <c r="AJ10" i="518"/>
  <c r="AJ11" i="518"/>
  <c r="AJ12" i="518"/>
  <c r="AJ13" i="518"/>
  <c r="AJ15" i="518"/>
  <c r="AJ16" i="518"/>
  <c r="AJ18" i="518"/>
  <c r="AJ19" i="518"/>
  <c r="AJ20" i="518"/>
  <c r="AJ21" i="518"/>
  <c r="AJ22" i="518"/>
  <c r="AJ23" i="518"/>
  <c r="AJ24" i="518"/>
  <c r="AJ26" i="518"/>
  <c r="AJ27" i="518"/>
  <c r="AJ28" i="518"/>
  <c r="AJ29" i="518"/>
  <c r="AJ4" i="518"/>
  <c r="AU4" i="521" l="1"/>
  <c r="AV4" i="521"/>
  <c r="AU5" i="521"/>
  <c r="AV5" i="521"/>
  <c r="AU6" i="521"/>
  <c r="AV6" i="521"/>
  <c r="AU7" i="521"/>
  <c r="AV7" i="521"/>
  <c r="AU8" i="521"/>
  <c r="AV8" i="521"/>
  <c r="AU9" i="521"/>
  <c r="AV9" i="521"/>
  <c r="AU10" i="521"/>
  <c r="AV10" i="521"/>
  <c r="AU11" i="521"/>
  <c r="AV11" i="521"/>
  <c r="AU12" i="521"/>
  <c r="AV12" i="521"/>
  <c r="AU13" i="521"/>
  <c r="AV13" i="521"/>
  <c r="AU15" i="521"/>
  <c r="AV15" i="521"/>
  <c r="AU16" i="521"/>
  <c r="AV16" i="521"/>
  <c r="AU17" i="521"/>
  <c r="AV17" i="521"/>
  <c r="AU18" i="521"/>
  <c r="AV18" i="521"/>
  <c r="AU19" i="521"/>
  <c r="AV19" i="521"/>
  <c r="AU20" i="521"/>
  <c r="AV20" i="521"/>
  <c r="AU21" i="521"/>
  <c r="AV21" i="521"/>
  <c r="AT8" i="521"/>
  <c r="AK4" i="521"/>
  <c r="AL4" i="521"/>
  <c r="AM4" i="521"/>
  <c r="AN4" i="521"/>
  <c r="AO4" i="521"/>
  <c r="AP4" i="521"/>
  <c r="AQ4" i="521"/>
  <c r="AR4" i="521"/>
  <c r="AS4" i="521"/>
  <c r="AT4" i="521"/>
  <c r="AK5" i="521"/>
  <c r="AL5" i="521"/>
  <c r="AM5" i="521"/>
  <c r="AN5" i="521"/>
  <c r="AO5" i="521"/>
  <c r="AP5" i="521"/>
  <c r="AQ5" i="521"/>
  <c r="AR5" i="521"/>
  <c r="AS5" i="521"/>
  <c r="AT5" i="521"/>
  <c r="AK6" i="521"/>
  <c r="AL6" i="521"/>
  <c r="AM6" i="521"/>
  <c r="AN6" i="521"/>
  <c r="AO6" i="521"/>
  <c r="AP6" i="521"/>
  <c r="AQ6" i="521"/>
  <c r="AR6" i="521"/>
  <c r="AS6" i="521"/>
  <c r="AT6" i="521"/>
  <c r="AK7" i="521"/>
  <c r="AL7" i="521"/>
  <c r="AM7" i="521"/>
  <c r="AN7" i="521"/>
  <c r="AO7" i="521"/>
  <c r="AP7" i="521"/>
  <c r="AQ7" i="521"/>
  <c r="AR7" i="521"/>
  <c r="AS7" i="521"/>
  <c r="AT7" i="521"/>
  <c r="AK8" i="521"/>
  <c r="AL8" i="521"/>
  <c r="AM8" i="521"/>
  <c r="AN8" i="521"/>
  <c r="AO8" i="521"/>
  <c r="AP8" i="521"/>
  <c r="AQ8" i="521"/>
  <c r="AR8" i="521"/>
  <c r="AS8" i="521"/>
  <c r="AK9" i="521"/>
  <c r="AL9" i="521"/>
  <c r="AM9" i="521"/>
  <c r="AN9" i="521"/>
  <c r="AO9" i="521"/>
  <c r="AP9" i="521"/>
  <c r="AQ9" i="521"/>
  <c r="AR9" i="521"/>
  <c r="AS9" i="521"/>
  <c r="AT9" i="521"/>
  <c r="AK10" i="521"/>
  <c r="AL10" i="521"/>
  <c r="AM10" i="521"/>
  <c r="AN10" i="521"/>
  <c r="AO10" i="521"/>
  <c r="AP10" i="521"/>
  <c r="AQ10" i="521"/>
  <c r="AR10" i="521"/>
  <c r="AS10" i="521"/>
  <c r="AT10" i="521"/>
  <c r="AK11" i="521"/>
  <c r="AL11" i="521"/>
  <c r="AM11" i="521"/>
  <c r="AN11" i="521"/>
  <c r="AO11" i="521"/>
  <c r="AP11" i="521"/>
  <c r="AQ11" i="521"/>
  <c r="AR11" i="521"/>
  <c r="AS11" i="521"/>
  <c r="AT11" i="521"/>
  <c r="AK12" i="521"/>
  <c r="AL12" i="521"/>
  <c r="AM12" i="521"/>
  <c r="AN12" i="521"/>
  <c r="AO12" i="521"/>
  <c r="AP12" i="521"/>
  <c r="AQ12" i="521"/>
  <c r="AR12" i="521"/>
  <c r="AS12" i="521"/>
  <c r="AT12" i="521"/>
  <c r="AK13" i="521"/>
  <c r="AL13" i="521"/>
  <c r="AM13" i="521"/>
  <c r="AN13" i="521"/>
  <c r="AO13" i="521"/>
  <c r="AP13" i="521"/>
  <c r="AQ13" i="521"/>
  <c r="AR13" i="521"/>
  <c r="AS13" i="521"/>
  <c r="AT13" i="521"/>
  <c r="AK15" i="521"/>
  <c r="AL15" i="521"/>
  <c r="AM15" i="521"/>
  <c r="AN15" i="521"/>
  <c r="AO15" i="521"/>
  <c r="AP15" i="521"/>
  <c r="AQ15" i="521"/>
  <c r="AR15" i="521"/>
  <c r="AS15" i="521"/>
  <c r="AT15" i="521"/>
  <c r="AK16" i="521"/>
  <c r="AL16" i="521"/>
  <c r="AM16" i="521"/>
  <c r="AN16" i="521"/>
  <c r="AO16" i="521"/>
  <c r="AP16" i="521"/>
  <c r="AQ16" i="521"/>
  <c r="AR16" i="521"/>
  <c r="AS16" i="521"/>
  <c r="AK17" i="521"/>
  <c r="AL17" i="521"/>
  <c r="AM17" i="521"/>
  <c r="AN17" i="521"/>
  <c r="AO17" i="521"/>
  <c r="AP17" i="521"/>
  <c r="AQ17" i="521"/>
  <c r="AR17" i="521"/>
  <c r="AS17" i="521"/>
  <c r="AT17" i="521"/>
  <c r="AK18" i="521"/>
  <c r="AL18" i="521"/>
  <c r="AM18" i="521"/>
  <c r="AN18" i="521"/>
  <c r="AO18" i="521"/>
  <c r="AP18" i="521"/>
  <c r="AQ18" i="521"/>
  <c r="AR18" i="521"/>
  <c r="AS18" i="521"/>
  <c r="AT18" i="521"/>
  <c r="AK19" i="521"/>
  <c r="AL19" i="521"/>
  <c r="AM19" i="521"/>
  <c r="AN19" i="521"/>
  <c r="AO19" i="521"/>
  <c r="AP19" i="521"/>
  <c r="AQ19" i="521"/>
  <c r="AR19" i="521"/>
  <c r="AS19" i="521"/>
  <c r="AT19" i="521"/>
  <c r="AK20" i="521"/>
  <c r="AL20" i="521"/>
  <c r="AM20" i="521"/>
  <c r="AN20" i="521"/>
  <c r="AO20" i="521"/>
  <c r="AP20" i="521"/>
  <c r="AQ20" i="521"/>
  <c r="AR20" i="521"/>
  <c r="AS20" i="521"/>
  <c r="AT20" i="521"/>
  <c r="AK21" i="521"/>
  <c r="AL21" i="521"/>
  <c r="AM21" i="521"/>
  <c r="AN21" i="521"/>
  <c r="AO21" i="521"/>
  <c r="AP21" i="521"/>
  <c r="AQ21" i="521"/>
  <c r="AR21" i="521"/>
  <c r="AS21" i="521"/>
  <c r="AT21" i="521"/>
  <c r="AJ5" i="521"/>
  <c r="AJ6" i="521"/>
  <c r="AJ7" i="521"/>
  <c r="AJ8" i="521"/>
  <c r="AJ9" i="521"/>
  <c r="AJ10" i="521"/>
  <c r="AJ11" i="521"/>
  <c r="AJ12" i="521"/>
  <c r="AJ13" i="521"/>
  <c r="AJ15" i="521"/>
  <c r="AJ16" i="521"/>
  <c r="AJ17" i="521"/>
  <c r="AJ18" i="521"/>
  <c r="AJ19" i="521"/>
  <c r="AJ20" i="521"/>
  <c r="AJ21" i="521"/>
  <c r="AJ4" i="521"/>
  <c r="AO5" i="522"/>
  <c r="AP5" i="522"/>
  <c r="AQ5" i="522"/>
  <c r="AR5" i="522"/>
  <c r="AS5" i="522"/>
  <c r="AO6" i="522"/>
  <c r="AP6" i="522"/>
  <c r="AQ6" i="522"/>
  <c r="AR6" i="522"/>
  <c r="AS6" i="522"/>
  <c r="AO7" i="522"/>
  <c r="AP7" i="522"/>
  <c r="AQ7" i="522"/>
  <c r="AR7" i="522"/>
  <c r="AS7" i="522"/>
  <c r="AO8" i="522"/>
  <c r="AP8" i="522"/>
  <c r="AQ8" i="522"/>
  <c r="AR8" i="522"/>
  <c r="AS8" i="522"/>
  <c r="AO9" i="522"/>
  <c r="AP9" i="522"/>
  <c r="AQ9" i="522"/>
  <c r="AR9" i="522"/>
  <c r="AS9" i="522"/>
  <c r="AO10" i="522"/>
  <c r="AP10" i="522"/>
  <c r="AQ10" i="522"/>
  <c r="AR10" i="522"/>
  <c r="AS10" i="522"/>
  <c r="AO11" i="522"/>
  <c r="AP11" i="522"/>
  <c r="AQ11" i="522"/>
  <c r="AR11" i="522"/>
  <c r="AS11" i="522"/>
  <c r="AO12" i="522"/>
  <c r="AP12" i="522"/>
  <c r="AQ12" i="522"/>
  <c r="AR12" i="522"/>
  <c r="AS12" i="522"/>
  <c r="AO13" i="522"/>
  <c r="AP13" i="522"/>
  <c r="AQ13" i="522"/>
  <c r="AR13" i="522"/>
  <c r="AS13" i="522"/>
  <c r="AO14" i="522"/>
  <c r="AP14" i="522"/>
  <c r="AQ14" i="522"/>
  <c r="AR14" i="522"/>
  <c r="AS14" i="522"/>
  <c r="AO16" i="522"/>
  <c r="AP16" i="522"/>
  <c r="AQ16" i="522"/>
  <c r="AR16" i="522"/>
  <c r="AS16" i="522"/>
  <c r="AO17" i="522"/>
  <c r="AP17" i="522"/>
  <c r="AQ17" i="522"/>
  <c r="AR17" i="522"/>
  <c r="AS17" i="522"/>
  <c r="AO19" i="522"/>
  <c r="AP19" i="522"/>
  <c r="AQ19" i="522"/>
  <c r="AR19" i="522"/>
  <c r="AS19" i="522"/>
  <c r="AO20" i="522"/>
  <c r="AP20" i="522"/>
  <c r="AQ20" i="522"/>
  <c r="AR20" i="522"/>
  <c r="AS20" i="522"/>
  <c r="AO21" i="522"/>
  <c r="AP21" i="522"/>
  <c r="AQ21" i="522"/>
  <c r="AR21" i="522"/>
  <c r="AS21" i="522"/>
  <c r="AO22" i="522"/>
  <c r="AP22" i="522"/>
  <c r="AQ22" i="522"/>
  <c r="AR22" i="522"/>
  <c r="AS22" i="522"/>
  <c r="AO23" i="522"/>
  <c r="AP23" i="522"/>
  <c r="AQ23" i="522"/>
  <c r="AR23" i="522"/>
  <c r="AS23" i="522"/>
  <c r="AO24" i="522"/>
  <c r="AP24" i="522"/>
  <c r="AQ24" i="522"/>
  <c r="AR24" i="522"/>
  <c r="AS24" i="522"/>
  <c r="AO25" i="522"/>
  <c r="AP25" i="522"/>
  <c r="AQ25" i="522"/>
  <c r="AR25" i="522"/>
  <c r="AS25" i="522"/>
  <c r="AO26" i="522"/>
  <c r="AP26" i="522"/>
  <c r="AQ26" i="522"/>
  <c r="AR26" i="522"/>
  <c r="AS26" i="522"/>
  <c r="AO27" i="522"/>
  <c r="AP27" i="522"/>
  <c r="AQ27" i="522"/>
  <c r="AR27" i="522"/>
  <c r="AS27" i="522"/>
  <c r="AO28" i="522"/>
  <c r="AP28" i="522"/>
  <c r="AQ28" i="522"/>
  <c r="AR28" i="522"/>
  <c r="AS28" i="522"/>
  <c r="AO29" i="522"/>
  <c r="AP29" i="522"/>
  <c r="AQ29" i="522"/>
  <c r="AR29" i="522"/>
  <c r="AS29" i="522"/>
  <c r="AL4" i="508"/>
  <c r="AM4" i="508"/>
  <c r="AN4" i="508"/>
  <c r="AO4" i="508"/>
  <c r="AL5" i="508"/>
  <c r="AM5" i="508"/>
  <c r="AN5" i="508"/>
  <c r="AO5" i="508"/>
  <c r="AL6" i="508"/>
  <c r="AM6" i="508"/>
  <c r="AN6" i="508"/>
  <c r="AO6" i="508"/>
  <c r="AL7" i="508"/>
  <c r="AM7" i="508"/>
  <c r="AN7" i="508"/>
  <c r="AO7" i="508"/>
  <c r="AL8" i="508"/>
  <c r="AM8" i="508"/>
  <c r="AN8" i="508"/>
  <c r="AO8" i="508"/>
  <c r="AL9" i="508"/>
  <c r="AM9" i="508"/>
  <c r="AN9" i="508"/>
  <c r="AO9" i="508"/>
  <c r="AL10" i="508"/>
  <c r="AM10" i="508"/>
  <c r="AN10" i="508"/>
  <c r="AO10" i="508"/>
  <c r="AL11" i="508"/>
  <c r="AM11" i="508"/>
  <c r="AN11" i="508"/>
  <c r="AO11" i="508"/>
  <c r="AL12" i="508"/>
  <c r="AM12" i="508"/>
  <c r="AN12" i="508"/>
  <c r="AO12" i="508"/>
  <c r="AL13" i="508"/>
  <c r="AM13" i="508"/>
  <c r="AN13" i="508"/>
  <c r="AO13" i="508"/>
  <c r="AL15" i="508"/>
  <c r="AM15" i="508"/>
  <c r="AN15" i="508"/>
  <c r="AO15" i="508"/>
  <c r="AL16" i="508"/>
  <c r="AM16" i="508"/>
  <c r="AN16" i="508"/>
  <c r="AO16" i="508"/>
  <c r="AL18" i="508"/>
  <c r="AM18" i="508"/>
  <c r="AN18" i="508"/>
  <c r="AO18" i="508"/>
  <c r="AL19" i="508"/>
  <c r="AM19" i="508"/>
  <c r="AN19" i="508"/>
  <c r="AO19" i="508"/>
  <c r="AL20" i="508"/>
  <c r="AM20" i="508"/>
  <c r="AN20" i="508"/>
  <c r="AO20" i="508"/>
  <c r="AL21" i="508"/>
  <c r="AM21" i="508"/>
  <c r="AN21" i="508"/>
  <c r="AO21" i="508"/>
  <c r="AL22" i="508"/>
  <c r="AM22" i="508"/>
  <c r="AN22" i="508"/>
  <c r="AO22" i="508"/>
  <c r="AL23" i="508"/>
  <c r="AM23" i="508"/>
  <c r="AN23" i="508"/>
  <c r="AO23" i="508"/>
  <c r="AL24" i="508"/>
  <c r="AM24" i="508"/>
  <c r="AN24" i="508"/>
  <c r="AO24" i="508"/>
  <c r="AK5" i="508"/>
  <c r="AK6" i="508"/>
  <c r="AK7" i="508"/>
  <c r="AK8" i="508"/>
  <c r="AK9" i="508"/>
  <c r="AK10" i="508"/>
  <c r="AK11" i="508"/>
  <c r="AK12" i="508"/>
  <c r="AK13" i="508"/>
  <c r="AK15" i="508"/>
  <c r="AK16" i="508"/>
  <c r="AK18" i="508"/>
  <c r="AK19" i="508"/>
  <c r="AK20" i="508"/>
  <c r="AK21" i="508"/>
  <c r="AK22" i="508"/>
  <c r="AK23" i="508"/>
  <c r="AK24" i="508"/>
  <c r="AL4" i="513"/>
  <c r="AM4" i="513"/>
  <c r="AN4" i="513"/>
  <c r="AO4" i="513"/>
  <c r="AL5" i="513"/>
  <c r="AM5" i="513"/>
  <c r="AN5" i="513"/>
  <c r="AO5" i="513"/>
  <c r="AL6" i="513"/>
  <c r="AM6" i="513"/>
  <c r="AN6" i="513"/>
  <c r="AO6" i="513"/>
  <c r="AL7" i="513"/>
  <c r="AM7" i="513"/>
  <c r="AN7" i="513"/>
  <c r="AO7" i="513"/>
  <c r="AL8" i="513"/>
  <c r="AM8" i="513"/>
  <c r="AN8" i="513"/>
  <c r="AO8" i="513"/>
  <c r="AL9" i="513"/>
  <c r="AM9" i="513"/>
  <c r="AN9" i="513"/>
  <c r="AO9" i="513"/>
  <c r="AL10" i="513"/>
  <c r="AM10" i="513"/>
  <c r="AN10" i="513"/>
  <c r="AO10" i="513"/>
  <c r="AL11" i="513"/>
  <c r="AM11" i="513"/>
  <c r="AN11" i="513"/>
  <c r="AO11" i="513"/>
  <c r="AL12" i="513"/>
  <c r="AM12" i="513"/>
  <c r="AN12" i="513"/>
  <c r="AO12" i="513"/>
  <c r="AL13" i="513"/>
  <c r="AM13" i="513"/>
  <c r="AN13" i="513"/>
  <c r="AO13" i="513"/>
  <c r="AL15" i="513"/>
  <c r="AM15" i="513"/>
  <c r="AN15" i="513"/>
  <c r="AO15" i="513"/>
  <c r="AL16" i="513"/>
  <c r="AM16" i="513"/>
  <c r="AN16" i="513"/>
  <c r="AO16" i="513"/>
  <c r="AL18" i="513"/>
  <c r="AM18" i="513"/>
  <c r="AN18" i="513"/>
  <c r="AO18" i="513"/>
  <c r="AL19" i="513"/>
  <c r="AM19" i="513"/>
  <c r="AN19" i="513"/>
  <c r="AO19" i="513"/>
  <c r="AL20" i="513"/>
  <c r="AM20" i="513"/>
  <c r="AN20" i="513"/>
  <c r="AO20" i="513"/>
  <c r="AL21" i="513"/>
  <c r="AM21" i="513"/>
  <c r="AN21" i="513"/>
  <c r="AO21" i="513"/>
  <c r="AL22" i="513"/>
  <c r="AM22" i="513"/>
  <c r="AN22" i="513"/>
  <c r="AO22" i="513"/>
  <c r="AL23" i="513"/>
  <c r="AM23" i="513"/>
  <c r="AN23" i="513"/>
  <c r="AO23" i="513"/>
  <c r="AL24" i="513"/>
  <c r="AM24" i="513"/>
  <c r="AN24" i="513"/>
  <c r="AO24" i="513"/>
  <c r="AK5" i="513"/>
  <c r="AK6" i="513"/>
  <c r="AK7" i="513"/>
  <c r="AK8" i="513"/>
  <c r="AK9" i="513"/>
  <c r="AK10" i="513"/>
  <c r="AK11" i="513"/>
  <c r="AK12" i="513"/>
  <c r="AK13" i="513"/>
  <c r="AK15" i="513"/>
  <c r="AK16" i="513"/>
  <c r="AK18" i="513"/>
  <c r="AK19" i="513"/>
  <c r="AK20" i="513"/>
  <c r="AK21" i="513"/>
  <c r="AK22" i="513"/>
  <c r="AK23" i="513"/>
  <c r="AK24" i="513"/>
  <c r="AK4" i="513"/>
  <c r="Y73" i="513" l="1"/>
  <c r="X73" i="513"/>
  <c r="W73" i="513"/>
  <c r="V73" i="513"/>
  <c r="U73" i="513"/>
  <c r="Y72" i="513"/>
  <c r="X72" i="513"/>
  <c r="W72" i="513"/>
  <c r="V72" i="513"/>
  <c r="U72" i="513"/>
  <c r="Y71" i="513"/>
  <c r="X71" i="513"/>
  <c r="W71" i="513"/>
  <c r="V71" i="513"/>
  <c r="U71" i="513"/>
  <c r="Y70" i="513"/>
  <c r="X70" i="513"/>
  <c r="W70" i="513"/>
  <c r="V70" i="513"/>
  <c r="U70" i="513"/>
  <c r="Y69" i="513"/>
  <c r="X69" i="513"/>
  <c r="W69" i="513"/>
  <c r="V69" i="513"/>
  <c r="U69" i="513"/>
  <c r="Y68" i="513"/>
  <c r="X68" i="513"/>
  <c r="W68" i="513"/>
  <c r="V68" i="513"/>
  <c r="U68" i="513"/>
  <c r="Y67" i="513"/>
  <c r="X67" i="513"/>
  <c r="W67" i="513"/>
  <c r="V67" i="513"/>
  <c r="U67" i="513"/>
  <c r="Y65" i="513"/>
  <c r="X65" i="513"/>
  <c r="W65" i="513"/>
  <c r="V65" i="513"/>
  <c r="U65" i="513"/>
  <c r="Y64" i="513"/>
  <c r="X64" i="513"/>
  <c r="W64" i="513"/>
  <c r="V64" i="513"/>
  <c r="U64" i="513"/>
  <c r="Y62" i="513"/>
  <c r="X62" i="513"/>
  <c r="W62" i="513"/>
  <c r="V62" i="513"/>
  <c r="U62" i="513"/>
  <c r="Y61" i="513"/>
  <c r="X61" i="513"/>
  <c r="W61" i="513"/>
  <c r="V61" i="513"/>
  <c r="U61" i="513"/>
  <c r="Y60" i="513"/>
  <c r="X60" i="513"/>
  <c r="W60" i="513"/>
  <c r="V60" i="513"/>
  <c r="U60" i="513"/>
  <c r="Y59" i="513"/>
  <c r="X59" i="513"/>
  <c r="W59" i="513"/>
  <c r="V59" i="513"/>
  <c r="U59" i="513"/>
  <c r="Y58" i="513"/>
  <c r="X58" i="513"/>
  <c r="W58" i="513"/>
  <c r="V58" i="513"/>
  <c r="U58" i="513"/>
  <c r="Y57" i="513"/>
  <c r="X57" i="513"/>
  <c r="W57" i="513"/>
  <c r="V57" i="513"/>
  <c r="U57" i="513"/>
  <c r="Y56" i="513"/>
  <c r="X56" i="513"/>
  <c r="W56" i="513"/>
  <c r="V56" i="513"/>
  <c r="U56" i="513"/>
  <c r="Y55" i="513"/>
  <c r="X55" i="513"/>
  <c r="W55" i="513"/>
  <c r="V55" i="513"/>
  <c r="U55" i="513"/>
  <c r="Y54" i="513"/>
  <c r="X54" i="513"/>
  <c r="W54" i="513"/>
  <c r="V54" i="513"/>
  <c r="Y53" i="513"/>
  <c r="X53" i="513"/>
  <c r="W53" i="513"/>
  <c r="V53" i="513"/>
  <c r="U53" i="513"/>
  <c r="W74" i="508"/>
  <c r="V74" i="508"/>
  <c r="U74" i="508"/>
  <c r="W73" i="508"/>
  <c r="V73" i="508"/>
  <c r="U73" i="508"/>
  <c r="W72" i="508"/>
  <c r="V72" i="508"/>
  <c r="U72" i="508"/>
  <c r="W71" i="508"/>
  <c r="V71" i="508"/>
  <c r="U71" i="508"/>
  <c r="W70" i="508"/>
  <c r="V70" i="508"/>
  <c r="U70" i="508"/>
  <c r="W69" i="508"/>
  <c r="V69" i="508"/>
  <c r="U69" i="508"/>
  <c r="W68" i="508"/>
  <c r="V68" i="508"/>
  <c r="U68" i="508"/>
  <c r="W66" i="508"/>
  <c r="V66" i="508"/>
  <c r="U66" i="508"/>
  <c r="W65" i="508"/>
  <c r="V65" i="508"/>
  <c r="U65" i="508"/>
  <c r="W63" i="508"/>
  <c r="V63" i="508"/>
  <c r="U63" i="508"/>
  <c r="W62" i="508"/>
  <c r="V62" i="508"/>
  <c r="U62" i="508"/>
  <c r="W61" i="508"/>
  <c r="V61" i="508"/>
  <c r="U61" i="508"/>
  <c r="W60" i="508"/>
  <c r="V60" i="508"/>
  <c r="U60" i="508"/>
  <c r="W59" i="508"/>
  <c r="V59" i="508"/>
  <c r="U59" i="508"/>
  <c r="W58" i="508"/>
  <c r="V58" i="508"/>
  <c r="U58" i="508"/>
  <c r="W57" i="508"/>
  <c r="V57" i="508"/>
  <c r="U57" i="508"/>
  <c r="W56" i="508"/>
  <c r="V56" i="508"/>
  <c r="U56" i="508"/>
  <c r="V55" i="508"/>
  <c r="U55" i="508"/>
  <c r="W54" i="508"/>
  <c r="V54" i="508"/>
  <c r="U54" i="508"/>
  <c r="Z79" i="522"/>
  <c r="Y79" i="522"/>
  <c r="Z78" i="522"/>
  <c r="Y78" i="522"/>
  <c r="Z77" i="522"/>
  <c r="Y77" i="522"/>
  <c r="Z76" i="522"/>
  <c r="Y76" i="522"/>
  <c r="Z75" i="522"/>
  <c r="Y75" i="522"/>
  <c r="Z74" i="522"/>
  <c r="Y74" i="522"/>
  <c r="Z73" i="522"/>
  <c r="Y73" i="522"/>
  <c r="Z72" i="522"/>
  <c r="Y72" i="522"/>
  <c r="Z71" i="522"/>
  <c r="Y71" i="522"/>
  <c r="Z70" i="522"/>
  <c r="Y70" i="522"/>
  <c r="Z69" i="522"/>
  <c r="Y69" i="522"/>
  <c r="Z67" i="522"/>
  <c r="Y67" i="522"/>
  <c r="Z66" i="522"/>
  <c r="Y66" i="522"/>
  <c r="Z64" i="522"/>
  <c r="Y64" i="522"/>
  <c r="Z63" i="522"/>
  <c r="Y63" i="522"/>
  <c r="Z62" i="522"/>
  <c r="Y62" i="522"/>
  <c r="Z61" i="522"/>
  <c r="Y61" i="522"/>
  <c r="Z60" i="522"/>
  <c r="Y60" i="522"/>
  <c r="Z59" i="522"/>
  <c r="Y59" i="522"/>
  <c r="Z58" i="522"/>
  <c r="Y58" i="522"/>
  <c r="Z57" i="522"/>
  <c r="Y57" i="522"/>
  <c r="Z56" i="522"/>
  <c r="Y56" i="522"/>
  <c r="Z55" i="522"/>
  <c r="V70" i="521"/>
  <c r="U70" i="521"/>
  <c r="V69" i="521"/>
  <c r="U69" i="521"/>
  <c r="V68" i="521"/>
  <c r="U68" i="521"/>
  <c r="V67" i="521"/>
  <c r="U67" i="521"/>
  <c r="V66" i="521"/>
  <c r="U66" i="521"/>
  <c r="V65" i="521"/>
  <c r="U65" i="521"/>
  <c r="V64" i="521"/>
  <c r="U64" i="521"/>
  <c r="V62" i="521"/>
  <c r="U62" i="521"/>
  <c r="V61" i="521"/>
  <c r="U61" i="521"/>
  <c r="V60" i="521"/>
  <c r="U60" i="521"/>
  <c r="V59" i="521"/>
  <c r="U59" i="521"/>
  <c r="V58" i="521"/>
  <c r="U58" i="521"/>
  <c r="V57" i="521"/>
  <c r="U57" i="521"/>
  <c r="V56" i="521"/>
  <c r="U56" i="521"/>
  <c r="V55" i="521"/>
  <c r="U55" i="521"/>
  <c r="V54" i="521"/>
  <c r="U54" i="521"/>
  <c r="V53" i="521"/>
  <c r="Y83" i="518" l="1"/>
  <c r="X83" i="518"/>
  <c r="W83" i="518"/>
  <c r="V83" i="518"/>
  <c r="Y82" i="518"/>
  <c r="X82" i="518"/>
  <c r="W82" i="518"/>
  <c r="V82" i="518"/>
  <c r="U82" i="518"/>
  <c r="Y81" i="518"/>
  <c r="X81" i="518"/>
  <c r="W81" i="518"/>
  <c r="V81" i="518"/>
  <c r="U81" i="518"/>
  <c r="Y80" i="518"/>
  <c r="X80" i="518"/>
  <c r="W80" i="518"/>
  <c r="V80" i="518"/>
  <c r="Y77" i="518"/>
  <c r="X77" i="518"/>
  <c r="W77" i="518"/>
  <c r="V77" i="518"/>
  <c r="U77" i="518"/>
  <c r="Y76" i="518"/>
  <c r="X76" i="518"/>
  <c r="W76" i="518"/>
  <c r="V76" i="518"/>
  <c r="U76" i="518"/>
  <c r="Y75" i="518"/>
  <c r="X75" i="518"/>
  <c r="W75" i="518"/>
  <c r="V75" i="518"/>
  <c r="U75" i="518"/>
  <c r="Y74" i="518"/>
  <c r="X74" i="518"/>
  <c r="W74" i="518"/>
  <c r="V74" i="518"/>
  <c r="Y73" i="518"/>
  <c r="X73" i="518"/>
  <c r="W73" i="518"/>
  <c r="V73" i="518"/>
  <c r="U73" i="518"/>
  <c r="Y72" i="518"/>
  <c r="X72" i="518"/>
  <c r="W72" i="518"/>
  <c r="V72" i="518"/>
  <c r="U72" i="518"/>
  <c r="Y70" i="518"/>
  <c r="X70" i="518"/>
  <c r="W70" i="518"/>
  <c r="V70" i="518"/>
  <c r="U70" i="518"/>
  <c r="Y69" i="518"/>
  <c r="X69" i="518"/>
  <c r="W69" i="518"/>
  <c r="V69" i="518"/>
  <c r="U69" i="518"/>
  <c r="Y67" i="518"/>
  <c r="X67" i="518"/>
  <c r="W67" i="518"/>
  <c r="V67" i="518"/>
  <c r="U67" i="518"/>
  <c r="Y66" i="518"/>
  <c r="X66" i="518"/>
  <c r="W66" i="518"/>
  <c r="V66" i="518"/>
  <c r="U66" i="518"/>
  <c r="Y65" i="518"/>
  <c r="X65" i="518"/>
  <c r="W65" i="518"/>
  <c r="V65" i="518"/>
  <c r="U65" i="518"/>
  <c r="Y64" i="518"/>
  <c r="X64" i="518"/>
  <c r="W64" i="518"/>
  <c r="V64" i="518"/>
  <c r="U64" i="518"/>
  <c r="Y63" i="518"/>
  <c r="X63" i="518"/>
  <c r="W63" i="518"/>
  <c r="V63" i="518"/>
  <c r="U63" i="518"/>
  <c r="Y62" i="518"/>
  <c r="X62" i="518"/>
  <c r="W62" i="518"/>
  <c r="V62" i="518"/>
  <c r="U62" i="518"/>
  <c r="Y61" i="518"/>
  <c r="X61" i="518"/>
  <c r="W61" i="518"/>
  <c r="V61" i="518"/>
  <c r="U61" i="518"/>
  <c r="Y60" i="518"/>
  <c r="X60" i="518"/>
  <c r="W60" i="518"/>
  <c r="V60" i="518"/>
  <c r="U60" i="518"/>
  <c r="Y59" i="518"/>
  <c r="X59" i="518"/>
  <c r="W59" i="518"/>
  <c r="V59" i="518"/>
  <c r="U59" i="518"/>
  <c r="Y58" i="518"/>
  <c r="X58" i="518"/>
  <c r="W58" i="518"/>
  <c r="V58" i="518"/>
  <c r="U58" i="518"/>
  <c r="A3" i="521" l="1"/>
  <c r="C1" i="521"/>
  <c r="D1" i="521" s="1"/>
  <c r="E1" i="521" s="1"/>
  <c r="F1" i="521" s="1"/>
  <c r="G1" i="521" s="1"/>
  <c r="H1" i="521" s="1"/>
  <c r="A4" i="522"/>
  <c r="C1" i="522"/>
  <c r="D1" i="522" s="1"/>
  <c r="A3" i="508"/>
  <c r="C1" i="508"/>
  <c r="D1" i="508" s="1"/>
  <c r="A3" i="513"/>
  <c r="C1" i="513"/>
  <c r="D1" i="513" s="1"/>
  <c r="A3" i="518"/>
  <c r="C1" i="518"/>
  <c r="D1" i="518" s="1"/>
  <c r="B3" i="518" l="1"/>
  <c r="I1" i="521"/>
  <c r="B4" i="522"/>
  <c r="B3" i="508"/>
  <c r="B3" i="513"/>
  <c r="B3" i="521"/>
  <c r="E1" i="522"/>
  <c r="F1" i="522" s="1"/>
  <c r="E1" i="508"/>
  <c r="F1" i="508" s="1"/>
  <c r="E1" i="513"/>
  <c r="F1" i="513" s="1"/>
  <c r="E1" i="518"/>
  <c r="F1" i="518" s="1"/>
  <c r="J1" i="521" l="1"/>
  <c r="G1" i="522"/>
  <c r="G1" i="508"/>
  <c r="G1" i="513"/>
  <c r="G1" i="518"/>
  <c r="K1" i="521" l="1"/>
  <c r="L1" i="521" s="1"/>
  <c r="M1" i="521" s="1"/>
  <c r="N1" i="521" s="1"/>
  <c r="H1" i="522"/>
  <c r="H1" i="508"/>
  <c r="H1" i="513"/>
  <c r="H1" i="518"/>
  <c r="I1" i="522" l="1"/>
  <c r="I1" i="508"/>
  <c r="I1" i="513"/>
  <c r="I1" i="518"/>
  <c r="J1" i="522" l="1"/>
  <c r="J1" i="508"/>
  <c r="J1" i="513"/>
  <c r="J1" i="518"/>
  <c r="K1" i="522" l="1"/>
  <c r="K1" i="508"/>
  <c r="K1" i="513"/>
  <c r="K1" i="518"/>
  <c r="L1" i="522" l="1"/>
  <c r="L1" i="508"/>
  <c r="L1" i="513"/>
  <c r="L1" i="518"/>
  <c r="O1" i="522" l="1"/>
  <c r="O3" i="522" s="1"/>
  <c r="AK3" i="522" s="1"/>
  <c r="M1" i="508"/>
  <c r="M1" i="513"/>
  <c r="M1" i="518"/>
  <c r="P1" i="522" l="1"/>
  <c r="P3" i="522" s="1"/>
  <c r="AL3" i="522" s="1"/>
  <c r="N1" i="508"/>
  <c r="N1" i="513"/>
  <c r="N1" i="518"/>
  <c r="K4" i="522" l="1"/>
  <c r="AG4" i="522" s="1"/>
  <c r="M4" i="522"/>
  <c r="AI4" i="522" s="1"/>
  <c r="G3" i="521"/>
  <c r="G4" i="522"/>
  <c r="G3" i="513"/>
  <c r="G3" i="508"/>
  <c r="G3" i="518"/>
  <c r="F57" i="518" s="1"/>
  <c r="F3" i="521"/>
  <c r="F3" i="508"/>
  <c r="F3" i="518"/>
  <c r="E57" i="518" s="1"/>
  <c r="F4" i="522"/>
  <c r="F3" i="513"/>
  <c r="L3" i="521"/>
  <c r="AE3" i="521" s="1"/>
  <c r="L4" i="522"/>
  <c r="L3" i="513"/>
  <c r="AE3" i="513" s="1"/>
  <c r="L3" i="508"/>
  <c r="AE3" i="508" s="1"/>
  <c r="L3" i="518"/>
  <c r="AE3" i="518" s="1"/>
  <c r="D3" i="513"/>
  <c r="D3" i="521"/>
  <c r="D3" i="518"/>
  <c r="D3" i="508"/>
  <c r="D4" i="522"/>
  <c r="J3" i="518"/>
  <c r="J3" i="508"/>
  <c r="J3" i="521"/>
  <c r="J4" i="522"/>
  <c r="J3" i="513"/>
  <c r="E4" i="522"/>
  <c r="E3" i="508"/>
  <c r="E3" i="518"/>
  <c r="D57" i="518" s="1"/>
  <c r="E3" i="513"/>
  <c r="E3" i="521"/>
  <c r="I3" i="521"/>
  <c r="I4" i="522"/>
  <c r="I3" i="513"/>
  <c r="I3" i="508"/>
  <c r="I3" i="518"/>
  <c r="C3" i="521"/>
  <c r="V3" i="521" s="1"/>
  <c r="C4" i="522"/>
  <c r="Y4" i="522" s="1"/>
  <c r="C3" i="508"/>
  <c r="V3" i="508" s="1"/>
  <c r="C3" i="518"/>
  <c r="V3" i="518" s="1"/>
  <c r="C3" i="513"/>
  <c r="V3" i="513" s="1"/>
  <c r="K3" i="521"/>
  <c r="AD3" i="521" s="1"/>
  <c r="K3" i="508"/>
  <c r="AD3" i="508" s="1"/>
  <c r="K3" i="518"/>
  <c r="AD3" i="518" s="1"/>
  <c r="K3" i="513"/>
  <c r="AD3" i="513" s="1"/>
  <c r="H4" i="522"/>
  <c r="H3" i="513"/>
  <c r="H3" i="518"/>
  <c r="G57" i="518" s="1"/>
  <c r="H3" i="521"/>
  <c r="H3" i="508"/>
  <c r="Z3" i="521" l="1"/>
  <c r="F52" i="521"/>
  <c r="X52" i="521" s="1"/>
  <c r="AB3" i="518"/>
  <c r="H57" i="518"/>
  <c r="Z57" i="518" s="1"/>
  <c r="AB3" i="521"/>
  <c r="H52" i="521"/>
  <c r="Z52" i="521" s="1"/>
  <c r="X3" i="513"/>
  <c r="D52" i="513"/>
  <c r="V52" i="513" s="1"/>
  <c r="X3" i="508"/>
  <c r="D53" i="508"/>
  <c r="V53" i="508" s="1"/>
  <c r="W3" i="508"/>
  <c r="C53" i="508"/>
  <c r="U53" i="508" s="1"/>
  <c r="Y3" i="513"/>
  <c r="E52" i="513"/>
  <c r="W52" i="513" s="1"/>
  <c r="Y3" i="508"/>
  <c r="E53" i="508"/>
  <c r="W53" i="508" s="1"/>
  <c r="Y3" i="521"/>
  <c r="E52" i="521"/>
  <c r="W52" i="521" s="1"/>
  <c r="Z3" i="508"/>
  <c r="F53" i="508"/>
  <c r="X53" i="508" s="1"/>
  <c r="AA3" i="521"/>
  <c r="G52" i="521"/>
  <c r="Y52" i="521" s="1"/>
  <c r="AA3" i="508"/>
  <c r="G53" i="508"/>
  <c r="Y53" i="508" s="1"/>
  <c r="AA3" i="513"/>
  <c r="G52" i="513"/>
  <c r="Y52" i="513" s="1"/>
  <c r="AB3" i="513"/>
  <c r="H52" i="513"/>
  <c r="Z52" i="513" s="1"/>
  <c r="AA4" i="522"/>
  <c r="D54" i="522"/>
  <c r="Z54" i="522" s="1"/>
  <c r="AC3" i="513"/>
  <c r="I52" i="513"/>
  <c r="AA52" i="513" s="1"/>
  <c r="AC3" i="508"/>
  <c r="I53" i="508"/>
  <c r="AA53" i="508" s="1"/>
  <c r="W3" i="518"/>
  <c r="C57" i="518"/>
  <c r="U57" i="518" s="1"/>
  <c r="W3" i="513"/>
  <c r="C52" i="513"/>
  <c r="U52" i="513" s="1"/>
  <c r="AB4" i="522"/>
  <c r="E54" i="522"/>
  <c r="AA54" i="522" s="1"/>
  <c r="Z3" i="513"/>
  <c r="F52" i="513"/>
  <c r="X52" i="513" s="1"/>
  <c r="AD4" i="522"/>
  <c r="G54" i="522"/>
  <c r="AC54" i="522" s="1"/>
  <c r="AB3" i="508"/>
  <c r="H53" i="508"/>
  <c r="Z53" i="508" s="1"/>
  <c r="AE4" i="522"/>
  <c r="H54" i="522"/>
  <c r="AD54" i="522" s="1"/>
  <c r="X3" i="521"/>
  <c r="D52" i="521"/>
  <c r="V52" i="521" s="1"/>
  <c r="AF4" i="522"/>
  <c r="I54" i="522"/>
  <c r="AE54" i="522" s="1"/>
  <c r="AC3" i="521"/>
  <c r="I52" i="521"/>
  <c r="AA52" i="521" s="1"/>
  <c r="AC3" i="518"/>
  <c r="I57" i="518"/>
  <c r="AA57" i="518" s="1"/>
  <c r="Z4" i="522"/>
  <c r="C54" i="522"/>
  <c r="Y54" i="522" s="1"/>
  <c r="W3" i="521"/>
  <c r="C52" i="521"/>
  <c r="U52" i="521" s="1"/>
  <c r="AC4" i="522"/>
  <c r="F54" i="522"/>
  <c r="AB54" i="522" s="1"/>
  <c r="X57" i="518"/>
  <c r="Z3" i="518"/>
  <c r="W57" i="518"/>
  <c r="Y3" i="518"/>
  <c r="Y57" i="518"/>
  <c r="AA3" i="518"/>
  <c r="V57" i="518"/>
  <c r="X3" i="518"/>
  <c r="N4" i="522"/>
  <c r="AJ4" i="522" s="1"/>
  <c r="AH4" i="522"/>
  <c r="M3" i="521" l="1"/>
  <c r="AF3" i="521" s="1"/>
  <c r="M3" i="518"/>
  <c r="AF3" i="518" s="1"/>
  <c r="M3" i="508"/>
  <c r="AF3" i="508" s="1"/>
  <c r="M3" i="513"/>
  <c r="AF3" i="513" s="1"/>
  <c r="N3" i="521"/>
  <c r="AG3" i="521" s="1"/>
  <c r="N3" i="518"/>
  <c r="AG3" i="518" s="1"/>
  <c r="N3" i="508" l="1"/>
  <c r="AG3" i="508" s="1"/>
  <c r="N3" i="513"/>
  <c r="AG3" i="513" s="1"/>
</calcChain>
</file>

<file path=xl/sharedStrings.xml><?xml version="1.0" encoding="utf-8"?>
<sst xmlns="http://schemas.openxmlformats.org/spreadsheetml/2006/main" count="1053" uniqueCount="109">
  <si>
    <t>Net result from items at fair value</t>
  </si>
  <si>
    <t>EURm</t>
  </si>
  <si>
    <t>Net fee and commission income</t>
  </si>
  <si>
    <t>Staff costs</t>
  </si>
  <si>
    <t>Operating profit</t>
  </si>
  <si>
    <t>RAROCAR, %</t>
  </si>
  <si>
    <t>Net interest income</t>
  </si>
  <si>
    <t>Total income incl. allocations</t>
  </si>
  <si>
    <t>Cost/income ratio, %</t>
  </si>
  <si>
    <t>Total operating income</t>
  </si>
  <si>
    <t>Total operating expenses</t>
  </si>
  <si>
    <t>Profit before loan losses</t>
  </si>
  <si>
    <t>Number of employees (FTEs)</t>
  </si>
  <si>
    <t>Total deposits</t>
  </si>
  <si>
    <t>Household deposits</t>
  </si>
  <si>
    <t>Corporate deposits</t>
  </si>
  <si>
    <t>Equity method &amp; other income</t>
  </si>
  <si>
    <t>Lending to corporates</t>
  </si>
  <si>
    <t>Household mortgage lending</t>
  </si>
  <si>
    <t>Consumer lending</t>
  </si>
  <si>
    <t>Volumes, EURbn:</t>
  </si>
  <si>
    <t>Net loan losses</t>
  </si>
  <si>
    <t>Total expenses incl. allocations</t>
  </si>
  <si>
    <t>Total lending</t>
  </si>
  <si>
    <t>Life &amp; Pensions</t>
  </si>
  <si>
    <t>Risk-weighted assets (RWA)</t>
  </si>
  <si>
    <t>Economic capital (EC)</t>
  </si>
  <si>
    <t>Wholesale Banking</t>
  </si>
  <si>
    <t>Total lending volumes</t>
  </si>
  <si>
    <t>Total deposits volumes</t>
  </si>
  <si>
    <t>Banking Russia</t>
  </si>
  <si>
    <t>Asset Management</t>
  </si>
  <si>
    <t>AuM, EURbn</t>
  </si>
  <si>
    <t>Premiums</t>
  </si>
  <si>
    <t>Profit drivers</t>
  </si>
  <si>
    <t>Profit Traditional products</t>
  </si>
  <si>
    <t>Profit Risk products</t>
  </si>
  <si>
    <t>Total product result</t>
  </si>
  <si>
    <t>Household lending</t>
  </si>
  <si>
    <t>Corporate &amp; Institutional Banking</t>
  </si>
  <si>
    <t>Total lending spreads</t>
  </si>
  <si>
    <t>Total deposits spreads</t>
  </si>
  <si>
    <t>Lending to households</t>
  </si>
  <si>
    <t>Group functions, Other &amp; Eliminations</t>
  </si>
  <si>
    <t xml:space="preserve">Private Banking </t>
  </si>
  <si>
    <t>Wealth Management Other</t>
  </si>
  <si>
    <t>Return on Shareholder equity, other profits and group adj.</t>
  </si>
  <si>
    <t>Previous figures</t>
  </si>
  <si>
    <t>Wholesale Banking Other</t>
  </si>
  <si>
    <t>AuM</t>
  </si>
  <si>
    <t>Profit Market Return products</t>
  </si>
  <si>
    <t xml:space="preserve"> </t>
  </si>
  <si>
    <t>Group</t>
  </si>
  <si>
    <t>Other exp, excl depriciations</t>
  </si>
  <si>
    <t>Equity</t>
  </si>
  <si>
    <t>Change vs last Inteim report</t>
  </si>
  <si>
    <t>Shipping, Offshore &amp; Oil Services</t>
  </si>
  <si>
    <t>Other exp. excl. depreciations</t>
  </si>
  <si>
    <t>Net interest income, EURm</t>
  </si>
  <si>
    <t>Risk exposure amount (REA)</t>
  </si>
  <si>
    <t xml:space="preserve">WB fil </t>
  </si>
  <si>
    <t>Wealth Management total</t>
  </si>
  <si>
    <t>Wholesale Banking total</t>
  </si>
  <si>
    <t>Check IS</t>
  </si>
  <si>
    <t>Check Lend/Dep</t>
  </si>
  <si>
    <t>Check Tot Lend</t>
  </si>
  <si>
    <t>Check Tot Dep</t>
  </si>
  <si>
    <t>ROCAR, %</t>
  </si>
  <si>
    <t>Local curr.</t>
  </si>
  <si>
    <t>Income/AuM in bp p.a.</t>
  </si>
  <si>
    <t>AuM, Retail, PB and Life, EURbn</t>
  </si>
  <si>
    <t>Net inf., Retail, PB and Life, EURbn</t>
  </si>
  <si>
    <t>AuM, Ext. Inst. &amp; 3rd part. dist., EURbn</t>
  </si>
  <si>
    <t>Net inf., Ext. Ins. &amp; 3rd part. dis., EURbn</t>
  </si>
  <si>
    <t>Imp. of sec. fin. non-cur. ass.</t>
  </si>
  <si>
    <t>Return on Equity, %</t>
  </si>
  <si>
    <t xml:space="preserve">Personal Banking total </t>
  </si>
  <si>
    <t>Personal Banking Other</t>
  </si>
  <si>
    <t>Commercial Banking</t>
  </si>
  <si>
    <t>Business Banking</t>
  </si>
  <si>
    <t>PeB file</t>
  </si>
  <si>
    <t>Personal Banking Denmark</t>
  </si>
  <si>
    <t>Personal Banking Finland</t>
  </si>
  <si>
    <t>Personal Banking Norway</t>
  </si>
  <si>
    <t>Personal Banking Sweden</t>
  </si>
  <si>
    <r>
      <t>Lending to corporates</t>
    </r>
    <r>
      <rPr>
        <vertAlign val="superscript"/>
        <sz val="9"/>
        <rFont val="Arial"/>
        <family val="2"/>
        <scheme val="major"/>
      </rPr>
      <t>1</t>
    </r>
  </si>
  <si>
    <r>
      <t>Consumer lending</t>
    </r>
    <r>
      <rPr>
        <vertAlign val="superscript"/>
        <sz val="9"/>
        <rFont val="Arial"/>
        <family val="2"/>
        <scheme val="major"/>
      </rPr>
      <t>1</t>
    </r>
  </si>
  <si>
    <r>
      <t>Household deposits</t>
    </r>
    <r>
      <rPr>
        <vertAlign val="superscript"/>
        <sz val="9"/>
        <rFont val="Arial"/>
        <family val="2"/>
        <scheme val="major"/>
      </rPr>
      <t>1</t>
    </r>
  </si>
  <si>
    <t>Banking Baltic countries</t>
  </si>
  <si>
    <t>Personal Banking total EXCL SWAPBACK</t>
  </si>
  <si>
    <t xml:space="preserve">Commercial &amp; Business Banking total </t>
  </si>
  <si>
    <t>Commercial &amp; Business Banking total EXCL SWAPBACK</t>
  </si>
  <si>
    <t>Commercial &amp; Business Banking, other</t>
  </si>
  <si>
    <t>Q117</t>
  </si>
  <si>
    <t>Q217</t>
  </si>
  <si>
    <t>1 Household lending and deposits of some corporate customers in Commercial &amp; Business Banking (CBB) is served and reported in CBB.</t>
  </si>
  <si>
    <t>Other</t>
  </si>
  <si>
    <t>Q317</t>
  </si>
  <si>
    <t>Restatements due to organisational changes.</t>
  </si>
  <si>
    <t>Q417</t>
  </si>
  <si>
    <r>
      <rPr>
        <vertAlign val="superscript"/>
        <sz val="9"/>
        <rFont val="Arial"/>
        <family val="2"/>
        <scheme val="major"/>
      </rPr>
      <t>1</t>
    </r>
    <r>
      <rPr>
        <sz val="9"/>
        <rFont val="Arial"/>
        <family val="2"/>
        <scheme val="major"/>
      </rPr>
      <t xml:space="preserve"> Corporate lending and deposits of some household customers in Personal Banking (PeB) is served and reported in PeB.
</t>
    </r>
  </si>
  <si>
    <r>
      <t>Corporate deposits</t>
    </r>
    <r>
      <rPr>
        <vertAlign val="superscript"/>
        <sz val="9"/>
        <rFont val="Arial"/>
        <family val="2"/>
        <scheme val="major"/>
      </rPr>
      <t>1</t>
    </r>
  </si>
  <si>
    <t xml:space="preserve">Corporate &amp; Investment Banking </t>
  </si>
  <si>
    <t>Net loan losses, EURm</t>
  </si>
  <si>
    <t>Lending, EURbn</t>
  </si>
  <si>
    <t>Deposits, EURbn</t>
  </si>
  <si>
    <t>Q118</t>
  </si>
  <si>
    <t xml:space="preserve">      C&amp;IB excluding Shipping, Offshore &amp; Oil Services</t>
  </si>
  <si>
    <t xml:space="preserve">      Shipping, Offshore &amp; Oil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</si>
</sst>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_ * #,##0.00_ ;_ * \-#,##0.00_ ;_ * &quot;-&quot;??_ ;_ @_ "/>
    <numFmt numFmtId="169" formatCode="_(&quot;£&quot;\ * #,##0_);_(&quot;£&quot;\ * \(#,##0\);_(&quot;£&quot;\ * &quot;-&quot;_);_(@_)"/>
    <numFmt numFmtId="170" formatCode="0.0"/>
    <numFmt numFmtId="171" formatCode="#,##0.0"/>
    <numFmt numFmtId="172" formatCode="0.0%"/>
    <numFmt numFmtId="173" formatCode="#,##0.0_)"/>
    <numFmt numFmtId="174" formatCode="\ #,##0;[Red]\-#,##0"/>
    <numFmt numFmtId="175" formatCode="#,##0_)"/>
    <numFmt numFmtId="176" formatCode="0.0000"/>
    <numFmt numFmtId="177" formatCode="0.000%"/>
  </numFmts>
  <fonts count="75">
    <font>
      <sz val="10"/>
      <name val="Times New Roman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9"/>
      <name val="Times New Roman"/>
      <family val="1"/>
    </font>
    <font>
      <b/>
      <sz val="9"/>
      <color indexed="53"/>
      <name val="Tahoma"/>
      <family val="2"/>
    </font>
    <font>
      <sz val="10"/>
      <name val="Helv"/>
      <charset val="204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6"/>
      <color indexed="11"/>
      <name val="Arial"/>
      <family val="2"/>
    </font>
    <font>
      <sz val="9"/>
      <color indexed="9"/>
      <name val="Times New Roman"/>
      <family val="1"/>
    </font>
    <font>
      <sz val="10"/>
      <name val="Times New Roman"/>
      <family val="1"/>
      <charset val="238"/>
    </font>
    <font>
      <u/>
      <sz val="7.5"/>
      <color indexed="12"/>
      <name val="Arial"/>
      <family val="2"/>
    </font>
    <font>
      <sz val="12"/>
      <name val="Times New Roman"/>
      <family val="1"/>
    </font>
    <font>
      <sz val="11"/>
      <color indexed="63"/>
      <name val="Arial"/>
      <family val="2"/>
    </font>
    <font>
      <sz val="11"/>
      <color indexed="63"/>
      <name val="Calibri"/>
      <family val="2"/>
    </font>
    <font>
      <sz val="11"/>
      <color indexed="9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3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37"/>
      <name val="Arial"/>
      <family val="2"/>
    </font>
    <font>
      <sz val="11"/>
      <color indexed="10"/>
      <name val="Arial"/>
      <family val="2"/>
    </font>
    <font>
      <sz val="11"/>
      <color indexed="23"/>
      <name val="Calibri"/>
      <family val="2"/>
    </font>
    <font>
      <sz val="10"/>
      <name val="MS Sans Serif"/>
      <family val="2"/>
    </font>
    <font>
      <b/>
      <sz val="11"/>
      <color indexed="36"/>
      <name val="Arial"/>
      <family val="2"/>
    </font>
    <font>
      <sz val="11"/>
      <color indexed="36"/>
      <name val="Calibri"/>
      <family val="2"/>
    </font>
    <font>
      <sz val="11"/>
      <color indexed="36"/>
      <name val="Arial"/>
      <family val="2"/>
    </font>
    <font>
      <sz val="11"/>
      <color indexed="33"/>
      <name val="Arial"/>
      <family val="2"/>
    </font>
    <font>
      <sz val="11"/>
      <color indexed="33"/>
      <name val="Calibri"/>
      <family val="2"/>
    </font>
    <font>
      <b/>
      <sz val="18"/>
      <color indexed="8"/>
      <name val="Cambria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Arial"/>
      <family val="2"/>
    </font>
    <font>
      <b/>
      <sz val="11"/>
      <color indexed="63"/>
      <name val="Arial"/>
      <family val="2"/>
    </font>
    <font>
      <b/>
      <sz val="11"/>
      <color indexed="9"/>
      <name val="Arial"/>
      <family val="2"/>
    </font>
    <font>
      <sz val="11"/>
      <color indexed="13"/>
      <name val="Calibri"/>
      <family val="2"/>
    </font>
    <font>
      <sz val="11"/>
      <color indexed="13"/>
      <name val="Arial"/>
      <family val="2"/>
    </font>
    <font>
      <i/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0" tint="-4.9989318521683403E-2"/>
      <name val="Times New Roman"/>
      <family val="1"/>
    </font>
    <font>
      <sz val="9"/>
      <name val="Arial"/>
      <family val="2"/>
      <scheme val="major"/>
    </font>
    <font>
      <b/>
      <sz val="9"/>
      <name val="Arial"/>
      <family val="2"/>
      <scheme val="major"/>
    </font>
    <font>
      <i/>
      <sz val="9"/>
      <name val="Arial"/>
      <family val="2"/>
      <scheme val="major"/>
    </font>
    <font>
      <b/>
      <i/>
      <sz val="9"/>
      <name val="Arial"/>
      <family val="2"/>
      <scheme val="major"/>
    </font>
    <font>
      <sz val="9"/>
      <color indexed="8"/>
      <name val="Arial"/>
      <family val="2"/>
      <scheme val="major"/>
    </font>
    <font>
      <sz val="9"/>
      <color rgb="FFFF0000"/>
      <name val="Arial"/>
      <family val="2"/>
      <scheme val="major"/>
    </font>
    <font>
      <sz val="8.5"/>
      <name val="Arial"/>
      <family val="2"/>
      <scheme val="major"/>
    </font>
    <font>
      <vertAlign val="superscript"/>
      <sz val="9"/>
      <name val="Arial"/>
      <family val="2"/>
      <scheme val="major"/>
    </font>
    <font>
      <i/>
      <sz val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50"/>
      </patternFill>
    </fill>
    <fill>
      <patternFill patternType="solid">
        <fgColor indexed="26"/>
      </patternFill>
    </fill>
    <fill>
      <patternFill patternType="solid">
        <fgColor indexed="19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23"/>
      </patternFill>
    </fill>
    <fill>
      <patternFill patternType="solid">
        <fgColor indexed="36"/>
      </patternFill>
    </fill>
    <fill>
      <patternFill patternType="solid">
        <fgColor indexed="37"/>
      </patternFill>
    </fill>
    <fill>
      <patternFill patternType="solid">
        <fgColor indexed="28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5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5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double">
        <color indexed="3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5"/>
      </top>
      <bottom style="double">
        <color indexed="2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8">
    <xf numFmtId="0" fontId="0" fillId="0" borderId="0"/>
    <xf numFmtId="0" fontId="12" fillId="0" borderId="0">
      <alignment vertical="top"/>
    </xf>
    <xf numFmtId="168" fontId="12" fillId="0" borderId="0" applyFont="0" applyFill="0" applyBorder="0" applyAlignment="0" applyProtection="0"/>
    <xf numFmtId="0" fontId="21" fillId="0" borderId="0"/>
    <xf numFmtId="3" fontId="20" fillId="0" borderId="0"/>
    <xf numFmtId="0" fontId="9" fillId="0" borderId="0"/>
    <xf numFmtId="0" fontId="12" fillId="0" borderId="0"/>
    <xf numFmtId="0" fontId="27" fillId="0" borderId="0"/>
    <xf numFmtId="9" fontId="9" fillId="0" borderId="0" applyFont="0" applyFill="0" applyBorder="0" applyAlignment="0" applyProtection="0"/>
    <xf numFmtId="4" fontId="14" fillId="4" borderId="1" applyNumberFormat="0" applyProtection="0">
      <alignment vertical="center"/>
    </xf>
    <xf numFmtId="0" fontId="14" fillId="5" borderId="1" applyNumberFormat="0" applyProtection="0">
      <alignment horizontal="left" vertical="top"/>
    </xf>
    <xf numFmtId="0" fontId="12" fillId="6" borderId="0"/>
    <xf numFmtId="4" fontId="22" fillId="7" borderId="0" applyNumberFormat="0" applyProtection="0">
      <alignment horizontal="left" vertical="center"/>
    </xf>
    <xf numFmtId="4" fontId="14" fillId="8" borderId="2" applyNumberFormat="0" applyProtection="0">
      <alignment horizontal="left" vertical="center"/>
    </xf>
    <xf numFmtId="4" fontId="13" fillId="2" borderId="0" applyNumberFormat="0" applyProtection="0">
      <alignment horizontal="left" vertical="center"/>
    </xf>
    <xf numFmtId="4" fontId="13" fillId="9" borderId="1" applyNumberFormat="0" applyProtection="0">
      <alignment horizontal="right" vertical="center"/>
    </xf>
    <xf numFmtId="4" fontId="23" fillId="2" borderId="0" applyNumberFormat="0" applyProtection="0">
      <alignment horizontal="left" vertical="center"/>
    </xf>
    <xf numFmtId="4" fontId="24" fillId="7" borderId="0" applyNumberFormat="0" applyProtection="0">
      <alignment horizontal="left" vertical="center"/>
    </xf>
    <xf numFmtId="0" fontId="12" fillId="10" borderId="1" applyNumberFormat="0" applyProtection="0">
      <alignment horizontal="left" vertical="center"/>
    </xf>
    <xf numFmtId="0" fontId="12" fillId="10" borderId="1" applyNumberFormat="0" applyProtection="0">
      <alignment horizontal="left" vertical="top"/>
    </xf>
    <xf numFmtId="0" fontId="12" fillId="11" borderId="1" applyNumberFormat="0" applyProtection="0">
      <alignment horizontal="left" vertical="center"/>
    </xf>
    <xf numFmtId="0" fontId="12" fillId="11" borderId="1" applyNumberFormat="0" applyProtection="0">
      <alignment horizontal="left" vertical="top"/>
    </xf>
    <xf numFmtId="0" fontId="12" fillId="12" borderId="1" applyNumberFormat="0" applyProtection="0">
      <alignment horizontal="left" vertical="center"/>
    </xf>
    <xf numFmtId="0" fontId="12" fillId="12" borderId="1" applyNumberFormat="0" applyProtection="0">
      <alignment horizontal="left" vertical="top"/>
    </xf>
    <xf numFmtId="0" fontId="12" fillId="13" borderId="1" applyNumberFormat="0" applyProtection="0">
      <alignment horizontal="left" vertical="center"/>
    </xf>
    <xf numFmtId="4" fontId="13" fillId="14" borderId="1" applyNumberFormat="0" applyProtection="0">
      <alignment horizontal="left" vertical="center"/>
    </xf>
    <xf numFmtId="4" fontId="13" fillId="15" borderId="1" applyNumberFormat="0" applyProtection="0">
      <alignment horizontal="right" vertical="center"/>
    </xf>
    <xf numFmtId="0" fontId="13" fillId="11" borderId="1" applyNumberFormat="0" applyProtection="0">
      <alignment horizontal="left" vertical="top"/>
    </xf>
    <xf numFmtId="4" fontId="25" fillId="16" borderId="0" applyNumberFormat="0" applyProtection="0">
      <alignment horizontal="left" vertical="center"/>
    </xf>
    <xf numFmtId="174" fontId="13" fillId="3" borderId="0"/>
    <xf numFmtId="0" fontId="14" fillId="3" borderId="0"/>
    <xf numFmtId="174" fontId="15" fillId="17" borderId="0">
      <protection locked="0"/>
    </xf>
    <xf numFmtId="174" fontId="14" fillId="3" borderId="3"/>
    <xf numFmtId="174" fontId="14" fillId="3" borderId="0"/>
    <xf numFmtId="175" fontId="16" fillId="14" borderId="0" applyBorder="0">
      <protection locked="0"/>
    </xf>
    <xf numFmtId="173" fontId="17" fillId="0" borderId="0" applyBorder="0"/>
    <xf numFmtId="164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9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12" fillId="0" borderId="0" applyFont="0" applyFill="0" applyBorder="0" applyAlignment="0" applyProtection="0"/>
    <xf numFmtId="0" fontId="21" fillId="0" borderId="0"/>
    <xf numFmtId="0" fontId="8" fillId="0" borderId="0"/>
    <xf numFmtId="0" fontId="7" fillId="0" borderId="0"/>
    <xf numFmtId="0" fontId="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22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15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31" fillId="15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15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3" borderId="0" applyNumberFormat="0" applyBorder="0" applyAlignment="0" applyProtection="0"/>
    <xf numFmtId="0" fontId="31" fillId="1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1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1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9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9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21" borderId="18" applyNumberFormat="0" applyAlignment="0" applyProtection="0"/>
    <xf numFmtId="0" fontId="36" fillId="32" borderId="19" applyNumberFormat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22" borderId="0" applyNumberFormat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2" fillId="15" borderId="23" applyNumberFormat="0" applyFont="0" applyAlignment="0" applyProtection="0"/>
    <xf numFmtId="0" fontId="42" fillId="31" borderId="0" applyNumberFormat="0" applyBorder="0" applyAlignment="0" applyProtection="0"/>
    <xf numFmtId="0" fontId="43" fillId="22" borderId="0" applyNumberFormat="0" applyBorder="0" applyAlignment="0" applyProtection="0"/>
    <xf numFmtId="0" fontId="44" fillId="15" borderId="18" applyNumberFormat="0" applyAlignment="0" applyProtection="0"/>
    <xf numFmtId="38" fontId="45" fillId="0" borderId="0" applyFont="0" applyFill="0" applyBorder="0" applyAlignment="0" applyProtection="0"/>
    <xf numFmtId="0" fontId="46" fillId="21" borderId="18" applyNumberFormat="0" applyAlignment="0" applyProtection="0"/>
    <xf numFmtId="0" fontId="47" fillId="0" borderId="24" applyNumberFormat="0" applyFill="0" applyAlignment="0" applyProtection="0"/>
    <xf numFmtId="0" fontId="48" fillId="0" borderId="24" applyNumberFormat="0" applyFill="0" applyAlignment="0" applyProtection="0"/>
    <xf numFmtId="0" fontId="49" fillId="15" borderId="0" applyNumberFormat="0" applyBorder="0" applyAlignment="0" applyProtection="0"/>
    <xf numFmtId="0" fontId="50" fillId="15" borderId="0" applyNumberFormat="0" applyBorder="0" applyAlignment="0" applyProtection="0"/>
    <xf numFmtId="0" fontId="9" fillId="0" borderId="0"/>
    <xf numFmtId="0" fontId="12" fillId="0" borderId="0"/>
    <xf numFmtId="0" fontId="9" fillId="0" borderId="0"/>
    <xf numFmtId="0" fontId="5" fillId="0" borderId="0"/>
    <xf numFmtId="0" fontId="12" fillId="0" borderId="0"/>
    <xf numFmtId="0" fontId="30" fillId="0" borderId="0"/>
    <xf numFmtId="0" fontId="12" fillId="0" borderId="0">
      <alignment vertical="top"/>
    </xf>
    <xf numFmtId="0" fontId="9" fillId="0" borderId="0"/>
    <xf numFmtId="0" fontId="5" fillId="0" borderId="0"/>
    <xf numFmtId="0" fontId="12" fillId="15" borderId="23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20" applyNumberFormat="0" applyFill="0" applyAlignment="0" applyProtection="0"/>
    <xf numFmtId="0" fontId="53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55" fillId="21" borderId="25" applyNumberFormat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12" fillId="0" borderId="0"/>
    <xf numFmtId="0" fontId="21" fillId="0" borderId="0"/>
    <xf numFmtId="0" fontId="57" fillId="0" borderId="26" applyNumberFormat="0" applyFill="0" applyAlignment="0" applyProtection="0"/>
    <xf numFmtId="0" fontId="58" fillId="32" borderId="19" applyNumberFormat="0" applyAlignment="0" applyProtection="0"/>
    <xf numFmtId="0" fontId="51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7" fillId="21" borderId="25" applyNumberFormat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0" borderId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" fontId="13" fillId="2" borderId="0" applyNumberFormat="0" applyProtection="0">
      <alignment horizontal="left" vertical="center"/>
    </xf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6">
    <xf numFmtId="0" fontId="0" fillId="0" borderId="0" xfId="0"/>
    <xf numFmtId="0" fontId="11" fillId="18" borderId="0" xfId="5" applyFont="1" applyFill="1" applyBorder="1" applyProtection="1">
      <protection hidden="1"/>
    </xf>
    <xf numFmtId="170" fontId="11" fillId="18" borderId="0" xfId="5" applyNumberFormat="1" applyFont="1" applyFill="1" applyBorder="1" applyProtection="1">
      <protection hidden="1"/>
    </xf>
    <xf numFmtId="2" fontId="11" fillId="18" borderId="0" xfId="8" applyNumberFormat="1" applyFont="1" applyFill="1" applyBorder="1" applyProtection="1">
      <protection hidden="1"/>
    </xf>
    <xf numFmtId="2" fontId="11" fillId="18" borderId="0" xfId="5" applyNumberFormat="1" applyFont="1" applyFill="1" applyBorder="1" applyProtection="1">
      <protection hidden="1"/>
    </xf>
    <xf numFmtId="0" fontId="11" fillId="18" borderId="0" xfId="0" applyFont="1" applyFill="1" applyProtection="1">
      <protection hidden="1"/>
    </xf>
    <xf numFmtId="0" fontId="11" fillId="19" borderId="0" xfId="5" applyFont="1" applyFill="1" applyBorder="1" applyProtection="1">
      <protection hidden="1"/>
    </xf>
    <xf numFmtId="0" fontId="11" fillId="19" borderId="0" xfId="0" applyFont="1" applyFill="1" applyProtection="1">
      <protection hidden="1"/>
    </xf>
    <xf numFmtId="0" fontId="26" fillId="19" borderId="0" xfId="5" applyFont="1" applyFill="1" applyProtection="1">
      <protection hidden="1"/>
    </xf>
    <xf numFmtId="0" fontId="11" fillId="19" borderId="0" xfId="5" applyFont="1" applyFill="1" applyProtection="1">
      <protection hidden="1"/>
    </xf>
    <xf numFmtId="1" fontId="11" fillId="19" borderId="10" xfId="5" applyNumberFormat="1" applyFont="1" applyFill="1" applyBorder="1" applyAlignment="1" applyProtection="1">
      <alignment horizontal="right"/>
      <protection hidden="1"/>
    </xf>
    <xf numFmtId="1" fontId="11" fillId="19" borderId="0" xfId="5" applyNumberFormat="1" applyFont="1" applyFill="1" applyBorder="1" applyProtection="1">
      <protection hidden="1"/>
    </xf>
    <xf numFmtId="9" fontId="11" fillId="19" borderId="10" xfId="8" applyNumberFormat="1" applyFont="1" applyFill="1" applyBorder="1" applyProtection="1">
      <protection hidden="1"/>
    </xf>
    <xf numFmtId="9" fontId="11" fillId="19" borderId="9" xfId="8" applyFont="1" applyFill="1" applyBorder="1" applyProtection="1">
      <protection hidden="1"/>
    </xf>
    <xf numFmtId="0" fontId="11" fillId="19" borderId="10" xfId="5" applyFont="1" applyFill="1" applyBorder="1" applyAlignment="1" applyProtection="1">
      <alignment horizontal="right"/>
      <protection hidden="1"/>
    </xf>
    <xf numFmtId="0" fontId="11" fillId="19" borderId="0" xfId="5" applyFont="1" applyFill="1" applyBorder="1" applyAlignment="1" applyProtection="1">
      <alignment horizontal="right"/>
      <protection hidden="1"/>
    </xf>
    <xf numFmtId="9" fontId="11" fillId="19" borderId="10" xfId="8" applyFont="1" applyFill="1" applyBorder="1" applyProtection="1">
      <protection hidden="1"/>
    </xf>
    <xf numFmtId="0" fontId="11" fillId="19" borderId="0" xfId="5" applyFont="1" applyFill="1" applyBorder="1" applyAlignment="1" applyProtection="1">
      <protection hidden="1"/>
    </xf>
    <xf numFmtId="1" fontId="11" fillId="19" borderId="0" xfId="5" applyNumberFormat="1" applyFont="1" applyFill="1" applyBorder="1" applyAlignment="1" applyProtection="1">
      <protection hidden="1"/>
    </xf>
    <xf numFmtId="0" fontId="10" fillId="19" borderId="10" xfId="5" applyFont="1" applyFill="1" applyBorder="1" applyAlignment="1" applyProtection="1">
      <alignment horizontal="right"/>
      <protection hidden="1"/>
    </xf>
    <xf numFmtId="0" fontId="10" fillId="19" borderId="0" xfId="5" applyFont="1" applyFill="1" applyBorder="1" applyAlignment="1" applyProtection="1">
      <protection hidden="1"/>
    </xf>
    <xf numFmtId="9" fontId="10" fillId="19" borderId="10" xfId="8" applyFont="1" applyFill="1" applyBorder="1" applyProtection="1">
      <protection hidden="1"/>
    </xf>
    <xf numFmtId="9" fontId="10" fillId="19" borderId="9" xfId="8" applyFont="1" applyFill="1" applyBorder="1" applyProtection="1">
      <protection hidden="1"/>
    </xf>
    <xf numFmtId="1" fontId="10" fillId="19" borderId="0" xfId="5" applyNumberFormat="1" applyFont="1" applyFill="1" applyBorder="1" applyAlignment="1" applyProtection="1">
      <protection hidden="1"/>
    </xf>
    <xf numFmtId="3" fontId="11" fillId="19" borderId="0" xfId="5" applyNumberFormat="1" applyFont="1" applyFill="1" applyBorder="1" applyAlignment="1" applyProtection="1">
      <protection hidden="1"/>
    </xf>
    <xf numFmtId="0" fontId="10" fillId="19" borderId="8" xfId="5" applyFont="1" applyFill="1" applyBorder="1" applyAlignment="1" applyProtection="1">
      <alignment horizontal="right"/>
      <protection hidden="1"/>
    </xf>
    <xf numFmtId="1" fontId="10" fillId="19" borderId="5" xfId="5" applyNumberFormat="1" applyFont="1" applyFill="1" applyBorder="1" applyAlignment="1" applyProtection="1">
      <protection hidden="1"/>
    </xf>
    <xf numFmtId="0" fontId="10" fillId="19" borderId="5" xfId="5" applyFont="1" applyFill="1" applyBorder="1" applyAlignment="1" applyProtection="1">
      <protection hidden="1"/>
    </xf>
    <xf numFmtId="9" fontId="10" fillId="19" borderId="8" xfId="8" applyFont="1" applyFill="1" applyBorder="1" applyProtection="1">
      <protection hidden="1"/>
    </xf>
    <xf numFmtId="9" fontId="10" fillId="19" borderId="7" xfId="8" applyFont="1" applyFill="1" applyBorder="1" applyAlignment="1" applyProtection="1">
      <alignment horizontal="right"/>
      <protection hidden="1"/>
    </xf>
    <xf numFmtId="3" fontId="11" fillId="19" borderId="10" xfId="5" applyNumberFormat="1" applyFont="1" applyFill="1" applyBorder="1" applyAlignment="1" applyProtection="1">
      <protection hidden="1"/>
    </xf>
    <xf numFmtId="3" fontId="11" fillId="19" borderId="8" xfId="5" applyNumberFormat="1" applyFont="1" applyFill="1" applyBorder="1" applyAlignment="1" applyProtection="1">
      <protection hidden="1"/>
    </xf>
    <xf numFmtId="3" fontId="11" fillId="19" borderId="5" xfId="5" applyNumberFormat="1" applyFont="1" applyFill="1" applyBorder="1" applyAlignment="1" applyProtection="1">
      <protection hidden="1"/>
    </xf>
    <xf numFmtId="9" fontId="11" fillId="19" borderId="8" xfId="8" applyFont="1" applyFill="1" applyBorder="1" applyProtection="1">
      <protection hidden="1"/>
    </xf>
    <xf numFmtId="9" fontId="11" fillId="19" borderId="7" xfId="8" applyFont="1" applyFill="1" applyBorder="1" applyProtection="1">
      <protection hidden="1"/>
    </xf>
    <xf numFmtId="1" fontId="11" fillId="19" borderId="0" xfId="5" applyNumberFormat="1" applyFont="1" applyFill="1" applyBorder="1" applyAlignment="1" applyProtection="1">
      <alignment horizontal="right"/>
      <protection hidden="1"/>
    </xf>
    <xf numFmtId="1" fontId="10" fillId="19" borderId="10" xfId="5" applyNumberFormat="1" applyFont="1" applyFill="1" applyBorder="1" applyAlignment="1" applyProtection="1">
      <alignment horizontal="right"/>
      <protection hidden="1"/>
    </xf>
    <xf numFmtId="1" fontId="10" fillId="19" borderId="0" xfId="5" applyNumberFormat="1" applyFont="1" applyFill="1" applyBorder="1" applyAlignment="1" applyProtection="1">
      <alignment horizontal="right"/>
      <protection hidden="1"/>
    </xf>
    <xf numFmtId="1" fontId="10" fillId="19" borderId="8" xfId="5" applyNumberFormat="1" applyFont="1" applyFill="1" applyBorder="1" applyAlignment="1" applyProtection="1">
      <alignment horizontal="right"/>
      <protection hidden="1"/>
    </xf>
    <xf numFmtId="1" fontId="10" fillId="19" borderId="5" xfId="5" applyNumberFormat="1" applyFont="1" applyFill="1" applyBorder="1" applyAlignment="1" applyProtection="1">
      <alignment horizontal="right"/>
      <protection hidden="1"/>
    </xf>
    <xf numFmtId="9" fontId="10" fillId="19" borderId="7" xfId="8" applyFont="1" applyFill="1" applyBorder="1" applyProtection="1">
      <protection hidden="1"/>
    </xf>
    <xf numFmtId="0" fontId="26" fillId="18" borderId="0" xfId="0" applyFont="1" applyFill="1" applyProtection="1">
      <protection hidden="1"/>
    </xf>
    <xf numFmtId="0" fontId="10" fillId="18" borderId="0" xfId="0" applyFont="1" applyFill="1" applyProtection="1">
      <protection hidden="1"/>
    </xf>
    <xf numFmtId="0" fontId="26" fillId="18" borderId="0" xfId="5" applyFont="1" applyFill="1" applyProtection="1">
      <protection hidden="1"/>
    </xf>
    <xf numFmtId="0" fontId="11" fillId="18" borderId="0" xfId="5" applyFont="1" applyFill="1" applyProtection="1">
      <protection hidden="1"/>
    </xf>
    <xf numFmtId="0" fontId="10" fillId="18" borderId="0" xfId="5" applyFont="1" applyFill="1" applyBorder="1" applyProtection="1">
      <protection hidden="1"/>
    </xf>
    <xf numFmtId="0" fontId="11" fillId="18" borderId="8" xfId="5" applyFont="1" applyFill="1" applyBorder="1" applyProtection="1">
      <protection hidden="1"/>
    </xf>
    <xf numFmtId="0" fontId="26" fillId="18" borderId="14" xfId="5" applyFont="1" applyFill="1" applyBorder="1" applyProtection="1">
      <protection hidden="1"/>
    </xf>
    <xf numFmtId="0" fontId="11" fillId="18" borderId="10" xfId="5" applyFont="1" applyFill="1" applyBorder="1" applyProtection="1">
      <protection hidden="1"/>
    </xf>
    <xf numFmtId="1" fontId="11" fillId="18" borderId="0" xfId="5" applyNumberFormat="1" applyFont="1" applyFill="1" applyBorder="1" applyProtection="1">
      <protection hidden="1"/>
    </xf>
    <xf numFmtId="1" fontId="11" fillId="18" borderId="0" xfId="5" applyNumberFormat="1" applyFont="1" applyFill="1" applyBorder="1" applyAlignment="1" applyProtection="1">
      <alignment horizontal="right"/>
      <protection hidden="1"/>
    </xf>
    <xf numFmtId="9" fontId="11" fillId="18" borderId="0" xfId="8" applyFont="1" applyFill="1" applyBorder="1" applyProtection="1">
      <protection hidden="1"/>
    </xf>
    <xf numFmtId="1" fontId="11" fillId="18" borderId="0" xfId="5" applyNumberFormat="1" applyFont="1" applyFill="1" applyBorder="1" applyAlignment="1" applyProtection="1">
      <protection hidden="1"/>
    </xf>
    <xf numFmtId="0" fontId="19" fillId="18" borderId="14" xfId="5" applyFont="1" applyFill="1" applyBorder="1" applyProtection="1">
      <protection hidden="1"/>
    </xf>
    <xf numFmtId="0" fontId="10" fillId="18" borderId="10" xfId="5" applyFont="1" applyFill="1" applyBorder="1" applyProtection="1">
      <protection hidden="1"/>
    </xf>
    <xf numFmtId="0" fontId="10" fillId="18" borderId="8" xfId="5" applyFont="1" applyFill="1" applyBorder="1" applyProtection="1">
      <protection hidden="1"/>
    </xf>
    <xf numFmtId="1" fontId="11" fillId="18" borderId="0" xfId="5" applyNumberFormat="1" applyFont="1" applyFill="1" applyProtection="1">
      <protection hidden="1"/>
    </xf>
    <xf numFmtId="3" fontId="11" fillId="18" borderId="0" xfId="5" applyNumberFormat="1" applyFont="1" applyFill="1" applyBorder="1" applyAlignment="1" applyProtection="1">
      <protection hidden="1"/>
    </xf>
    <xf numFmtId="3" fontId="11" fillId="18" borderId="5" xfId="5" applyNumberFormat="1" applyFont="1" applyFill="1" applyBorder="1" applyAlignment="1" applyProtection="1">
      <protection hidden="1"/>
    </xf>
    <xf numFmtId="0" fontId="11" fillId="18" borderId="10" xfId="5" applyFont="1" applyFill="1" applyBorder="1" applyAlignment="1" applyProtection="1">
      <protection hidden="1"/>
    </xf>
    <xf numFmtId="0" fontId="11" fillId="18" borderId="0" xfId="5" applyFont="1" applyFill="1" applyBorder="1" applyAlignment="1" applyProtection="1">
      <protection hidden="1"/>
    </xf>
    <xf numFmtId="0" fontId="11" fillId="18" borderId="9" xfId="5" applyFont="1" applyFill="1" applyBorder="1" applyAlignment="1" applyProtection="1">
      <protection hidden="1"/>
    </xf>
    <xf numFmtId="170" fontId="11" fillId="18" borderId="0" xfId="5" applyNumberFormat="1" applyFont="1" applyFill="1" applyBorder="1" applyAlignment="1" applyProtection="1">
      <protection hidden="1"/>
    </xf>
    <xf numFmtId="170" fontId="10" fillId="18" borderId="0" xfId="5" applyNumberFormat="1" applyFont="1" applyFill="1" applyBorder="1" applyAlignment="1" applyProtection="1">
      <protection hidden="1"/>
    </xf>
    <xf numFmtId="170" fontId="10" fillId="18" borderId="5" xfId="5" applyNumberFormat="1" applyFont="1" applyFill="1" applyBorder="1" applyAlignment="1" applyProtection="1">
      <protection hidden="1"/>
    </xf>
    <xf numFmtId="0" fontId="26" fillId="18" borderId="0" xfId="5" applyFont="1" applyFill="1" applyBorder="1" applyProtection="1">
      <protection hidden="1"/>
    </xf>
    <xf numFmtId="3" fontId="10" fillId="18" borderId="0" xfId="5" applyNumberFormat="1" applyFont="1" applyFill="1" applyBorder="1" applyAlignment="1" applyProtection="1">
      <protection hidden="1"/>
    </xf>
    <xf numFmtId="0" fontId="10" fillId="18" borderId="10" xfId="5" applyFont="1" applyFill="1" applyBorder="1" applyAlignment="1" applyProtection="1">
      <protection hidden="1"/>
    </xf>
    <xf numFmtId="0" fontId="10" fillId="18" borderId="0" xfId="5" applyFont="1" applyFill="1" applyBorder="1" applyAlignment="1" applyProtection="1">
      <protection hidden="1"/>
    </xf>
    <xf numFmtId="3" fontId="10" fillId="18" borderId="5" xfId="5" applyNumberFormat="1" applyFont="1" applyFill="1" applyBorder="1" applyAlignment="1" applyProtection="1">
      <protection hidden="1"/>
    </xf>
    <xf numFmtId="0" fontId="10" fillId="18" borderId="8" xfId="5" applyFont="1" applyFill="1" applyBorder="1" applyAlignment="1" applyProtection="1">
      <protection hidden="1"/>
    </xf>
    <xf numFmtId="0" fontId="10" fillId="18" borderId="5" xfId="5" applyFont="1" applyFill="1" applyBorder="1" applyAlignment="1" applyProtection="1">
      <protection hidden="1"/>
    </xf>
    <xf numFmtId="1" fontId="11" fillId="19" borderId="10" xfId="5" applyNumberFormat="1" applyFont="1" applyFill="1" applyBorder="1" applyAlignment="1" applyProtection="1">
      <protection hidden="1"/>
    </xf>
    <xf numFmtId="170" fontId="11" fillId="19" borderId="10" xfId="5" applyNumberFormat="1" applyFont="1" applyFill="1" applyBorder="1" applyAlignment="1" applyProtection="1">
      <protection hidden="1"/>
    </xf>
    <xf numFmtId="170" fontId="11" fillId="19" borderId="0" xfId="5" applyNumberFormat="1" applyFont="1" applyFill="1" applyBorder="1" applyAlignment="1" applyProtection="1">
      <protection hidden="1"/>
    </xf>
    <xf numFmtId="0" fontId="11" fillId="18" borderId="0" xfId="5" applyFont="1" applyFill="1" applyAlignment="1" applyProtection="1">
      <protection hidden="1"/>
    </xf>
    <xf numFmtId="0" fontId="10" fillId="18" borderId="0" xfId="5" applyFont="1" applyFill="1" applyBorder="1" applyAlignment="1" applyProtection="1">
      <alignment horizontal="right"/>
      <protection hidden="1"/>
    </xf>
    <xf numFmtId="0" fontId="10" fillId="18" borderId="5" xfId="5" applyFont="1" applyFill="1" applyBorder="1" applyAlignment="1" applyProtection="1">
      <alignment horizontal="right"/>
      <protection hidden="1"/>
    </xf>
    <xf numFmtId="2" fontId="11" fillId="18" borderId="0" xfId="5" applyNumberFormat="1" applyFont="1" applyFill="1" applyProtection="1">
      <protection hidden="1"/>
    </xf>
    <xf numFmtId="0" fontId="10" fillId="18" borderId="0" xfId="5" applyFont="1" applyFill="1" applyProtection="1">
      <protection hidden="1"/>
    </xf>
    <xf numFmtId="0" fontId="11" fillId="19" borderId="12" xfId="5" applyFont="1" applyFill="1" applyBorder="1" applyAlignment="1" applyProtection="1">
      <protection hidden="1"/>
    </xf>
    <xf numFmtId="170" fontId="10" fillId="19" borderId="10" xfId="5" applyNumberFormat="1" applyFont="1" applyFill="1" applyBorder="1" applyAlignment="1" applyProtection="1">
      <protection hidden="1"/>
    </xf>
    <xf numFmtId="170" fontId="10" fillId="19" borderId="8" xfId="5" applyNumberFormat="1" applyFont="1" applyFill="1" applyBorder="1" applyAlignment="1" applyProtection="1">
      <protection hidden="1"/>
    </xf>
    <xf numFmtId="3" fontId="11" fillId="19" borderId="0" xfId="5" applyNumberFormat="1" applyFont="1" applyFill="1" applyBorder="1" applyProtection="1">
      <protection hidden="1"/>
    </xf>
    <xf numFmtId="170" fontId="11" fillId="19" borderId="12" xfId="5" applyNumberFormat="1" applyFont="1" applyFill="1" applyBorder="1" applyAlignment="1" applyProtection="1">
      <protection hidden="1"/>
    </xf>
    <xf numFmtId="170" fontId="11" fillId="19" borderId="8" xfId="5" applyNumberFormat="1" applyFont="1" applyFill="1" applyBorder="1" applyAlignment="1" applyProtection="1">
      <protection hidden="1"/>
    </xf>
    <xf numFmtId="170" fontId="10" fillId="19" borderId="0" xfId="5" applyNumberFormat="1" applyFont="1" applyFill="1" applyBorder="1" applyAlignment="1" applyProtection="1">
      <protection hidden="1"/>
    </xf>
    <xf numFmtId="3" fontId="11" fillId="19" borderId="10" xfId="5" applyNumberFormat="1" applyFont="1" applyFill="1" applyBorder="1" applyProtection="1">
      <protection hidden="1"/>
    </xf>
    <xf numFmtId="0" fontId="11" fillId="18" borderId="14" xfId="5" applyFont="1" applyFill="1" applyBorder="1" applyProtection="1">
      <protection hidden="1"/>
    </xf>
    <xf numFmtId="3" fontId="62" fillId="19" borderId="10" xfId="5" applyNumberFormat="1" applyFont="1" applyFill="1" applyBorder="1" applyAlignment="1" applyProtection="1">
      <alignment horizontal="right"/>
      <protection hidden="1"/>
    </xf>
    <xf numFmtId="9" fontId="11" fillId="19" borderId="6" xfId="8" applyNumberFormat="1" applyFont="1" applyFill="1" applyBorder="1" applyProtection="1">
      <protection hidden="1"/>
    </xf>
    <xf numFmtId="0" fontId="11" fillId="18" borderId="8" xfId="5" applyFont="1" applyFill="1" applyBorder="1" applyAlignment="1" applyProtection="1">
      <protection hidden="1"/>
    </xf>
    <xf numFmtId="0" fontId="11" fillId="18" borderId="5" xfId="5" applyFont="1" applyFill="1" applyBorder="1" applyAlignment="1" applyProtection="1">
      <protection hidden="1"/>
    </xf>
    <xf numFmtId="170" fontId="10" fillId="19" borderId="5" xfId="5" applyNumberFormat="1" applyFont="1" applyFill="1" applyBorder="1" applyAlignment="1" applyProtection="1">
      <protection hidden="1"/>
    </xf>
    <xf numFmtId="0" fontId="11" fillId="20" borderId="3" xfId="5" applyFont="1" applyFill="1" applyBorder="1" applyAlignment="1" applyProtection="1">
      <alignment horizontal="right"/>
      <protection hidden="1"/>
    </xf>
    <xf numFmtId="0" fontId="11" fillId="20" borderId="16" xfId="5" applyFont="1" applyFill="1" applyBorder="1" applyAlignment="1" applyProtection="1">
      <alignment horizontal="right"/>
      <protection hidden="1"/>
    </xf>
    <xf numFmtId="1" fontId="11" fillId="20" borderId="0" xfId="5" applyNumberFormat="1" applyFont="1" applyFill="1" applyBorder="1" applyProtection="1">
      <protection hidden="1"/>
    </xf>
    <xf numFmtId="1" fontId="11" fillId="20" borderId="9" xfId="5" applyNumberFormat="1" applyFont="1" applyFill="1" applyBorder="1" applyProtection="1">
      <protection hidden="1"/>
    </xf>
    <xf numFmtId="1" fontId="11" fillId="20" borderId="0" xfId="5" applyNumberFormat="1" applyFont="1" applyFill="1" applyBorder="1" applyAlignment="1" applyProtection="1">
      <protection hidden="1"/>
    </xf>
    <xf numFmtId="1" fontId="11" fillId="20" borderId="9" xfId="5" applyNumberFormat="1" applyFont="1" applyFill="1" applyBorder="1" applyAlignment="1" applyProtection="1">
      <protection hidden="1"/>
    </xf>
    <xf numFmtId="4" fontId="11" fillId="19" borderId="0" xfId="5" applyNumberFormat="1" applyFont="1" applyFill="1" applyBorder="1" applyAlignment="1" applyProtection="1">
      <protection hidden="1"/>
    </xf>
    <xf numFmtId="170" fontId="11" fillId="19" borderId="5" xfId="5" applyNumberFormat="1" applyFont="1" applyFill="1" applyBorder="1" applyAlignment="1" applyProtection="1">
      <protection hidden="1"/>
    </xf>
    <xf numFmtId="3" fontId="11" fillId="20" borderId="0" xfId="5" applyNumberFormat="1" applyFont="1" applyFill="1" applyBorder="1" applyProtection="1">
      <protection hidden="1"/>
    </xf>
    <xf numFmtId="3" fontId="11" fillId="20" borderId="9" xfId="5" applyNumberFormat="1" applyFont="1" applyFill="1" applyBorder="1" applyProtection="1">
      <protection hidden="1"/>
    </xf>
    <xf numFmtId="0" fontId="11" fillId="19" borderId="0" xfId="5" applyFont="1" applyFill="1" applyAlignment="1" applyProtection="1">
      <protection hidden="1"/>
    </xf>
    <xf numFmtId="0" fontId="11" fillId="18" borderId="11" xfId="5" applyFont="1" applyFill="1" applyBorder="1" applyAlignment="1" applyProtection="1">
      <alignment vertical="top" wrapText="1"/>
      <protection hidden="1"/>
    </xf>
    <xf numFmtId="0" fontId="11" fillId="19" borderId="11" xfId="5" applyFont="1" applyFill="1" applyBorder="1" applyAlignment="1" applyProtection="1">
      <alignment horizontal="right" vertical="top" wrapText="1"/>
      <protection hidden="1"/>
    </xf>
    <xf numFmtId="0" fontId="11" fillId="19" borderId="3" xfId="5" applyFont="1" applyFill="1" applyBorder="1" applyAlignment="1" applyProtection="1">
      <alignment horizontal="right" vertical="top" wrapText="1"/>
      <protection hidden="1"/>
    </xf>
    <xf numFmtId="0" fontId="11" fillId="18" borderId="16" xfId="5" applyFont="1" applyFill="1" applyBorder="1" applyAlignment="1" applyProtection="1">
      <alignment horizontal="right" vertical="top" wrapText="1"/>
      <protection hidden="1"/>
    </xf>
    <xf numFmtId="0" fontId="11" fillId="18" borderId="11" xfId="5" applyFont="1" applyFill="1" applyBorder="1" applyAlignment="1" applyProtection="1">
      <alignment horizontal="right" vertical="top" wrapText="1"/>
      <protection hidden="1"/>
    </xf>
    <xf numFmtId="0" fontId="65" fillId="18" borderId="0" xfId="5" applyFont="1" applyFill="1" applyProtection="1">
      <protection hidden="1"/>
    </xf>
    <xf numFmtId="0" fontId="65" fillId="18" borderId="0" xfId="0" applyFont="1" applyFill="1" applyAlignment="1" applyProtection="1"/>
    <xf numFmtId="0" fontId="65" fillId="18" borderId="0" xfId="5" applyFont="1" applyFill="1" applyAlignment="1" applyProtection="1">
      <protection hidden="1"/>
    </xf>
    <xf numFmtId="0" fontId="26" fillId="18" borderId="0" xfId="5" applyFont="1" applyFill="1" applyAlignment="1" applyProtection="1">
      <protection hidden="1"/>
    </xf>
    <xf numFmtId="2" fontId="11" fillId="18" borderId="0" xfId="8" applyNumberFormat="1" applyFont="1" applyFill="1" applyBorder="1" applyAlignment="1" applyProtection="1">
      <protection hidden="1"/>
    </xf>
    <xf numFmtId="0" fontId="26" fillId="18" borderId="14" xfId="5" applyFont="1" applyFill="1" applyBorder="1" applyAlignment="1" applyProtection="1">
      <protection hidden="1"/>
    </xf>
    <xf numFmtId="0" fontId="19" fillId="18" borderId="14" xfId="5" applyFont="1" applyFill="1" applyBorder="1" applyAlignment="1" applyProtection="1">
      <protection hidden="1"/>
    </xf>
    <xf numFmtId="9" fontId="11" fillId="19" borderId="10" xfId="8" applyFont="1" applyFill="1" applyBorder="1" applyAlignment="1" applyProtection="1">
      <protection hidden="1"/>
    </xf>
    <xf numFmtId="9" fontId="11" fillId="19" borderId="9" xfId="8" applyFont="1" applyFill="1" applyBorder="1" applyAlignment="1" applyProtection="1">
      <protection hidden="1"/>
    </xf>
    <xf numFmtId="0" fontId="26" fillId="18" borderId="0" xfId="5" applyFont="1" applyFill="1" applyBorder="1" applyAlignment="1" applyProtection="1">
      <protection hidden="1"/>
    </xf>
    <xf numFmtId="3" fontId="11" fillId="18" borderId="0" xfId="5" applyNumberFormat="1" applyFont="1" applyFill="1" applyAlignment="1" applyProtection="1">
      <protection hidden="1"/>
    </xf>
    <xf numFmtId="0" fontId="19" fillId="18" borderId="10" xfId="5" applyFont="1" applyFill="1" applyBorder="1" applyAlignment="1" applyProtection="1">
      <protection hidden="1"/>
    </xf>
    <xf numFmtId="0" fontId="64" fillId="18" borderId="0" xfId="5" applyFont="1" applyFill="1" applyAlignment="1" applyProtection="1">
      <protection hidden="1"/>
    </xf>
    <xf numFmtId="0" fontId="61" fillId="18" borderId="0" xfId="5" applyFont="1" applyFill="1" applyAlignment="1" applyProtection="1">
      <protection hidden="1"/>
    </xf>
    <xf numFmtId="0" fontId="65" fillId="18" borderId="14" xfId="5" applyFont="1" applyFill="1" applyBorder="1" applyAlignment="1" applyProtection="1">
      <protection hidden="1"/>
    </xf>
    <xf numFmtId="0" fontId="11" fillId="18" borderId="0" xfId="5" applyFont="1" applyFill="1" applyAlignment="1" applyProtection="1">
      <alignment horizontal="left" vertical="top"/>
      <protection hidden="1"/>
    </xf>
    <xf numFmtId="0" fontId="62" fillId="19" borderId="0" xfId="5" applyFont="1" applyFill="1" applyBorder="1" applyAlignment="1" applyProtection="1">
      <protection hidden="1"/>
    </xf>
    <xf numFmtId="0" fontId="63" fillId="19" borderId="0" xfId="5" applyFont="1" applyFill="1" applyAlignment="1" applyProtection="1">
      <protection hidden="1"/>
    </xf>
    <xf numFmtId="0" fontId="62" fillId="19" borderId="0" xfId="5" applyFont="1" applyFill="1" applyAlignment="1" applyProtection="1">
      <protection hidden="1"/>
    </xf>
    <xf numFmtId="0" fontId="62" fillId="19" borderId="11" xfId="5" applyFont="1" applyFill="1" applyBorder="1" applyAlignment="1" applyProtection="1">
      <alignment horizontal="right"/>
      <protection hidden="1"/>
    </xf>
    <xf numFmtId="0" fontId="62" fillId="19" borderId="3" xfId="5" applyFont="1" applyFill="1" applyBorder="1" applyAlignment="1" applyProtection="1">
      <alignment horizontal="right"/>
      <protection hidden="1"/>
    </xf>
    <xf numFmtId="0" fontId="62" fillId="19" borderId="3" xfId="5" applyFont="1" applyFill="1" applyBorder="1" applyAlignment="1" applyProtection="1">
      <protection hidden="1"/>
    </xf>
    <xf numFmtId="0" fontId="62" fillId="19" borderId="10" xfId="5" applyFont="1" applyFill="1" applyBorder="1" applyAlignment="1" applyProtection="1">
      <protection hidden="1"/>
    </xf>
    <xf numFmtId="1" fontId="62" fillId="19" borderId="0" xfId="5" applyNumberFormat="1" applyFont="1" applyFill="1" applyBorder="1" applyAlignment="1" applyProtection="1">
      <protection hidden="1"/>
    </xf>
    <xf numFmtId="0" fontId="63" fillId="19" borderId="10" xfId="5" applyFont="1" applyFill="1" applyBorder="1" applyAlignment="1" applyProtection="1">
      <protection hidden="1"/>
    </xf>
    <xf numFmtId="0" fontId="63" fillId="19" borderId="8" xfId="5" applyFont="1" applyFill="1" applyBorder="1" applyAlignment="1" applyProtection="1">
      <protection hidden="1"/>
    </xf>
    <xf numFmtId="3" fontId="62" fillId="19" borderId="10" xfId="5" applyNumberFormat="1" applyFont="1" applyFill="1" applyBorder="1" applyAlignment="1" applyProtection="1">
      <protection hidden="1"/>
    </xf>
    <xf numFmtId="3" fontId="62" fillId="19" borderId="0" xfId="5" applyNumberFormat="1" applyFont="1" applyFill="1" applyBorder="1" applyAlignment="1" applyProtection="1">
      <protection hidden="1"/>
    </xf>
    <xf numFmtId="0" fontId="62" fillId="19" borderId="8" xfId="5" applyFont="1" applyFill="1" applyBorder="1" applyAlignment="1" applyProtection="1">
      <protection hidden="1"/>
    </xf>
    <xf numFmtId="3" fontId="62" fillId="19" borderId="8" xfId="5" applyNumberFormat="1" applyFont="1" applyFill="1" applyBorder="1" applyAlignment="1" applyProtection="1">
      <protection hidden="1"/>
    </xf>
    <xf numFmtId="3" fontId="62" fillId="19" borderId="5" xfId="5" applyNumberFormat="1" applyFont="1" applyFill="1" applyBorder="1" applyAlignment="1" applyProtection="1">
      <protection hidden="1"/>
    </xf>
    <xf numFmtId="1" fontId="62" fillId="19" borderId="10" xfId="5" applyNumberFormat="1" applyFont="1" applyFill="1" applyBorder="1" applyAlignment="1" applyProtection="1">
      <protection hidden="1"/>
    </xf>
    <xf numFmtId="0" fontId="62" fillId="19" borderId="12" xfId="5" applyFont="1" applyFill="1" applyBorder="1" applyAlignment="1" applyProtection="1">
      <protection hidden="1"/>
    </xf>
    <xf numFmtId="0" fontId="62" fillId="19" borderId="0" xfId="5" applyFont="1" applyFill="1" applyBorder="1" applyAlignment="1" applyProtection="1">
      <alignment horizontal="right"/>
      <protection hidden="1"/>
    </xf>
    <xf numFmtId="0" fontId="62" fillId="19" borderId="11" xfId="5" applyFont="1" applyFill="1" applyBorder="1" applyAlignment="1" applyProtection="1">
      <protection hidden="1"/>
    </xf>
    <xf numFmtId="0" fontId="62" fillId="19" borderId="10" xfId="5" applyFont="1" applyFill="1" applyBorder="1" applyAlignment="1" applyProtection="1">
      <alignment horizontal="right"/>
      <protection hidden="1"/>
    </xf>
    <xf numFmtId="0" fontId="63" fillId="19" borderId="10" xfId="5" applyFont="1" applyFill="1" applyBorder="1" applyAlignment="1" applyProtection="1">
      <alignment horizontal="right"/>
      <protection hidden="1"/>
    </xf>
    <xf numFmtId="0" fontId="63" fillId="19" borderId="0" xfId="5" applyFont="1" applyFill="1" applyBorder="1" applyAlignment="1" applyProtection="1">
      <alignment horizontal="right"/>
      <protection hidden="1"/>
    </xf>
    <xf numFmtId="0" fontId="63" fillId="19" borderId="0" xfId="5" applyFont="1" applyFill="1" applyBorder="1" applyAlignment="1" applyProtection="1">
      <protection hidden="1"/>
    </xf>
    <xf numFmtId="3" fontId="63" fillId="19" borderId="0" xfId="5" applyNumberFormat="1" applyFont="1" applyFill="1" applyBorder="1" applyAlignment="1" applyProtection="1">
      <protection hidden="1"/>
    </xf>
    <xf numFmtId="3" fontId="63" fillId="19" borderId="5" xfId="5" applyNumberFormat="1" applyFont="1" applyFill="1" applyBorder="1" applyAlignment="1" applyProtection="1">
      <protection hidden="1"/>
    </xf>
    <xf numFmtId="170" fontId="62" fillId="19" borderId="10" xfId="5" applyNumberFormat="1" applyFont="1" applyFill="1" applyBorder="1" applyAlignment="1" applyProtection="1">
      <protection hidden="1"/>
    </xf>
    <xf numFmtId="170" fontId="62" fillId="19" borderId="0" xfId="5" applyNumberFormat="1" applyFont="1" applyFill="1" applyBorder="1" applyAlignment="1" applyProtection="1">
      <protection hidden="1"/>
    </xf>
    <xf numFmtId="170" fontId="63" fillId="19" borderId="10" xfId="5" applyNumberFormat="1" applyFont="1" applyFill="1" applyBorder="1" applyAlignment="1" applyProtection="1">
      <protection hidden="1"/>
    </xf>
    <xf numFmtId="170" fontId="63" fillId="19" borderId="0" xfId="5" applyNumberFormat="1" applyFont="1" applyFill="1" applyBorder="1" applyAlignment="1" applyProtection="1">
      <protection hidden="1"/>
    </xf>
    <xf numFmtId="170" fontId="63" fillId="19" borderId="5" xfId="5" applyNumberFormat="1" applyFont="1" applyFill="1" applyBorder="1" applyAlignment="1" applyProtection="1">
      <protection hidden="1"/>
    </xf>
    <xf numFmtId="0" fontId="63" fillId="19" borderId="5" xfId="5" applyFont="1" applyFill="1" applyBorder="1" applyAlignment="1" applyProtection="1">
      <protection hidden="1"/>
    </xf>
    <xf numFmtId="1" fontId="62" fillId="19" borderId="0" xfId="5" applyNumberFormat="1" applyFont="1" applyFill="1" applyAlignment="1" applyProtection="1">
      <protection hidden="1"/>
    </xf>
    <xf numFmtId="3" fontId="62" fillId="19" borderId="0" xfId="5" applyNumberFormat="1" applyFont="1" applyFill="1" applyBorder="1" applyAlignment="1" applyProtection="1">
      <alignment horizontal="right"/>
      <protection hidden="1"/>
    </xf>
    <xf numFmtId="3" fontId="63" fillId="19" borderId="10" xfId="5" applyNumberFormat="1" applyFont="1" applyFill="1" applyBorder="1" applyAlignment="1" applyProtection="1">
      <protection hidden="1"/>
    </xf>
    <xf numFmtId="0" fontId="63" fillId="19" borderId="8" xfId="5" applyFont="1" applyFill="1" applyBorder="1" applyAlignment="1" applyProtection="1">
      <alignment horizontal="right"/>
      <protection hidden="1"/>
    </xf>
    <xf numFmtId="0" fontId="63" fillId="19" borderId="5" xfId="5" applyFont="1" applyFill="1" applyBorder="1" applyAlignment="1" applyProtection="1">
      <alignment horizontal="right"/>
      <protection hidden="1"/>
    </xf>
    <xf numFmtId="0" fontId="62" fillId="19" borderId="0" xfId="38" applyFont="1" applyFill="1" applyBorder="1" applyAlignment="1">
      <alignment wrapText="1"/>
    </xf>
    <xf numFmtId="3" fontId="62" fillId="19" borderId="0" xfId="38" applyNumberFormat="1" applyFont="1" applyFill="1" applyBorder="1" applyAlignment="1" applyProtection="1">
      <protection hidden="1"/>
    </xf>
    <xf numFmtId="0" fontId="62" fillId="19" borderId="0" xfId="38" applyFont="1" applyFill="1" applyAlignment="1" applyProtection="1">
      <protection hidden="1"/>
    </xf>
    <xf numFmtId="0" fontId="11" fillId="19" borderId="0" xfId="38" applyFont="1" applyFill="1" applyProtection="1">
      <protection hidden="1"/>
    </xf>
    <xf numFmtId="0" fontId="62" fillId="19" borderId="5" xfId="5" applyFont="1" applyFill="1" applyBorder="1" applyAlignment="1" applyProtection="1">
      <protection hidden="1"/>
    </xf>
    <xf numFmtId="0" fontId="11" fillId="18" borderId="4" xfId="38" applyFont="1" applyFill="1" applyBorder="1" applyAlignment="1" applyProtection="1">
      <alignment wrapText="1"/>
      <protection hidden="1"/>
    </xf>
    <xf numFmtId="0" fontId="11" fillId="0" borderId="4" xfId="38" applyFont="1" applyBorder="1" applyAlignment="1">
      <alignment wrapText="1"/>
    </xf>
    <xf numFmtId="9" fontId="11" fillId="19" borderId="10" xfId="8" applyNumberFormat="1" applyFont="1" applyFill="1" applyBorder="1" applyAlignment="1" applyProtection="1">
      <protection hidden="1"/>
    </xf>
    <xf numFmtId="9" fontId="11" fillId="19" borderId="6" xfId="8" applyNumberFormat="1" applyFont="1" applyFill="1" applyBorder="1" applyAlignment="1" applyProtection="1">
      <protection hidden="1"/>
    </xf>
    <xf numFmtId="9" fontId="10" fillId="19" borderId="10" xfId="8" applyFont="1" applyFill="1" applyBorder="1" applyAlignment="1" applyProtection="1">
      <protection hidden="1"/>
    </xf>
    <xf numFmtId="9" fontId="10" fillId="19" borderId="9" xfId="8" applyFont="1" applyFill="1" applyBorder="1" applyAlignment="1" applyProtection="1">
      <protection hidden="1"/>
    </xf>
    <xf numFmtId="9" fontId="10" fillId="19" borderId="8" xfId="8" applyFont="1" applyFill="1" applyBorder="1" applyAlignment="1" applyProtection="1">
      <protection hidden="1"/>
    </xf>
    <xf numFmtId="9" fontId="11" fillId="19" borderId="8" xfId="8" applyFont="1" applyFill="1" applyBorder="1" applyAlignment="1" applyProtection="1">
      <protection hidden="1"/>
    </xf>
    <xf numFmtId="9" fontId="11" fillId="19" borderId="7" xfId="8" applyFont="1" applyFill="1" applyBorder="1" applyAlignment="1" applyProtection="1">
      <protection hidden="1"/>
    </xf>
    <xf numFmtId="0" fontId="11" fillId="18" borderId="0" xfId="5" applyFont="1" applyFill="1" applyAlignment="1" applyProtection="1">
      <alignment vertical="top"/>
      <protection hidden="1"/>
    </xf>
    <xf numFmtId="9" fontId="11" fillId="19" borderId="0" xfId="8" applyNumberFormat="1" applyFont="1" applyFill="1" applyBorder="1" applyProtection="1">
      <protection hidden="1"/>
    </xf>
    <xf numFmtId="9" fontId="11" fillId="19" borderId="0" xfId="8" applyFont="1" applyFill="1" applyBorder="1" applyProtection="1">
      <protection hidden="1"/>
    </xf>
    <xf numFmtId="9" fontId="10" fillId="19" borderId="0" xfId="8" applyFont="1" applyFill="1" applyBorder="1" applyProtection="1">
      <protection hidden="1"/>
    </xf>
    <xf numFmtId="0" fontId="11" fillId="18" borderId="0" xfId="5" applyFont="1" applyFill="1" applyBorder="1" applyAlignment="1" applyProtection="1">
      <alignment horizontal="right"/>
      <protection hidden="1"/>
    </xf>
    <xf numFmtId="0" fontId="11" fillId="18" borderId="0" xfId="5" applyFont="1" applyFill="1" applyBorder="1" applyAlignment="1" applyProtection="1">
      <alignment horizontal="right" vertical="top" wrapText="1"/>
      <protection hidden="1"/>
    </xf>
    <xf numFmtId="9" fontId="10" fillId="19" borderId="0" xfId="8" applyFont="1" applyFill="1" applyBorder="1" applyAlignment="1" applyProtection="1">
      <alignment horizontal="right"/>
      <protection hidden="1"/>
    </xf>
    <xf numFmtId="0" fontId="66" fillId="18" borderId="10" xfId="5" applyFont="1" applyFill="1" applyBorder="1" applyProtection="1"/>
    <xf numFmtId="0" fontId="67" fillId="18" borderId="5" xfId="5" applyFont="1" applyFill="1" applyBorder="1" applyAlignment="1" applyProtection="1">
      <protection hidden="1"/>
    </xf>
    <xf numFmtId="0" fontId="66" fillId="19" borderId="5" xfId="5" applyFont="1" applyFill="1" applyBorder="1" applyAlignment="1" applyProtection="1">
      <protection hidden="1"/>
    </xf>
    <xf numFmtId="0" fontId="66" fillId="18" borderId="5" xfId="5" applyFont="1" applyFill="1" applyBorder="1" applyAlignment="1" applyProtection="1">
      <protection hidden="1"/>
    </xf>
    <xf numFmtId="0" fontId="66" fillId="18" borderId="0" xfId="5" applyFont="1" applyFill="1" applyAlignment="1" applyProtection="1">
      <protection hidden="1"/>
    </xf>
    <xf numFmtId="0" fontId="66" fillId="19" borderId="11" xfId="5" applyFont="1" applyFill="1" applyBorder="1" applyAlignment="1" applyProtection="1">
      <alignment horizontal="right" vertical="top" wrapText="1"/>
      <protection hidden="1"/>
    </xf>
    <xf numFmtId="0" fontId="66" fillId="19" borderId="3" xfId="5" applyFont="1" applyFill="1" applyBorder="1" applyAlignment="1" applyProtection="1">
      <alignment horizontal="right" vertical="top" wrapText="1"/>
      <protection hidden="1"/>
    </xf>
    <xf numFmtId="0" fontId="66" fillId="18" borderId="11" xfId="5" applyFont="1" applyFill="1" applyBorder="1" applyAlignment="1" applyProtection="1">
      <alignment horizontal="right" vertical="top" wrapText="1"/>
      <protection hidden="1"/>
    </xf>
    <xf numFmtId="0" fontId="66" fillId="18" borderId="10" xfId="5" applyFont="1" applyFill="1" applyBorder="1" applyAlignment="1" applyProtection="1">
      <protection hidden="1"/>
    </xf>
    <xf numFmtId="3" fontId="66" fillId="18" borderId="0" xfId="5" applyNumberFormat="1" applyFont="1" applyFill="1" applyBorder="1" applyAlignment="1" applyProtection="1">
      <alignment horizontal="right"/>
      <protection hidden="1"/>
    </xf>
    <xf numFmtId="3" fontId="66" fillId="18" borderId="0" xfId="5" applyNumberFormat="1" applyFont="1" applyFill="1" applyBorder="1" applyAlignment="1" applyProtection="1">
      <protection hidden="1"/>
    </xf>
    <xf numFmtId="1" fontId="66" fillId="18" borderId="0" xfId="5" applyNumberFormat="1" applyFont="1" applyFill="1" applyBorder="1" applyAlignment="1" applyProtection="1">
      <protection hidden="1"/>
    </xf>
    <xf numFmtId="9" fontId="66" fillId="18" borderId="10" xfId="8" applyFont="1" applyFill="1" applyBorder="1" applyAlignment="1" applyProtection="1">
      <protection hidden="1"/>
    </xf>
    <xf numFmtId="9" fontId="66" fillId="18" borderId="14" xfId="8" applyFont="1" applyFill="1" applyBorder="1" applyAlignment="1" applyProtection="1">
      <protection hidden="1"/>
    </xf>
    <xf numFmtId="9" fontId="66" fillId="18" borderId="9" xfId="8" applyFont="1" applyFill="1" applyBorder="1" applyAlignment="1" applyProtection="1">
      <protection hidden="1"/>
    </xf>
    <xf numFmtId="0" fontId="66" fillId="19" borderId="10" xfId="5" applyFont="1" applyFill="1" applyBorder="1" applyAlignment="1" applyProtection="1">
      <alignment horizontal="right"/>
      <protection hidden="1"/>
    </xf>
    <xf numFmtId="0" fontId="66" fillId="18" borderId="0" xfId="5" applyFont="1" applyFill="1" applyBorder="1" applyAlignment="1" applyProtection="1">
      <alignment horizontal="right"/>
      <protection hidden="1"/>
    </xf>
    <xf numFmtId="0" fontId="66" fillId="18" borderId="0" xfId="5" applyFont="1" applyFill="1" applyBorder="1" applyAlignment="1" applyProtection="1">
      <protection hidden="1"/>
    </xf>
    <xf numFmtId="9" fontId="66" fillId="19" borderId="10" xfId="8" applyFont="1" applyFill="1" applyBorder="1" applyProtection="1">
      <protection hidden="1"/>
    </xf>
    <xf numFmtId="9" fontId="66" fillId="19" borderId="9" xfId="8" applyFont="1" applyFill="1" applyBorder="1" applyProtection="1">
      <protection hidden="1"/>
    </xf>
    <xf numFmtId="3" fontId="67" fillId="18" borderId="0" xfId="5" applyNumberFormat="1" applyFont="1" applyFill="1" applyBorder="1" applyAlignment="1" applyProtection="1">
      <protection hidden="1"/>
    </xf>
    <xf numFmtId="9" fontId="67" fillId="19" borderId="10" xfId="8" applyFont="1" applyFill="1" applyBorder="1" applyProtection="1">
      <protection hidden="1"/>
    </xf>
    <xf numFmtId="9" fontId="67" fillId="19" borderId="9" xfId="8" applyFont="1" applyFill="1" applyBorder="1" applyProtection="1">
      <protection hidden="1"/>
    </xf>
    <xf numFmtId="3" fontId="67" fillId="18" borderId="9" xfId="5" applyNumberFormat="1" applyFont="1" applyFill="1" applyBorder="1" applyAlignment="1" applyProtection="1">
      <protection hidden="1"/>
    </xf>
    <xf numFmtId="9" fontId="67" fillId="18" borderId="14" xfId="8" applyFont="1" applyFill="1" applyBorder="1" applyAlignment="1" applyProtection="1">
      <protection hidden="1"/>
    </xf>
    <xf numFmtId="0" fontId="67" fillId="19" borderId="10" xfId="5" applyFont="1" applyFill="1" applyBorder="1" applyAlignment="1" applyProtection="1">
      <alignment horizontal="right"/>
      <protection hidden="1"/>
    </xf>
    <xf numFmtId="0" fontId="67" fillId="18" borderId="0" xfId="5" applyFont="1" applyFill="1" applyBorder="1" applyAlignment="1" applyProtection="1">
      <alignment horizontal="right"/>
      <protection hidden="1"/>
    </xf>
    <xf numFmtId="0" fontId="67" fillId="18" borderId="0" xfId="5" applyFont="1" applyFill="1" applyBorder="1" applyAlignment="1" applyProtection="1">
      <protection hidden="1"/>
    </xf>
    <xf numFmtId="0" fontId="67" fillId="19" borderId="8" xfId="5" applyFont="1" applyFill="1" applyBorder="1" applyAlignment="1" applyProtection="1">
      <alignment horizontal="right"/>
      <protection hidden="1"/>
    </xf>
    <xf numFmtId="0" fontId="67" fillId="18" borderId="5" xfId="5" applyFont="1" applyFill="1" applyBorder="1" applyAlignment="1" applyProtection="1">
      <alignment horizontal="right"/>
      <protection hidden="1"/>
    </xf>
    <xf numFmtId="3" fontId="67" fillId="18" borderId="5" xfId="5" applyNumberFormat="1" applyFont="1" applyFill="1" applyBorder="1" applyAlignment="1" applyProtection="1">
      <protection hidden="1"/>
    </xf>
    <xf numFmtId="9" fontId="67" fillId="19" borderId="8" xfId="8" applyFont="1" applyFill="1" applyBorder="1" applyProtection="1">
      <protection hidden="1"/>
    </xf>
    <xf numFmtId="9" fontId="67" fillId="18" borderId="13" xfId="8" applyFont="1" applyFill="1" applyBorder="1" applyAlignment="1" applyProtection="1">
      <protection hidden="1"/>
    </xf>
    <xf numFmtId="1" fontId="66" fillId="19" borderId="10" xfId="5" applyNumberFormat="1" applyFont="1" applyFill="1" applyBorder="1" applyAlignment="1" applyProtection="1">
      <protection hidden="1"/>
    </xf>
    <xf numFmtId="1" fontId="66" fillId="18" borderId="9" xfId="5" applyNumberFormat="1" applyFont="1" applyFill="1" applyBorder="1" applyAlignment="1" applyProtection="1">
      <protection hidden="1"/>
    </xf>
    <xf numFmtId="0" fontId="66" fillId="18" borderId="14" xfId="5" applyFont="1" applyFill="1" applyBorder="1" applyAlignment="1" applyProtection="1">
      <protection hidden="1"/>
    </xf>
    <xf numFmtId="3" fontId="66" fillId="19" borderId="10" xfId="5" applyNumberFormat="1" applyFont="1" applyFill="1" applyBorder="1" applyAlignment="1" applyProtection="1">
      <protection hidden="1"/>
    </xf>
    <xf numFmtId="0" fontId="66" fillId="18" borderId="9" xfId="5" applyFont="1" applyFill="1" applyBorder="1" applyAlignment="1" applyProtection="1">
      <protection hidden="1"/>
    </xf>
    <xf numFmtId="0" fontId="66" fillId="18" borderId="8" xfId="5" applyFont="1" applyFill="1" applyBorder="1" applyAlignment="1" applyProtection="1">
      <protection hidden="1"/>
    </xf>
    <xf numFmtId="3" fontId="66" fillId="19" borderId="8" xfId="5" applyNumberFormat="1" applyFont="1" applyFill="1" applyBorder="1" applyAlignment="1" applyProtection="1">
      <protection hidden="1"/>
    </xf>
    <xf numFmtId="3" fontId="66" fillId="18" borderId="5" xfId="5" applyNumberFormat="1" applyFont="1" applyFill="1" applyBorder="1" applyAlignment="1" applyProtection="1">
      <protection hidden="1"/>
    </xf>
    <xf numFmtId="170" fontId="66" fillId="19" borderId="10" xfId="5" applyNumberFormat="1" applyFont="1" applyFill="1" applyBorder="1" applyAlignment="1" applyProtection="1">
      <protection hidden="1"/>
    </xf>
    <xf numFmtId="170" fontId="66" fillId="18" borderId="0" xfId="5" applyNumberFormat="1" applyFont="1" applyFill="1" applyBorder="1" applyAlignment="1" applyProtection="1">
      <protection hidden="1"/>
    </xf>
    <xf numFmtId="170" fontId="67" fillId="19" borderId="10" xfId="5" applyNumberFormat="1" applyFont="1" applyFill="1" applyBorder="1" applyAlignment="1" applyProtection="1">
      <protection hidden="1"/>
    </xf>
    <xf numFmtId="170" fontId="67" fillId="18" borderId="0" xfId="5" applyNumberFormat="1" applyFont="1" applyFill="1" applyBorder="1" applyAlignment="1" applyProtection="1">
      <protection hidden="1"/>
    </xf>
    <xf numFmtId="170" fontId="67" fillId="19" borderId="8" xfId="5" applyNumberFormat="1" applyFont="1" applyFill="1" applyBorder="1" applyAlignment="1" applyProtection="1">
      <protection hidden="1"/>
    </xf>
    <xf numFmtId="170" fontId="67" fillId="18" borderId="5" xfId="5" applyNumberFormat="1" applyFont="1" applyFill="1" applyBorder="1" applyAlignment="1" applyProtection="1">
      <protection hidden="1"/>
    </xf>
    <xf numFmtId="0" fontId="66" fillId="18" borderId="0" xfId="5" applyFont="1" applyFill="1" applyAlignment="1" applyProtection="1">
      <alignment vertical="top"/>
      <protection hidden="1"/>
    </xf>
    <xf numFmtId="3" fontId="67" fillId="18" borderId="10" xfId="5" applyNumberFormat="1" applyFont="1" applyFill="1" applyBorder="1" applyAlignment="1" applyProtection="1">
      <protection hidden="1"/>
    </xf>
    <xf numFmtId="0" fontId="67" fillId="18" borderId="9" xfId="5" applyFont="1" applyFill="1" applyBorder="1" applyAlignment="1" applyProtection="1">
      <protection hidden="1"/>
    </xf>
    <xf numFmtId="3" fontId="66" fillId="18" borderId="10" xfId="5" applyNumberFormat="1" applyFont="1" applyFill="1" applyBorder="1" applyAlignment="1" applyProtection="1">
      <protection hidden="1"/>
    </xf>
    <xf numFmtId="3" fontId="70" fillId="18" borderId="0" xfId="0" applyNumberFormat="1" applyFont="1" applyFill="1" applyBorder="1" applyAlignment="1" applyProtection="1">
      <protection hidden="1"/>
    </xf>
    <xf numFmtId="0" fontId="66" fillId="18" borderId="0" xfId="0" applyFont="1" applyFill="1" applyAlignment="1" applyProtection="1">
      <protection hidden="1"/>
    </xf>
    <xf numFmtId="0" fontId="66" fillId="18" borderId="0" xfId="5" applyFont="1" applyFill="1" applyBorder="1" applyAlignment="1" applyProtection="1">
      <alignment vertical="top"/>
      <protection hidden="1"/>
    </xf>
    <xf numFmtId="0" fontId="66" fillId="18" borderId="0" xfId="5" applyFont="1" applyFill="1" applyProtection="1">
      <protection hidden="1"/>
    </xf>
    <xf numFmtId="1" fontId="66" fillId="19" borderId="0" xfId="5" applyNumberFormat="1" applyFont="1" applyFill="1" applyBorder="1" applyAlignment="1" applyProtection="1">
      <alignment horizontal="right"/>
      <protection hidden="1"/>
    </xf>
    <xf numFmtId="1" fontId="66" fillId="19" borderId="10" xfId="5" applyNumberFormat="1" applyFont="1" applyFill="1" applyBorder="1" applyAlignment="1" applyProtection="1">
      <alignment horizontal="right"/>
      <protection hidden="1"/>
    </xf>
    <xf numFmtId="3" fontId="66" fillId="19" borderId="0" xfId="5" applyNumberFormat="1" applyFont="1" applyFill="1" applyBorder="1" applyAlignment="1" applyProtection="1">
      <protection hidden="1"/>
    </xf>
    <xf numFmtId="3" fontId="66" fillId="19" borderId="5" xfId="5" applyNumberFormat="1" applyFont="1" applyFill="1" applyBorder="1" applyAlignment="1" applyProtection="1">
      <protection hidden="1"/>
    </xf>
    <xf numFmtId="170" fontId="66" fillId="19" borderId="0" xfId="5" applyNumberFormat="1" applyFont="1" applyFill="1" applyBorder="1" applyAlignment="1" applyProtection="1">
      <protection hidden="1"/>
    </xf>
    <xf numFmtId="170" fontId="67" fillId="19" borderId="0" xfId="5" applyNumberFormat="1" applyFont="1" applyFill="1" applyBorder="1" applyAlignment="1" applyProtection="1">
      <protection hidden="1"/>
    </xf>
    <xf numFmtId="170" fontId="67" fillId="19" borderId="5" xfId="5" applyNumberFormat="1" applyFont="1" applyFill="1" applyBorder="1" applyAlignment="1" applyProtection="1">
      <protection hidden="1"/>
    </xf>
    <xf numFmtId="0" fontId="66" fillId="19" borderId="0" xfId="5" applyFont="1" applyFill="1" applyBorder="1" applyAlignment="1" applyProtection="1">
      <alignment horizontal="right"/>
      <protection hidden="1"/>
    </xf>
    <xf numFmtId="0" fontId="66" fillId="19" borderId="10" xfId="5" applyFont="1" applyFill="1" applyBorder="1" applyAlignment="1" applyProtection="1">
      <protection hidden="1"/>
    </xf>
    <xf numFmtId="0" fontId="66" fillId="19" borderId="0" xfId="5" applyFont="1" applyFill="1" applyBorder="1" applyAlignment="1" applyProtection="1">
      <protection hidden="1"/>
    </xf>
    <xf numFmtId="0" fontId="67" fillId="19" borderId="10" xfId="5" applyFont="1" applyFill="1" applyBorder="1" applyAlignment="1" applyProtection="1">
      <protection hidden="1"/>
    </xf>
    <xf numFmtId="0" fontId="67" fillId="19" borderId="8" xfId="5" applyFont="1" applyFill="1" applyBorder="1" applyAlignment="1" applyProtection="1">
      <protection hidden="1"/>
    </xf>
    <xf numFmtId="9" fontId="66" fillId="19" borderId="10" xfId="8" applyFont="1" applyFill="1" applyBorder="1" applyAlignment="1" applyProtection="1">
      <protection hidden="1"/>
    </xf>
    <xf numFmtId="9" fontId="66" fillId="19" borderId="9" xfId="8" applyFont="1" applyFill="1" applyBorder="1" applyAlignment="1" applyProtection="1">
      <protection hidden="1"/>
    </xf>
    <xf numFmtId="0" fontId="67" fillId="18" borderId="5" xfId="5" applyFont="1" applyFill="1" applyBorder="1" applyProtection="1">
      <protection hidden="1"/>
    </xf>
    <xf numFmtId="0" fontId="66" fillId="19" borderId="5" xfId="5" applyFont="1" applyFill="1" applyBorder="1" applyProtection="1">
      <protection hidden="1"/>
    </xf>
    <xf numFmtId="0" fontId="66" fillId="18" borderId="5" xfId="5" applyFont="1" applyFill="1" applyBorder="1" applyProtection="1">
      <protection hidden="1"/>
    </xf>
    <xf numFmtId="0" fontId="66" fillId="18" borderId="0" xfId="5" applyFont="1" applyFill="1" applyBorder="1" applyProtection="1">
      <protection hidden="1"/>
    </xf>
    <xf numFmtId="3" fontId="66" fillId="19" borderId="0" xfId="5" applyNumberFormat="1" applyFont="1" applyFill="1" applyBorder="1" applyProtection="1">
      <protection hidden="1"/>
    </xf>
    <xf numFmtId="0" fontId="66" fillId="19" borderId="0" xfId="5" applyFont="1" applyFill="1" applyProtection="1">
      <protection hidden="1"/>
    </xf>
    <xf numFmtId="1" fontId="66" fillId="19" borderId="0" xfId="5" applyNumberFormat="1" applyFont="1" applyFill="1" applyBorder="1" applyProtection="1">
      <protection hidden="1"/>
    </xf>
    <xf numFmtId="0" fontId="66" fillId="19" borderId="16" xfId="5" applyFont="1" applyFill="1" applyBorder="1" applyAlignment="1" applyProtection="1">
      <alignment horizontal="right" vertical="top" wrapText="1"/>
      <protection hidden="1"/>
    </xf>
    <xf numFmtId="0" fontId="66" fillId="19" borderId="9" xfId="5" applyFont="1" applyFill="1" applyBorder="1" applyAlignment="1" applyProtection="1">
      <protection hidden="1"/>
    </xf>
    <xf numFmtId="0" fontId="66" fillId="18" borderId="0" xfId="0" applyFont="1" applyFill="1" applyProtection="1">
      <protection hidden="1"/>
    </xf>
    <xf numFmtId="0" fontId="67" fillId="18" borderId="0" xfId="5" applyFont="1" applyFill="1" applyBorder="1" applyProtection="1">
      <protection hidden="1"/>
    </xf>
    <xf numFmtId="0" fontId="66" fillId="19" borderId="0" xfId="5" applyFont="1" applyFill="1" applyBorder="1" applyProtection="1">
      <protection hidden="1"/>
    </xf>
    <xf numFmtId="0" fontId="67" fillId="19" borderId="0" xfId="5" applyFont="1" applyFill="1" applyBorder="1" applyProtection="1">
      <protection hidden="1"/>
    </xf>
    <xf numFmtId="0" fontId="66" fillId="19" borderId="0" xfId="0" applyFont="1" applyFill="1" applyProtection="1">
      <protection hidden="1"/>
    </xf>
    <xf numFmtId="0" fontId="66" fillId="18" borderId="5" xfId="0" applyFont="1" applyFill="1" applyBorder="1" applyProtection="1">
      <protection hidden="1"/>
    </xf>
    <xf numFmtId="0" fontId="67" fillId="18" borderId="5" xfId="0" applyFont="1" applyFill="1" applyBorder="1" applyProtection="1">
      <protection hidden="1"/>
    </xf>
    <xf numFmtId="0" fontId="66" fillId="18" borderId="11" xfId="5" applyFont="1" applyFill="1" applyBorder="1" applyAlignment="1" applyProtection="1">
      <alignment wrapText="1"/>
      <protection hidden="1"/>
    </xf>
    <xf numFmtId="0" fontId="68" fillId="18" borderId="0" xfId="5" applyFont="1" applyFill="1" applyAlignment="1" applyProtection="1">
      <protection hidden="1"/>
    </xf>
    <xf numFmtId="2" fontId="66" fillId="18" borderId="0" xfId="5" applyNumberFormat="1" applyFont="1" applyFill="1" applyBorder="1" applyProtection="1">
      <protection hidden="1"/>
    </xf>
    <xf numFmtId="0" fontId="66" fillId="18" borderId="0" xfId="0" applyFont="1" applyFill="1" applyBorder="1" applyAlignment="1" applyProtection="1">
      <alignment wrapText="1"/>
      <protection hidden="1"/>
    </xf>
    <xf numFmtId="2" fontId="66" fillId="18" borderId="0" xfId="8" applyNumberFormat="1" applyFont="1" applyFill="1" applyBorder="1" applyProtection="1">
      <protection hidden="1"/>
    </xf>
    <xf numFmtId="0" fontId="66" fillId="18" borderId="0" xfId="5" applyFont="1" applyFill="1" applyBorder="1" applyAlignment="1" applyProtection="1">
      <alignment horizontal="left" vertical="top" wrapText="1"/>
      <protection hidden="1"/>
    </xf>
    <xf numFmtId="3" fontId="66" fillId="19" borderId="10" xfId="5" applyNumberFormat="1" applyFont="1" applyFill="1" applyBorder="1" applyAlignment="1" applyProtection="1">
      <alignment horizontal="right"/>
      <protection hidden="1"/>
    </xf>
    <xf numFmtId="3" fontId="67" fillId="19" borderId="10" xfId="5" applyNumberFormat="1" applyFont="1" applyFill="1" applyBorder="1" applyAlignment="1" applyProtection="1">
      <protection hidden="1"/>
    </xf>
    <xf numFmtId="3" fontId="70" fillId="19" borderId="0" xfId="0" applyNumberFormat="1" applyFont="1" applyFill="1" applyBorder="1" applyAlignment="1" applyProtection="1">
      <protection hidden="1"/>
    </xf>
    <xf numFmtId="0" fontId="66" fillId="18" borderId="28" xfId="5" applyFont="1" applyFill="1" applyBorder="1" applyAlignment="1" applyProtection="1">
      <alignment vertical="top"/>
      <protection hidden="1"/>
    </xf>
    <xf numFmtId="3" fontId="66" fillId="18" borderId="0" xfId="5" applyNumberFormat="1" applyFont="1" applyFill="1" applyBorder="1" applyAlignment="1" applyProtection="1">
      <alignment horizontal="left" vertical="top"/>
      <protection hidden="1"/>
    </xf>
    <xf numFmtId="0" fontId="66" fillId="18" borderId="28" xfId="5" applyFont="1" applyFill="1" applyBorder="1" applyAlignment="1" applyProtection="1">
      <protection hidden="1"/>
    </xf>
    <xf numFmtId="0" fontId="66" fillId="19" borderId="27" xfId="5" applyFont="1" applyFill="1" applyBorder="1" applyAlignment="1" applyProtection="1">
      <protection hidden="1"/>
    </xf>
    <xf numFmtId="0" fontId="66" fillId="18" borderId="29" xfId="5" applyFont="1" applyFill="1" applyBorder="1" applyAlignment="1" applyProtection="1">
      <protection hidden="1"/>
    </xf>
    <xf numFmtId="0" fontId="67" fillId="18" borderId="27" xfId="5" applyFont="1" applyFill="1" applyBorder="1" applyAlignment="1" applyProtection="1">
      <protection hidden="1"/>
    </xf>
    <xf numFmtId="0" fontId="66" fillId="19" borderId="8" xfId="5" applyFont="1" applyFill="1" applyBorder="1" applyAlignment="1" applyProtection="1">
      <alignment horizontal="right" wrapText="1"/>
      <protection hidden="1"/>
    </xf>
    <xf numFmtId="0" fontId="66" fillId="19" borderId="5" xfId="5" applyFont="1" applyFill="1" applyBorder="1" applyAlignment="1" applyProtection="1">
      <alignment horizontal="right" wrapText="1"/>
      <protection hidden="1"/>
    </xf>
    <xf numFmtId="0" fontId="66" fillId="18" borderId="17" xfId="5" applyFont="1" applyFill="1" applyBorder="1" applyAlignment="1" applyProtection="1">
      <alignment wrapText="1"/>
      <protection hidden="1"/>
    </xf>
    <xf numFmtId="0" fontId="66" fillId="18" borderId="8" xfId="5" applyFont="1" applyFill="1" applyBorder="1" applyAlignment="1" applyProtection="1">
      <alignment wrapText="1"/>
      <protection hidden="1"/>
    </xf>
    <xf numFmtId="9" fontId="66" fillId="18" borderId="13" xfId="8" applyFont="1" applyFill="1" applyBorder="1" applyAlignment="1" applyProtection="1">
      <protection hidden="1"/>
    </xf>
    <xf numFmtId="0" fontId="66" fillId="19" borderId="11" xfId="5" applyFont="1" applyFill="1" applyBorder="1" applyAlignment="1" applyProtection="1">
      <alignment horizontal="right" wrapText="1"/>
      <protection hidden="1"/>
    </xf>
    <xf numFmtId="0" fontId="66" fillId="19" borderId="3" xfId="5" applyFont="1" applyFill="1" applyBorder="1" applyAlignment="1" applyProtection="1">
      <alignment horizontal="right" wrapText="1"/>
      <protection hidden="1"/>
    </xf>
    <xf numFmtId="0" fontId="66" fillId="18" borderId="11" xfId="5" applyFont="1" applyFill="1" applyBorder="1" applyAlignment="1" applyProtection="1">
      <alignment horizontal="right" wrapText="1"/>
      <protection hidden="1"/>
    </xf>
    <xf numFmtId="0" fontId="66" fillId="18" borderId="16" xfId="5" applyFont="1" applyFill="1" applyBorder="1" applyAlignment="1" applyProtection="1">
      <alignment horizontal="right" wrapText="1"/>
      <protection hidden="1"/>
    </xf>
    <xf numFmtId="0" fontId="66" fillId="19" borderId="16" xfId="5" applyFont="1" applyFill="1" applyBorder="1" applyAlignment="1" applyProtection="1">
      <alignment horizontal="right" wrapText="1"/>
      <protection hidden="1"/>
    </xf>
    <xf numFmtId="0" fontId="11" fillId="18" borderId="28" xfId="5" applyFont="1" applyFill="1" applyBorder="1" applyAlignment="1" applyProtection="1">
      <protection hidden="1"/>
    </xf>
    <xf numFmtId="0" fontId="11" fillId="18" borderId="29" xfId="5" applyFont="1" applyFill="1" applyBorder="1" applyAlignment="1" applyProtection="1">
      <protection hidden="1"/>
    </xf>
    <xf numFmtId="3" fontId="66" fillId="19" borderId="10" xfId="5" applyNumberFormat="1" applyFont="1" applyFill="1" applyBorder="1" applyAlignment="1" applyProtection="1">
      <alignment horizontal="right" vertical="center"/>
      <protection hidden="1"/>
    </xf>
    <xf numFmtId="3" fontId="66" fillId="19" borderId="10" xfId="5" applyNumberFormat="1" applyFont="1" applyFill="1" applyBorder="1" applyAlignment="1" applyProtection="1">
      <alignment vertical="center"/>
      <protection hidden="1"/>
    </xf>
    <xf numFmtId="3" fontId="67" fillId="19" borderId="10" xfId="5" applyNumberFormat="1" applyFont="1" applyFill="1" applyBorder="1" applyAlignment="1" applyProtection="1">
      <alignment vertical="center"/>
      <protection hidden="1"/>
    </xf>
    <xf numFmtId="3" fontId="67" fillId="19" borderId="10" xfId="5" applyNumberFormat="1" applyFont="1" applyFill="1" applyBorder="1" applyAlignment="1" applyProtection="1">
      <alignment horizontal="right" vertical="center"/>
      <protection hidden="1"/>
    </xf>
    <xf numFmtId="3" fontId="67" fillId="18" borderId="0" xfId="5" applyNumberFormat="1" applyFont="1" applyFill="1" applyBorder="1" applyAlignment="1" applyProtection="1">
      <alignment horizontal="right" vertical="center"/>
      <protection hidden="1"/>
    </xf>
    <xf numFmtId="3" fontId="66" fillId="19" borderId="8" xfId="5" applyNumberFormat="1" applyFont="1" applyFill="1" applyBorder="1" applyAlignment="1" applyProtection="1">
      <alignment horizontal="right" vertical="center"/>
      <protection hidden="1"/>
    </xf>
    <xf numFmtId="0" fontId="66" fillId="18" borderId="10" xfId="5" applyFont="1" applyFill="1" applyBorder="1" applyAlignment="1" applyProtection="1">
      <alignment vertical="center"/>
    </xf>
    <xf numFmtId="3" fontId="67" fillId="18" borderId="0" xfId="5" applyNumberFormat="1" applyFont="1" applyFill="1" applyBorder="1" applyAlignment="1" applyProtection="1">
      <alignment vertical="center"/>
      <protection hidden="1"/>
    </xf>
    <xf numFmtId="0" fontId="66" fillId="18" borderId="10" xfId="5" applyFont="1" applyFill="1" applyBorder="1" applyAlignment="1" applyProtection="1">
      <alignment vertical="center"/>
      <protection hidden="1"/>
    </xf>
    <xf numFmtId="3" fontId="66" fillId="18" borderId="0" xfId="5" applyNumberFormat="1" applyFont="1" applyFill="1" applyBorder="1" applyAlignment="1" applyProtection="1">
      <alignment horizontal="right" vertical="center"/>
      <protection hidden="1"/>
    </xf>
    <xf numFmtId="3" fontId="66" fillId="18" borderId="0" xfId="5" applyNumberFormat="1" applyFont="1" applyFill="1" applyBorder="1" applyAlignment="1" applyProtection="1">
      <alignment vertical="center"/>
      <protection hidden="1"/>
    </xf>
    <xf numFmtId="1" fontId="66" fillId="18" borderId="0" xfId="5" applyNumberFormat="1" applyFont="1" applyFill="1" applyBorder="1" applyAlignment="1" applyProtection="1">
      <alignment vertical="center"/>
      <protection hidden="1"/>
    </xf>
    <xf numFmtId="0" fontId="66" fillId="18" borderId="0" xfId="5" applyFont="1" applyFill="1" applyBorder="1" applyAlignment="1" applyProtection="1">
      <alignment horizontal="right" vertical="center"/>
      <protection hidden="1"/>
    </xf>
    <xf numFmtId="0" fontId="66" fillId="18" borderId="0" xfId="5" applyFont="1" applyFill="1" applyBorder="1" applyAlignment="1" applyProtection="1">
      <alignment vertical="center"/>
      <protection hidden="1"/>
    </xf>
    <xf numFmtId="0" fontId="67" fillId="18" borderId="10" xfId="5" applyFont="1" applyFill="1" applyBorder="1" applyAlignment="1" applyProtection="1">
      <alignment vertical="center"/>
      <protection hidden="1"/>
    </xf>
    <xf numFmtId="0" fontId="67" fillId="18" borderId="0" xfId="5" applyFont="1" applyFill="1" applyBorder="1" applyAlignment="1" applyProtection="1">
      <alignment vertical="center"/>
      <protection hidden="1"/>
    </xf>
    <xf numFmtId="0" fontId="67" fillId="18" borderId="8" xfId="5" applyFont="1" applyFill="1" applyBorder="1" applyAlignment="1" applyProtection="1">
      <alignment vertical="center"/>
      <protection hidden="1"/>
    </xf>
    <xf numFmtId="3" fontId="67" fillId="19" borderId="8" xfId="5" applyNumberFormat="1" applyFont="1" applyFill="1" applyBorder="1" applyAlignment="1" applyProtection="1">
      <alignment horizontal="right" vertical="center"/>
      <protection hidden="1"/>
    </xf>
    <xf numFmtId="1" fontId="66" fillId="19" borderId="10" xfId="5" applyNumberFormat="1" applyFont="1" applyFill="1" applyBorder="1" applyAlignment="1" applyProtection="1">
      <alignment vertical="center"/>
      <protection hidden="1"/>
    </xf>
    <xf numFmtId="0" fontId="66" fillId="18" borderId="9" xfId="5" applyFont="1" applyFill="1" applyBorder="1" applyAlignment="1" applyProtection="1">
      <alignment vertical="center"/>
      <protection hidden="1"/>
    </xf>
    <xf numFmtId="170" fontId="66" fillId="19" borderId="10" xfId="5" applyNumberFormat="1" applyFont="1" applyFill="1" applyBorder="1" applyAlignment="1" applyProtection="1">
      <alignment vertical="center"/>
      <protection hidden="1"/>
    </xf>
    <xf numFmtId="170" fontId="66" fillId="18" borderId="0" xfId="5" applyNumberFormat="1" applyFont="1" applyFill="1" applyBorder="1" applyAlignment="1" applyProtection="1">
      <alignment vertical="center"/>
      <protection hidden="1"/>
    </xf>
    <xf numFmtId="0" fontId="66" fillId="18" borderId="8" xfId="5" applyFont="1" applyFill="1" applyBorder="1" applyAlignment="1" applyProtection="1">
      <alignment vertical="center"/>
      <protection hidden="1"/>
    </xf>
    <xf numFmtId="3" fontId="66" fillId="19" borderId="8" xfId="5" applyNumberFormat="1" applyFont="1" applyFill="1" applyBorder="1" applyAlignment="1" applyProtection="1">
      <alignment vertical="center"/>
      <protection hidden="1"/>
    </xf>
    <xf numFmtId="3" fontId="66" fillId="18" borderId="5" xfId="5" applyNumberFormat="1" applyFont="1" applyFill="1" applyBorder="1" applyAlignment="1" applyProtection="1">
      <alignment vertical="center"/>
      <protection hidden="1"/>
    </xf>
    <xf numFmtId="0" fontId="66" fillId="19" borderId="12" xfId="5" applyFont="1" applyFill="1" applyBorder="1" applyAlignment="1" applyProtection="1">
      <alignment vertical="center"/>
      <protection hidden="1"/>
    </xf>
    <xf numFmtId="170" fontId="67" fillId="19" borderId="10" xfId="5" applyNumberFormat="1" applyFont="1" applyFill="1" applyBorder="1" applyAlignment="1" applyProtection="1">
      <alignment vertical="center"/>
      <protection hidden="1"/>
    </xf>
    <xf numFmtId="170" fontId="67" fillId="18" borderId="0" xfId="5" applyNumberFormat="1" applyFont="1" applyFill="1" applyBorder="1" applyAlignment="1" applyProtection="1">
      <alignment vertical="center"/>
      <protection hidden="1"/>
    </xf>
    <xf numFmtId="170" fontId="67" fillId="19" borderId="8" xfId="5" applyNumberFormat="1" applyFont="1" applyFill="1" applyBorder="1" applyAlignment="1" applyProtection="1">
      <alignment vertical="center"/>
      <protection hidden="1"/>
    </xf>
    <xf numFmtId="170" fontId="67" fillId="18" borderId="5" xfId="5" applyNumberFormat="1" applyFont="1" applyFill="1" applyBorder="1" applyAlignment="1" applyProtection="1">
      <alignment vertical="center"/>
      <protection hidden="1"/>
    </xf>
    <xf numFmtId="0" fontId="66" fillId="18" borderId="14" xfId="5" applyFont="1" applyFill="1" applyBorder="1" applyAlignment="1" applyProtection="1">
      <alignment vertical="center"/>
      <protection hidden="1"/>
    </xf>
    <xf numFmtId="0" fontId="67" fillId="18" borderId="14" xfId="5" applyFont="1" applyFill="1" applyBorder="1" applyAlignment="1" applyProtection="1">
      <alignment vertical="center"/>
      <protection hidden="1"/>
    </xf>
    <xf numFmtId="0" fontId="67" fillId="18" borderId="13" xfId="5" applyFont="1" applyFill="1" applyBorder="1" applyAlignment="1" applyProtection="1">
      <alignment vertical="center"/>
      <protection hidden="1"/>
    </xf>
    <xf numFmtId="0" fontId="66" fillId="18" borderId="13" xfId="5" applyFont="1" applyFill="1" applyBorder="1" applyAlignment="1" applyProtection="1">
      <alignment vertical="center"/>
      <protection hidden="1"/>
    </xf>
    <xf numFmtId="171" fontId="67" fillId="19" borderId="10" xfId="5" applyNumberFormat="1" applyFont="1" applyFill="1" applyBorder="1" applyAlignment="1" applyProtection="1">
      <alignment vertical="center"/>
      <protection hidden="1"/>
    </xf>
    <xf numFmtId="171" fontId="67" fillId="19" borderId="8" xfId="5" applyNumberFormat="1" applyFont="1" applyFill="1" applyBorder="1" applyAlignment="1" applyProtection="1">
      <alignment vertical="center"/>
      <protection hidden="1"/>
    </xf>
    <xf numFmtId="1" fontId="66" fillId="19" borderId="0" xfId="5" applyNumberFormat="1" applyFont="1" applyFill="1" applyBorder="1" applyAlignment="1" applyProtection="1">
      <alignment horizontal="right" vertical="center"/>
      <protection hidden="1"/>
    </xf>
    <xf numFmtId="1" fontId="66" fillId="19" borderId="10" xfId="5" applyNumberFormat="1" applyFont="1" applyFill="1" applyBorder="1" applyAlignment="1" applyProtection="1">
      <alignment horizontal="right" vertical="center"/>
      <protection hidden="1"/>
    </xf>
    <xf numFmtId="1" fontId="67" fillId="19" borderId="10" xfId="5" applyNumberFormat="1" applyFont="1" applyFill="1" applyBorder="1" applyAlignment="1" applyProtection="1">
      <alignment horizontal="right" vertical="center"/>
      <protection hidden="1"/>
    </xf>
    <xf numFmtId="1" fontId="67" fillId="19" borderId="0" xfId="5" applyNumberFormat="1" applyFont="1" applyFill="1" applyBorder="1" applyAlignment="1" applyProtection="1">
      <alignment horizontal="right" vertical="center"/>
      <protection hidden="1"/>
    </xf>
    <xf numFmtId="1" fontId="67" fillId="19" borderId="8" xfId="5" applyNumberFormat="1" applyFont="1" applyFill="1" applyBorder="1" applyAlignment="1" applyProtection="1">
      <alignment horizontal="right" vertical="center"/>
      <protection hidden="1"/>
    </xf>
    <xf numFmtId="1" fontId="67" fillId="19" borderId="5" xfId="5" applyNumberFormat="1" applyFont="1" applyFill="1" applyBorder="1" applyAlignment="1" applyProtection="1">
      <alignment horizontal="right" vertical="center"/>
      <protection hidden="1"/>
    </xf>
    <xf numFmtId="1" fontId="66" fillId="19" borderId="0" xfId="5" applyNumberFormat="1" applyFont="1" applyFill="1" applyBorder="1" applyAlignment="1" applyProtection="1">
      <alignment vertical="center"/>
      <protection hidden="1"/>
    </xf>
    <xf numFmtId="3" fontId="66" fillId="19" borderId="0" xfId="5" applyNumberFormat="1" applyFont="1" applyFill="1" applyBorder="1" applyAlignment="1" applyProtection="1">
      <alignment vertical="center"/>
      <protection hidden="1"/>
    </xf>
    <xf numFmtId="3" fontId="66" fillId="19" borderId="5" xfId="5" applyNumberFormat="1" applyFont="1" applyFill="1" applyBorder="1" applyAlignment="1" applyProtection="1">
      <alignment vertical="center"/>
      <protection hidden="1"/>
    </xf>
    <xf numFmtId="170" fontId="66" fillId="19" borderId="12" xfId="5" applyNumberFormat="1" applyFont="1" applyFill="1" applyBorder="1" applyAlignment="1" applyProtection="1">
      <alignment vertical="center"/>
      <protection hidden="1"/>
    </xf>
    <xf numFmtId="170" fontId="66" fillId="18" borderId="10" xfId="5" applyNumberFormat="1" applyFont="1" applyFill="1" applyBorder="1" applyAlignment="1" applyProtection="1">
      <alignment vertical="center"/>
      <protection hidden="1"/>
    </xf>
    <xf numFmtId="170" fontId="66" fillId="19" borderId="0" xfId="5" applyNumberFormat="1" applyFont="1" applyFill="1" applyBorder="1" applyAlignment="1" applyProtection="1">
      <alignment vertical="center"/>
      <protection hidden="1"/>
    </xf>
    <xf numFmtId="170" fontId="66" fillId="19" borderId="10" xfId="5" applyNumberFormat="1" applyFont="1" applyFill="1" applyBorder="1" applyAlignment="1" applyProtection="1">
      <alignment vertical="center"/>
      <protection locked="0"/>
    </xf>
    <xf numFmtId="170" fontId="67" fillId="19" borderId="10" xfId="5" applyNumberFormat="1" applyFont="1" applyFill="1" applyBorder="1" applyAlignment="1" applyProtection="1">
      <alignment vertical="center"/>
      <protection locked="0"/>
    </xf>
    <xf numFmtId="170" fontId="67" fillId="19" borderId="0" xfId="5" applyNumberFormat="1" applyFont="1" applyFill="1" applyBorder="1" applyAlignment="1" applyProtection="1">
      <alignment vertical="center"/>
      <protection hidden="1"/>
    </xf>
    <xf numFmtId="170" fontId="67" fillId="19" borderId="8" xfId="5" applyNumberFormat="1" applyFont="1" applyFill="1" applyBorder="1" applyAlignment="1" applyProtection="1">
      <alignment vertical="center"/>
      <protection locked="0"/>
    </xf>
    <xf numFmtId="170" fontId="67" fillId="19" borderId="5" xfId="5" applyNumberFormat="1" applyFont="1" applyFill="1" applyBorder="1" applyAlignment="1" applyProtection="1">
      <alignment vertical="center"/>
      <protection hidden="1"/>
    </xf>
    <xf numFmtId="0" fontId="66" fillId="19" borderId="10" xfId="5" applyFont="1" applyFill="1" applyBorder="1" applyAlignment="1" applyProtection="1">
      <alignment vertical="center"/>
      <protection hidden="1"/>
    </xf>
    <xf numFmtId="3" fontId="66" fillId="19" borderId="0" xfId="5" applyNumberFormat="1" applyFont="1" applyFill="1" applyBorder="1" applyAlignment="1" applyProtection="1">
      <alignment horizontal="right" vertical="center"/>
      <protection hidden="1"/>
    </xf>
    <xf numFmtId="0" fontId="66" fillId="19" borderId="0" xfId="5" applyFont="1" applyFill="1" applyBorder="1" applyAlignment="1" applyProtection="1">
      <alignment horizontal="right" vertical="center"/>
      <protection hidden="1"/>
    </xf>
    <xf numFmtId="0" fontId="66" fillId="19" borderId="0" xfId="5" applyFont="1" applyFill="1" applyBorder="1" applyAlignment="1" applyProtection="1">
      <alignment vertical="center"/>
      <protection hidden="1"/>
    </xf>
    <xf numFmtId="0" fontId="67" fillId="19" borderId="10" xfId="5" applyFont="1" applyFill="1" applyBorder="1" applyAlignment="1" applyProtection="1">
      <alignment vertical="center"/>
      <protection hidden="1"/>
    </xf>
    <xf numFmtId="0" fontId="67" fillId="19" borderId="0" xfId="5" applyFont="1" applyFill="1" applyBorder="1" applyAlignment="1" applyProtection="1">
      <alignment horizontal="right" vertical="center"/>
      <protection hidden="1"/>
    </xf>
    <xf numFmtId="0" fontId="67" fillId="19" borderId="0" xfId="5" applyFont="1" applyFill="1" applyBorder="1" applyAlignment="1" applyProtection="1">
      <alignment vertical="center"/>
      <protection hidden="1"/>
    </xf>
    <xf numFmtId="3" fontId="67" fillId="19" borderId="0" xfId="5" applyNumberFormat="1" applyFont="1" applyFill="1" applyBorder="1" applyAlignment="1" applyProtection="1">
      <alignment vertical="center"/>
      <protection hidden="1"/>
    </xf>
    <xf numFmtId="0" fontId="67" fillId="19" borderId="8" xfId="5" applyFont="1" applyFill="1" applyBorder="1" applyAlignment="1" applyProtection="1">
      <alignment vertical="center"/>
      <protection hidden="1"/>
    </xf>
    <xf numFmtId="0" fontId="67" fillId="19" borderId="5" xfId="5" applyFont="1" applyFill="1" applyBorder="1" applyAlignment="1" applyProtection="1">
      <alignment horizontal="right" vertical="center"/>
      <protection hidden="1"/>
    </xf>
    <xf numFmtId="0" fontId="67" fillId="19" borderId="5" xfId="5" applyFont="1" applyFill="1" applyBorder="1" applyAlignment="1" applyProtection="1">
      <alignment vertical="center"/>
      <protection hidden="1"/>
    </xf>
    <xf numFmtId="3" fontId="67" fillId="19" borderId="5" xfId="5" applyNumberFormat="1" applyFont="1" applyFill="1" applyBorder="1" applyAlignment="1" applyProtection="1">
      <alignment vertical="center"/>
      <protection hidden="1"/>
    </xf>
    <xf numFmtId="0" fontId="66" fillId="19" borderId="8" xfId="5" applyFont="1" applyFill="1" applyBorder="1" applyAlignment="1" applyProtection="1">
      <alignment vertical="center"/>
      <protection hidden="1"/>
    </xf>
    <xf numFmtId="1" fontId="66" fillId="18" borderId="0" xfId="5" applyNumberFormat="1" applyFont="1" applyFill="1" applyBorder="1" applyAlignment="1" applyProtection="1">
      <alignment horizontal="right" vertical="center"/>
      <protection hidden="1"/>
    </xf>
    <xf numFmtId="1" fontId="67" fillId="18" borderId="0" xfId="5" applyNumberFormat="1" applyFont="1" applyFill="1" applyBorder="1" applyAlignment="1" applyProtection="1">
      <alignment horizontal="right" vertical="center"/>
      <protection hidden="1"/>
    </xf>
    <xf numFmtId="1" fontId="67" fillId="18" borderId="0" xfId="5" applyNumberFormat="1" applyFont="1" applyFill="1" applyBorder="1" applyAlignment="1" applyProtection="1">
      <alignment vertical="center"/>
      <protection hidden="1"/>
    </xf>
    <xf numFmtId="1" fontId="67" fillId="19" borderId="0" xfId="5" applyNumberFormat="1" applyFont="1" applyFill="1" applyBorder="1" applyAlignment="1" applyProtection="1">
      <alignment vertical="center"/>
      <protection hidden="1"/>
    </xf>
    <xf numFmtId="1" fontId="67" fillId="19" borderId="5" xfId="5" applyNumberFormat="1" applyFont="1" applyFill="1" applyBorder="1" applyAlignment="1" applyProtection="1">
      <alignment vertical="center"/>
      <protection hidden="1"/>
    </xf>
    <xf numFmtId="1" fontId="67" fillId="18" borderId="5" xfId="5" applyNumberFormat="1" applyFont="1" applyFill="1" applyBorder="1" applyAlignment="1" applyProtection="1">
      <alignment vertical="center"/>
      <protection hidden="1"/>
    </xf>
    <xf numFmtId="170" fontId="66" fillId="18" borderId="9" xfId="5" applyNumberFormat="1" applyFont="1" applyFill="1" applyBorder="1" applyAlignment="1" applyProtection="1">
      <alignment vertical="center"/>
      <protection hidden="1"/>
    </xf>
    <xf numFmtId="0" fontId="66" fillId="19" borderId="27" xfId="5" applyFont="1" applyFill="1" applyBorder="1" applyAlignment="1" applyProtection="1">
      <alignment vertical="center"/>
      <protection hidden="1"/>
    </xf>
    <xf numFmtId="0" fontId="66" fillId="19" borderId="28" xfId="5" applyFont="1" applyFill="1" applyBorder="1" applyAlignment="1" applyProtection="1">
      <alignment vertical="center"/>
      <protection hidden="1"/>
    </xf>
    <xf numFmtId="1" fontId="66" fillId="19" borderId="27" xfId="5" applyNumberFormat="1" applyFont="1" applyFill="1" applyBorder="1" applyAlignment="1" applyProtection="1">
      <alignment horizontal="right" vertical="center"/>
      <protection hidden="1"/>
    </xf>
    <xf numFmtId="3" fontId="66" fillId="19" borderId="7" xfId="5" applyNumberFormat="1" applyFont="1" applyFill="1" applyBorder="1" applyAlignment="1" applyProtection="1">
      <alignment vertical="center"/>
      <protection hidden="1"/>
    </xf>
    <xf numFmtId="171" fontId="66" fillId="19" borderId="0" xfId="5" applyNumberFormat="1" applyFont="1" applyFill="1" applyBorder="1" applyAlignment="1" applyProtection="1">
      <alignment vertical="center"/>
      <protection hidden="1"/>
    </xf>
    <xf numFmtId="170" fontId="66" fillId="19" borderId="8" xfId="5" applyNumberFormat="1" applyFont="1" applyFill="1" applyBorder="1" applyAlignment="1" applyProtection="1">
      <alignment vertical="center"/>
      <protection hidden="1"/>
    </xf>
    <xf numFmtId="170" fontId="66" fillId="19" borderId="5" xfId="5" applyNumberFormat="1" applyFont="1" applyFill="1" applyBorder="1" applyAlignment="1" applyProtection="1">
      <alignment vertical="center"/>
      <protection hidden="1"/>
    </xf>
    <xf numFmtId="171" fontId="66" fillId="19" borderId="8" xfId="5" applyNumberFormat="1" applyFont="1" applyFill="1" applyBorder="1" applyAlignment="1" applyProtection="1">
      <alignment vertical="center"/>
      <protection hidden="1"/>
    </xf>
    <xf numFmtId="1" fontId="66" fillId="19" borderId="9" xfId="5" applyNumberFormat="1" applyFont="1" applyFill="1" applyBorder="1" applyAlignment="1" applyProtection="1">
      <alignment vertical="center"/>
      <protection hidden="1"/>
    </xf>
    <xf numFmtId="1" fontId="67" fillId="19" borderId="9" xfId="5" applyNumberFormat="1" applyFont="1" applyFill="1" applyBorder="1" applyAlignment="1" applyProtection="1">
      <alignment vertical="center"/>
      <protection hidden="1"/>
    </xf>
    <xf numFmtId="1" fontId="67" fillId="19" borderId="7" xfId="5" applyNumberFormat="1" applyFont="1" applyFill="1" applyBorder="1" applyAlignment="1" applyProtection="1">
      <alignment vertical="center"/>
      <protection hidden="1"/>
    </xf>
    <xf numFmtId="1" fontId="66" fillId="18" borderId="10" xfId="8" applyNumberFormat="1" applyFont="1" applyFill="1" applyBorder="1" applyAlignment="1" applyProtection="1">
      <alignment vertical="center"/>
      <protection locked="0"/>
    </xf>
    <xf numFmtId="3" fontId="66" fillId="19" borderId="9" xfId="5" applyNumberFormat="1" applyFont="1" applyFill="1" applyBorder="1" applyAlignment="1" applyProtection="1">
      <alignment vertical="center"/>
      <protection hidden="1"/>
    </xf>
    <xf numFmtId="0" fontId="66" fillId="19" borderId="9" xfId="5" applyFont="1" applyFill="1" applyBorder="1" applyAlignment="1" applyProtection="1">
      <alignment vertical="center"/>
      <protection hidden="1"/>
    </xf>
    <xf numFmtId="170" fontId="66" fillId="19" borderId="9" xfId="5" applyNumberFormat="1" applyFont="1" applyFill="1" applyBorder="1" applyAlignment="1" applyProtection="1">
      <alignment vertical="center"/>
      <protection hidden="1"/>
    </xf>
    <xf numFmtId="170" fontId="67" fillId="19" borderId="9" xfId="5" applyNumberFormat="1" applyFont="1" applyFill="1" applyBorder="1" applyAlignment="1" applyProtection="1">
      <alignment vertical="center"/>
      <protection hidden="1"/>
    </xf>
    <xf numFmtId="170" fontId="67" fillId="19" borderId="7" xfId="5" applyNumberFormat="1" applyFont="1" applyFill="1" applyBorder="1" applyAlignment="1" applyProtection="1">
      <alignment vertical="center"/>
      <protection hidden="1"/>
    </xf>
    <xf numFmtId="1" fontId="66" fillId="19" borderId="28" xfId="5" applyNumberFormat="1" applyFont="1" applyFill="1" applyBorder="1" applyAlignment="1" applyProtection="1">
      <alignment vertical="center"/>
      <protection hidden="1"/>
    </xf>
    <xf numFmtId="0" fontId="66" fillId="19" borderId="10" xfId="6" applyFont="1" applyFill="1" applyBorder="1" applyAlignment="1" applyProtection="1">
      <alignment vertical="center"/>
      <protection hidden="1"/>
    </xf>
    <xf numFmtId="1" fontId="66" fillId="19" borderId="10" xfId="6" applyNumberFormat="1" applyFont="1" applyFill="1" applyBorder="1" applyAlignment="1" applyProtection="1">
      <alignment vertical="center"/>
      <protection hidden="1"/>
    </xf>
    <xf numFmtId="1" fontId="66" fillId="19" borderId="0" xfId="6" applyNumberFormat="1" applyFont="1" applyFill="1" applyBorder="1" applyAlignment="1" applyProtection="1">
      <alignment vertical="center"/>
      <protection hidden="1"/>
    </xf>
    <xf numFmtId="0" fontId="66" fillId="18" borderId="10" xfId="6" applyFont="1" applyFill="1" applyBorder="1" applyAlignment="1" applyProtection="1">
      <alignment vertical="center"/>
      <protection hidden="1"/>
    </xf>
    <xf numFmtId="1" fontId="66" fillId="19" borderId="8" xfId="5" applyNumberFormat="1" applyFont="1" applyFill="1" applyBorder="1" applyAlignment="1" applyProtection="1">
      <alignment vertical="center"/>
      <protection hidden="1"/>
    </xf>
    <xf numFmtId="1" fontId="66" fillId="19" borderId="5" xfId="5" applyNumberFormat="1" applyFont="1" applyFill="1" applyBorder="1" applyAlignment="1" applyProtection="1">
      <alignment vertical="center"/>
      <protection hidden="1"/>
    </xf>
    <xf numFmtId="0" fontId="67" fillId="19" borderId="12" xfId="0" applyFont="1" applyFill="1" applyBorder="1" applyAlignment="1" applyProtection="1">
      <alignment vertical="center"/>
      <protection hidden="1"/>
    </xf>
    <xf numFmtId="0" fontId="66" fillId="19" borderId="10" xfId="5" applyFont="1" applyFill="1" applyBorder="1" applyAlignment="1" applyProtection="1">
      <alignment vertical="center" wrapText="1"/>
      <protection hidden="1"/>
    </xf>
    <xf numFmtId="3" fontId="66" fillId="18" borderId="9" xfId="5" applyNumberFormat="1" applyFont="1" applyFill="1" applyBorder="1" applyAlignment="1" applyProtection="1">
      <alignment vertical="center"/>
      <protection hidden="1"/>
    </xf>
    <xf numFmtId="3" fontId="67" fillId="18" borderId="9" xfId="5" applyNumberFormat="1" applyFont="1" applyFill="1" applyBorder="1" applyAlignment="1" applyProtection="1">
      <alignment vertical="center"/>
      <protection hidden="1"/>
    </xf>
    <xf numFmtId="3" fontId="66" fillId="18" borderId="7" xfId="5" applyNumberFormat="1" applyFont="1" applyFill="1" applyBorder="1" applyAlignment="1" applyProtection="1">
      <alignment vertical="center"/>
      <protection hidden="1"/>
    </xf>
    <xf numFmtId="171" fontId="67" fillId="18" borderId="7" xfId="5" applyNumberFormat="1" applyFont="1" applyFill="1" applyBorder="1" applyAlignment="1" applyProtection="1">
      <alignment vertical="center"/>
      <protection hidden="1"/>
    </xf>
    <xf numFmtId="1" fontId="66" fillId="18" borderId="9" xfId="5" applyNumberFormat="1" applyFont="1" applyFill="1" applyBorder="1" applyAlignment="1" applyProtection="1">
      <alignment vertical="center"/>
      <protection hidden="1"/>
    </xf>
    <xf numFmtId="1" fontId="67" fillId="18" borderId="5" xfId="5" applyNumberFormat="1" applyFont="1" applyFill="1" applyBorder="1" applyAlignment="1" applyProtection="1">
      <alignment horizontal="right" vertical="center"/>
      <protection hidden="1"/>
    </xf>
    <xf numFmtId="1" fontId="67" fillId="18" borderId="9" xfId="5" applyNumberFormat="1" applyFont="1" applyFill="1" applyBorder="1" applyAlignment="1" applyProtection="1">
      <alignment vertical="center"/>
      <protection hidden="1"/>
    </xf>
    <xf numFmtId="170" fontId="67" fillId="18" borderId="9" xfId="5" applyNumberFormat="1" applyFont="1" applyFill="1" applyBorder="1" applyAlignment="1" applyProtection="1">
      <alignment vertical="center"/>
      <protection hidden="1"/>
    </xf>
    <xf numFmtId="170" fontId="67" fillId="18" borderId="7" xfId="5" applyNumberFormat="1" applyFont="1" applyFill="1" applyBorder="1" applyAlignment="1" applyProtection="1">
      <alignment vertical="center"/>
      <protection hidden="1"/>
    </xf>
    <xf numFmtId="1" fontId="66" fillId="18" borderId="0" xfId="5" applyNumberFormat="1" applyFont="1" applyFill="1" applyBorder="1" applyAlignment="1" applyProtection="1">
      <alignment horizontal="right"/>
      <protection hidden="1"/>
    </xf>
    <xf numFmtId="1" fontId="66" fillId="18" borderId="0" xfId="5" applyNumberFormat="1" applyFont="1" applyFill="1" applyBorder="1" applyProtection="1">
      <protection hidden="1"/>
    </xf>
    <xf numFmtId="9" fontId="66" fillId="19" borderId="27" xfId="8" applyFont="1" applyFill="1" applyBorder="1" applyProtection="1">
      <protection hidden="1"/>
    </xf>
    <xf numFmtId="9" fontId="66" fillId="18" borderId="29" xfId="8" applyFont="1" applyFill="1" applyBorder="1" applyAlignment="1" applyProtection="1">
      <protection hidden="1"/>
    </xf>
    <xf numFmtId="1" fontId="67" fillId="19" borderId="10" xfId="5" applyNumberFormat="1" applyFont="1" applyFill="1" applyBorder="1" applyAlignment="1" applyProtection="1">
      <alignment horizontal="right"/>
      <protection hidden="1"/>
    </xf>
    <xf numFmtId="1" fontId="67" fillId="18" borderId="0" xfId="5" applyNumberFormat="1" applyFont="1" applyFill="1" applyBorder="1" applyAlignment="1" applyProtection="1">
      <alignment horizontal="right"/>
      <protection hidden="1"/>
    </xf>
    <xf numFmtId="1" fontId="67" fillId="18" borderId="0" xfId="5" applyNumberFormat="1" applyFont="1" applyFill="1" applyBorder="1" applyAlignment="1" applyProtection="1">
      <protection hidden="1"/>
    </xf>
    <xf numFmtId="1" fontId="67" fillId="19" borderId="0" xfId="5" applyNumberFormat="1" applyFont="1" applyFill="1" applyBorder="1" applyAlignment="1" applyProtection="1">
      <alignment horizontal="right"/>
      <protection hidden="1"/>
    </xf>
    <xf numFmtId="1" fontId="67" fillId="19" borderId="0" xfId="5" applyNumberFormat="1" applyFont="1" applyFill="1" applyBorder="1" applyAlignment="1" applyProtection="1">
      <protection hidden="1"/>
    </xf>
    <xf numFmtId="1" fontId="66" fillId="19" borderId="0" xfId="5" applyNumberFormat="1" applyFont="1" applyFill="1" applyBorder="1" applyAlignment="1" applyProtection="1">
      <protection hidden="1"/>
    </xf>
    <xf numFmtId="1" fontId="67" fillId="19" borderId="8" xfId="5" applyNumberFormat="1" applyFont="1" applyFill="1" applyBorder="1" applyAlignment="1" applyProtection="1">
      <alignment horizontal="right"/>
      <protection hidden="1"/>
    </xf>
    <xf numFmtId="1" fontId="67" fillId="19" borderId="5" xfId="5" applyNumberFormat="1" applyFont="1" applyFill="1" applyBorder="1" applyAlignment="1" applyProtection="1">
      <alignment horizontal="right"/>
      <protection hidden="1"/>
    </xf>
    <xf numFmtId="1" fontId="67" fillId="19" borderId="5" xfId="5" applyNumberFormat="1" applyFont="1" applyFill="1" applyBorder="1" applyAlignment="1" applyProtection="1">
      <protection hidden="1"/>
    </xf>
    <xf numFmtId="1" fontId="66" fillId="19" borderId="10" xfId="8" applyNumberFormat="1" applyFont="1" applyFill="1" applyBorder="1" applyAlignment="1" applyProtection="1">
      <protection hidden="1"/>
    </xf>
    <xf numFmtId="1" fontId="66" fillId="19" borderId="0" xfId="8" applyNumberFormat="1" applyFont="1" applyFill="1" applyBorder="1" applyAlignment="1" applyProtection="1">
      <protection hidden="1"/>
    </xf>
    <xf numFmtId="170" fontId="66" fillId="18" borderId="9" xfId="5" applyNumberFormat="1" applyFont="1" applyFill="1" applyBorder="1" applyAlignment="1" applyProtection="1">
      <protection hidden="1"/>
    </xf>
    <xf numFmtId="9" fontId="66" fillId="19" borderId="29" xfId="8" applyFont="1" applyFill="1" applyBorder="1" applyProtection="1">
      <protection hidden="1"/>
    </xf>
    <xf numFmtId="9" fontId="66" fillId="19" borderId="30" xfId="8" applyFont="1" applyFill="1" applyBorder="1" applyProtection="1">
      <protection hidden="1"/>
    </xf>
    <xf numFmtId="9" fontId="66" fillId="19" borderId="14" xfId="8" applyFont="1" applyFill="1" applyBorder="1" applyProtection="1">
      <protection hidden="1"/>
    </xf>
    <xf numFmtId="9" fontId="67" fillId="19" borderId="14" xfId="8" applyFont="1" applyFill="1" applyBorder="1" applyProtection="1">
      <protection hidden="1"/>
    </xf>
    <xf numFmtId="170" fontId="66" fillId="19" borderId="8" xfId="5" applyNumberFormat="1" applyFont="1" applyFill="1" applyBorder="1" applyAlignment="1" applyProtection="1">
      <protection hidden="1"/>
    </xf>
    <xf numFmtId="170" fontId="66" fillId="19" borderId="5" xfId="5" applyNumberFormat="1" applyFont="1" applyFill="1" applyBorder="1" applyAlignment="1" applyProtection="1">
      <protection hidden="1"/>
    </xf>
    <xf numFmtId="9" fontId="66" fillId="19" borderId="13" xfId="8" applyFont="1" applyFill="1" applyBorder="1" applyProtection="1">
      <protection hidden="1"/>
    </xf>
    <xf numFmtId="9" fontId="66" fillId="19" borderId="8" xfId="8" applyFont="1" applyFill="1" applyBorder="1" applyProtection="1">
      <protection hidden="1"/>
    </xf>
    <xf numFmtId="9" fontId="66" fillId="19" borderId="7" xfId="8" applyFont="1" applyFill="1" applyBorder="1" applyProtection="1">
      <protection hidden="1"/>
    </xf>
    <xf numFmtId="3" fontId="66" fillId="19" borderId="10" xfId="5" applyNumberFormat="1" applyFont="1" applyFill="1" applyBorder="1" applyProtection="1">
      <protection hidden="1"/>
    </xf>
    <xf numFmtId="170" fontId="66" fillId="19" borderId="27" xfId="5" applyNumberFormat="1" applyFont="1" applyFill="1" applyBorder="1" applyAlignment="1" applyProtection="1">
      <protection hidden="1"/>
    </xf>
    <xf numFmtId="9" fontId="67" fillId="19" borderId="7" xfId="8" applyFont="1" applyFill="1" applyBorder="1" applyProtection="1">
      <protection hidden="1"/>
    </xf>
    <xf numFmtId="0" fontId="67" fillId="19" borderId="0" xfId="5" applyFont="1" applyFill="1" applyBorder="1" applyAlignment="1" applyProtection="1">
      <protection hidden="1"/>
    </xf>
    <xf numFmtId="9" fontId="66" fillId="18" borderId="27" xfId="8" applyFont="1" applyFill="1" applyBorder="1" applyAlignment="1" applyProtection="1">
      <protection hidden="1"/>
    </xf>
    <xf numFmtId="1" fontId="66" fillId="19" borderId="27" xfId="5" applyNumberFormat="1" applyFont="1" applyFill="1" applyBorder="1" applyAlignment="1" applyProtection="1">
      <alignment horizontal="right"/>
      <protection hidden="1"/>
    </xf>
    <xf numFmtId="0" fontId="66" fillId="19" borderId="28" xfId="5" applyFont="1" applyFill="1" applyBorder="1" applyAlignment="1" applyProtection="1">
      <protection hidden="1"/>
    </xf>
    <xf numFmtId="9" fontId="66" fillId="18" borderId="30" xfId="8" applyFont="1" applyFill="1" applyBorder="1" applyAlignment="1" applyProtection="1">
      <protection hidden="1"/>
    </xf>
    <xf numFmtId="3" fontId="66" fillId="18" borderId="0" xfId="5" applyNumberFormat="1" applyFont="1" applyFill="1" applyAlignment="1" applyProtection="1">
      <protection hidden="1"/>
    </xf>
    <xf numFmtId="0" fontId="67" fillId="19" borderId="0" xfId="5" applyFont="1" applyFill="1" applyBorder="1" applyAlignment="1" applyProtection="1">
      <alignment horizontal="right"/>
      <protection hidden="1"/>
    </xf>
    <xf numFmtId="3" fontId="67" fillId="19" borderId="0" xfId="5" applyNumberFormat="1" applyFont="1" applyFill="1" applyBorder="1" applyAlignment="1" applyProtection="1">
      <protection hidden="1"/>
    </xf>
    <xf numFmtId="0" fontId="67" fillId="19" borderId="5" xfId="5" applyFont="1" applyFill="1" applyBorder="1" applyAlignment="1" applyProtection="1">
      <alignment horizontal="right"/>
      <protection hidden="1"/>
    </xf>
    <xf numFmtId="0" fontId="67" fillId="19" borderId="5" xfId="5" applyFont="1" applyFill="1" applyBorder="1" applyAlignment="1" applyProtection="1">
      <protection hidden="1"/>
    </xf>
    <xf numFmtId="3" fontId="67" fillId="19" borderId="5" xfId="5" applyNumberFormat="1" applyFont="1" applyFill="1" applyBorder="1" applyAlignment="1" applyProtection="1">
      <protection hidden="1"/>
    </xf>
    <xf numFmtId="1" fontId="66" fillId="19" borderId="28" xfId="5" applyNumberFormat="1" applyFont="1" applyFill="1" applyBorder="1" applyProtection="1">
      <protection hidden="1"/>
    </xf>
    <xf numFmtId="1" fontId="66" fillId="19" borderId="9" xfId="5" applyNumberFormat="1" applyFont="1" applyFill="1" applyBorder="1" applyAlignment="1" applyProtection="1">
      <protection hidden="1"/>
    </xf>
    <xf numFmtId="3" fontId="66" fillId="19" borderId="9" xfId="5" applyNumberFormat="1" applyFont="1" applyFill="1" applyBorder="1" applyAlignment="1" applyProtection="1">
      <protection hidden="1"/>
    </xf>
    <xf numFmtId="3" fontId="66" fillId="19" borderId="7" xfId="5" applyNumberFormat="1" applyFont="1" applyFill="1" applyBorder="1" applyAlignment="1" applyProtection="1">
      <protection hidden="1"/>
    </xf>
    <xf numFmtId="170" fontId="66" fillId="19" borderId="9" xfId="5" applyNumberFormat="1" applyFont="1" applyFill="1" applyBorder="1" applyAlignment="1" applyProtection="1">
      <protection hidden="1"/>
    </xf>
    <xf numFmtId="170" fontId="67" fillId="19" borderId="7" xfId="5" applyNumberFormat="1" applyFont="1" applyFill="1" applyBorder="1" applyAlignment="1" applyProtection="1">
      <protection hidden="1"/>
    </xf>
    <xf numFmtId="0" fontId="66" fillId="19" borderId="27" xfId="5" applyFont="1" applyFill="1" applyBorder="1" applyProtection="1">
      <protection hidden="1"/>
    </xf>
    <xf numFmtId="0" fontId="66" fillId="18" borderId="17" xfId="5" applyFont="1" applyFill="1" applyBorder="1" applyAlignment="1" applyProtection="1">
      <alignment horizontal="right" wrapText="1"/>
      <protection hidden="1"/>
    </xf>
    <xf numFmtId="0" fontId="67" fillId="18" borderId="0" xfId="5" applyFont="1" applyFill="1" applyBorder="1" applyAlignment="1" applyProtection="1">
      <alignment horizontal="left"/>
      <protection hidden="1"/>
    </xf>
    <xf numFmtId="0" fontId="66" fillId="18" borderId="11" xfId="5" applyFont="1" applyFill="1" applyBorder="1" applyAlignment="1" applyProtection="1">
      <alignment horizontal="left" wrapText="1"/>
      <protection hidden="1"/>
    </xf>
    <xf numFmtId="9" fontId="66" fillId="18" borderId="15" xfId="8" applyFont="1" applyFill="1" applyBorder="1" applyAlignment="1" applyProtection="1">
      <protection hidden="1"/>
    </xf>
    <xf numFmtId="9" fontId="66" fillId="19" borderId="15" xfId="8" applyFont="1" applyFill="1" applyBorder="1" applyProtection="1">
      <protection hidden="1"/>
    </xf>
    <xf numFmtId="1" fontId="11" fillId="18" borderId="29" xfId="5" applyNumberFormat="1" applyFont="1" applyFill="1" applyBorder="1" applyAlignment="1" applyProtection="1">
      <protection hidden="1"/>
    </xf>
    <xf numFmtId="171" fontId="66" fillId="19" borderId="10" xfId="5" applyNumberFormat="1" applyFont="1" applyFill="1" applyBorder="1" applyAlignment="1" applyProtection="1">
      <alignment vertical="center"/>
      <protection hidden="1"/>
    </xf>
    <xf numFmtId="9" fontId="66" fillId="19" borderId="14" xfId="8" applyFont="1" applyFill="1" applyBorder="1" applyProtection="1">
      <protection hidden="1"/>
    </xf>
    <xf numFmtId="0" fontId="64" fillId="18" borderId="0" xfId="5" applyFont="1" applyFill="1" applyAlignment="1" applyProtection="1">
      <alignment vertical="top" wrapText="1"/>
      <protection hidden="1"/>
    </xf>
    <xf numFmtId="3" fontId="64" fillId="18" borderId="0" xfId="5" applyNumberFormat="1" applyFont="1" applyFill="1" applyAlignment="1" applyProtection="1">
      <alignment vertical="top" wrapText="1"/>
      <protection hidden="1"/>
    </xf>
    <xf numFmtId="0" fontId="64" fillId="18" borderId="0" xfId="5" applyFont="1" applyFill="1" applyProtection="1">
      <protection hidden="1"/>
    </xf>
    <xf numFmtId="171" fontId="66" fillId="19" borderId="5" xfId="5" applyNumberFormat="1" applyFont="1" applyFill="1" applyBorder="1" applyAlignment="1" applyProtection="1">
      <alignment vertical="center"/>
      <protection hidden="1"/>
    </xf>
    <xf numFmtId="3" fontId="66" fillId="18" borderId="0" xfId="5" applyNumberFormat="1" applyFont="1" applyFill="1" applyBorder="1" applyAlignment="1" applyProtection="1">
      <alignment horizontal="left" vertical="top" wrapText="1"/>
      <protection hidden="1"/>
    </xf>
    <xf numFmtId="0" fontId="66" fillId="18" borderId="28" xfId="0" applyFont="1" applyFill="1" applyBorder="1" applyAlignment="1" applyProtection="1">
      <protection hidden="1"/>
    </xf>
    <xf numFmtId="0" fontId="11" fillId="0" borderId="0" xfId="38" applyFont="1" applyBorder="1" applyAlignment="1">
      <alignment wrapText="1"/>
    </xf>
    <xf numFmtId="0" fontId="66" fillId="18" borderId="28" xfId="5" applyFont="1" applyFill="1" applyBorder="1" applyProtection="1">
      <protection hidden="1"/>
    </xf>
    <xf numFmtId="0" fontId="66" fillId="18" borderId="29" xfId="5" applyFont="1" applyFill="1" applyBorder="1" applyProtection="1">
      <protection hidden="1"/>
    </xf>
    <xf numFmtId="0" fontId="67" fillId="18" borderId="27" xfId="5" applyFont="1" applyFill="1" applyBorder="1" applyProtection="1">
      <protection hidden="1"/>
    </xf>
    <xf numFmtId="0" fontId="66" fillId="18" borderId="27" xfId="5" applyFont="1" applyFill="1" applyBorder="1" applyProtection="1">
      <protection hidden="1"/>
    </xf>
    <xf numFmtId="170" fontId="11" fillId="19" borderId="28" xfId="5" applyNumberFormat="1" applyFont="1" applyFill="1" applyBorder="1" applyAlignment="1" applyProtection="1">
      <protection hidden="1"/>
    </xf>
    <xf numFmtId="0" fontId="11" fillId="18" borderId="3" xfId="5" applyFont="1" applyFill="1" applyBorder="1" applyAlignment="1" applyProtection="1">
      <alignment vertical="top" wrapText="1"/>
      <protection hidden="1"/>
    </xf>
    <xf numFmtId="0" fontId="10" fillId="18" borderId="5" xfId="5" applyFont="1" applyFill="1" applyBorder="1" applyProtection="1">
      <protection hidden="1"/>
    </xf>
    <xf numFmtId="0" fontId="66" fillId="18" borderId="0" xfId="5" applyFont="1" applyFill="1" applyBorder="1" applyProtection="1"/>
    <xf numFmtId="0" fontId="11" fillId="18" borderId="5" xfId="5" applyFont="1" applyFill="1" applyBorder="1" applyProtection="1">
      <protection hidden="1"/>
    </xf>
    <xf numFmtId="0" fontId="66" fillId="18" borderId="8" xfId="5" applyFont="1" applyFill="1" applyBorder="1" applyAlignment="1" applyProtection="1">
      <alignment horizontal="right" wrapText="1"/>
      <protection hidden="1"/>
    </xf>
    <xf numFmtId="0" fontId="66" fillId="18" borderId="7" xfId="5" applyFont="1" applyFill="1" applyBorder="1" applyAlignment="1" applyProtection="1">
      <alignment horizontal="right" wrapText="1"/>
      <protection hidden="1"/>
    </xf>
    <xf numFmtId="2" fontId="64" fillId="18" borderId="0" xfId="5" applyNumberFormat="1" applyFont="1" applyFill="1" applyAlignment="1" applyProtection="1">
      <protection hidden="1"/>
    </xf>
    <xf numFmtId="0" fontId="64" fillId="18" borderId="0" xfId="5" applyNumberFormat="1" applyFont="1" applyFill="1" applyAlignment="1" applyProtection="1">
      <protection hidden="1"/>
    </xf>
    <xf numFmtId="3" fontId="66" fillId="19" borderId="27" xfId="5" applyNumberFormat="1" applyFont="1" applyFill="1" applyBorder="1" applyAlignment="1" applyProtection="1">
      <alignment horizontal="right" vertical="center"/>
      <protection hidden="1"/>
    </xf>
    <xf numFmtId="3" fontId="66" fillId="19" borderId="27" xfId="5" applyNumberFormat="1" applyFont="1" applyFill="1" applyBorder="1" applyAlignment="1" applyProtection="1">
      <alignment vertical="center"/>
      <protection hidden="1"/>
    </xf>
    <xf numFmtId="170" fontId="66" fillId="19" borderId="27" xfId="5" applyNumberFormat="1" applyFont="1" applyFill="1" applyBorder="1" applyAlignment="1" applyProtection="1">
      <alignment vertical="center"/>
      <protection hidden="1"/>
    </xf>
    <xf numFmtId="0" fontId="11" fillId="19" borderId="32" xfId="5" applyFont="1" applyFill="1" applyBorder="1" applyAlignment="1" applyProtection="1">
      <alignment horizontal="right" vertical="top" wrapText="1"/>
      <protection hidden="1"/>
    </xf>
    <xf numFmtId="0" fontId="11" fillId="18" borderId="32" xfId="5" applyFont="1" applyFill="1" applyBorder="1" applyAlignment="1" applyProtection="1">
      <alignment vertical="top" wrapText="1"/>
      <protection hidden="1"/>
    </xf>
    <xf numFmtId="0" fontId="62" fillId="19" borderId="32" xfId="5" applyFont="1" applyFill="1" applyBorder="1" applyAlignment="1" applyProtection="1">
      <alignment horizontal="right"/>
      <protection hidden="1"/>
    </xf>
    <xf numFmtId="171" fontId="66" fillId="18" borderId="0" xfId="5" applyNumberFormat="1" applyFont="1" applyFill="1" applyBorder="1" applyAlignment="1" applyProtection="1">
      <alignment vertical="center"/>
      <protection hidden="1"/>
    </xf>
    <xf numFmtId="171" fontId="67" fillId="18" borderId="0" xfId="5" applyNumberFormat="1" applyFont="1" applyFill="1" applyBorder="1" applyAlignment="1" applyProtection="1">
      <alignment vertical="center"/>
      <protection hidden="1"/>
    </xf>
    <xf numFmtId="171" fontId="66" fillId="19" borderId="10" xfId="5" applyNumberFormat="1" applyFont="1" applyFill="1" applyBorder="1" applyAlignment="1" applyProtection="1">
      <alignment horizontal="right" vertical="center"/>
      <protection hidden="1"/>
    </xf>
    <xf numFmtId="3" fontId="11" fillId="18" borderId="0" xfId="5" applyNumberFormat="1" applyFont="1" applyFill="1" applyAlignment="1" applyProtection="1">
      <alignment vertical="top"/>
      <protection hidden="1"/>
    </xf>
    <xf numFmtId="0" fontId="66" fillId="19" borderId="31" xfId="5" applyFont="1" applyFill="1" applyBorder="1" applyAlignment="1" applyProtection="1">
      <alignment horizontal="right" wrapText="1"/>
      <protection hidden="1"/>
    </xf>
    <xf numFmtId="171" fontId="67" fillId="19" borderId="10" xfId="5" applyNumberFormat="1" applyFont="1" applyFill="1" applyBorder="1" applyAlignment="1" applyProtection="1">
      <alignment horizontal="right" vertical="center"/>
      <protection hidden="1"/>
    </xf>
    <xf numFmtId="171" fontId="67" fillId="19" borderId="8" xfId="5" applyNumberFormat="1" applyFont="1" applyFill="1" applyBorder="1" applyAlignment="1" applyProtection="1">
      <alignment horizontal="right" vertical="center"/>
      <protection hidden="1"/>
    </xf>
    <xf numFmtId="0" fontId="66" fillId="18" borderId="10" xfId="0" applyFont="1" applyFill="1" applyBorder="1" applyAlignment="1" applyProtection="1">
      <protection hidden="1"/>
    </xf>
    <xf numFmtId="3" fontId="66" fillId="19" borderId="10" xfId="0" applyNumberFormat="1" applyFont="1" applyFill="1" applyBorder="1" applyAlignment="1" applyProtection="1">
      <protection hidden="1"/>
    </xf>
    <xf numFmtId="0" fontId="67" fillId="18" borderId="10" xfId="0" applyFont="1" applyFill="1" applyBorder="1" applyAlignment="1" applyProtection="1">
      <protection hidden="1"/>
    </xf>
    <xf numFmtId="3" fontId="67" fillId="19" borderId="10" xfId="0" applyNumberFormat="1" applyFont="1" applyFill="1" applyBorder="1" applyAlignment="1" applyProtection="1">
      <protection hidden="1"/>
    </xf>
    <xf numFmtId="0" fontId="67" fillId="18" borderId="8" xfId="0" applyFont="1" applyFill="1" applyBorder="1" applyAlignment="1" applyProtection="1">
      <protection hidden="1"/>
    </xf>
    <xf numFmtId="9" fontId="64" fillId="18" borderId="0" xfId="5" applyNumberFormat="1" applyFont="1" applyFill="1" applyAlignment="1" applyProtection="1">
      <protection hidden="1"/>
    </xf>
    <xf numFmtId="176" fontId="64" fillId="18" borderId="0" xfId="5" applyNumberFormat="1" applyFont="1" applyFill="1" applyAlignment="1" applyProtection="1">
      <protection hidden="1"/>
    </xf>
    <xf numFmtId="0" fontId="66" fillId="19" borderId="32" xfId="5" applyFont="1" applyFill="1" applyBorder="1" applyAlignment="1" applyProtection="1">
      <alignment horizontal="right" wrapText="1"/>
      <protection hidden="1"/>
    </xf>
    <xf numFmtId="1" fontId="66" fillId="19" borderId="28" xfId="8" applyNumberFormat="1" applyFont="1" applyFill="1" applyBorder="1" applyAlignment="1" applyProtection="1">
      <protection hidden="1"/>
    </xf>
    <xf numFmtId="0" fontId="71" fillId="18" borderId="0" xfId="0" applyFont="1" applyFill="1" applyBorder="1" applyAlignment="1" applyProtection="1">
      <alignment vertical="top" wrapText="1"/>
      <protection hidden="1"/>
    </xf>
    <xf numFmtId="0" fontId="66" fillId="18" borderId="28" xfId="0" applyFont="1" applyFill="1" applyBorder="1" applyAlignment="1" applyProtection="1">
      <alignment vertical="top"/>
      <protection hidden="1"/>
    </xf>
    <xf numFmtId="0" fontId="71" fillId="18" borderId="0" xfId="0" applyFont="1" applyFill="1" applyBorder="1" applyAlignment="1" applyProtection="1">
      <alignment wrapText="1"/>
      <protection hidden="1"/>
    </xf>
    <xf numFmtId="0" fontId="71" fillId="18" borderId="28" xfId="0" applyFont="1" applyFill="1" applyBorder="1" applyAlignment="1" applyProtection="1">
      <alignment horizontal="left"/>
      <protection hidden="1"/>
    </xf>
    <xf numFmtId="0" fontId="62" fillId="19" borderId="31" xfId="5" applyFont="1" applyFill="1" applyBorder="1" applyAlignment="1" applyProtection="1">
      <alignment horizontal="right"/>
      <protection hidden="1"/>
    </xf>
    <xf numFmtId="3" fontId="66" fillId="18" borderId="28" xfId="5" applyNumberFormat="1" applyFont="1" applyFill="1" applyBorder="1" applyAlignment="1" applyProtection="1">
      <protection hidden="1"/>
    </xf>
    <xf numFmtId="1" fontId="66" fillId="18" borderId="28" xfId="5" applyNumberFormat="1" applyFont="1" applyFill="1" applyBorder="1" applyAlignment="1" applyProtection="1">
      <protection hidden="1"/>
    </xf>
    <xf numFmtId="1" fontId="66" fillId="18" borderId="28" xfId="5" applyNumberFormat="1" applyFont="1" applyFill="1" applyBorder="1" applyAlignment="1" applyProtection="1">
      <alignment horizontal="right" vertical="center"/>
      <protection hidden="1"/>
    </xf>
    <xf numFmtId="1" fontId="66" fillId="18" borderId="28" xfId="5" applyNumberFormat="1" applyFont="1" applyFill="1" applyBorder="1" applyAlignment="1" applyProtection="1">
      <alignment vertical="center"/>
      <protection hidden="1"/>
    </xf>
    <xf numFmtId="1" fontId="66" fillId="19" borderId="28" xfId="5" applyNumberFormat="1" applyFont="1" applyFill="1" applyBorder="1" applyAlignment="1" applyProtection="1">
      <alignment horizontal="right" vertical="center"/>
      <protection hidden="1"/>
    </xf>
    <xf numFmtId="0" fontId="66" fillId="18" borderId="32" xfId="5" applyFont="1" applyFill="1" applyBorder="1" applyAlignment="1" applyProtection="1">
      <alignment horizontal="right" vertical="top" wrapText="1"/>
      <protection hidden="1"/>
    </xf>
    <xf numFmtId="0" fontId="66" fillId="18" borderId="8" xfId="5" applyFont="1" applyFill="1" applyBorder="1" applyAlignment="1" applyProtection="1">
      <alignment horizontal="right" vertical="top" wrapText="1"/>
      <protection hidden="1"/>
    </xf>
    <xf numFmtId="0" fontId="66" fillId="18" borderId="27" xfId="5" applyFont="1" applyFill="1" applyBorder="1" applyAlignment="1" applyProtection="1">
      <alignment horizontal="right" vertical="top" wrapText="1"/>
      <protection hidden="1"/>
    </xf>
    <xf numFmtId="0" fontId="66" fillId="18" borderId="5" xfId="5" applyFont="1" applyFill="1" applyBorder="1" applyAlignment="1" applyProtection="1">
      <alignment horizontal="right" vertical="top" wrapText="1"/>
      <protection hidden="1"/>
    </xf>
    <xf numFmtId="0" fontId="66" fillId="18" borderId="28" xfId="5" applyFont="1" applyFill="1" applyBorder="1" applyAlignment="1" applyProtection="1">
      <alignment horizontal="right" vertical="top" wrapText="1"/>
      <protection hidden="1"/>
    </xf>
    <xf numFmtId="0" fontId="66" fillId="18" borderId="15" xfId="5" applyFont="1" applyFill="1" applyBorder="1" applyAlignment="1" applyProtection="1">
      <alignment horizontal="right" vertical="top" wrapText="1"/>
      <protection hidden="1"/>
    </xf>
    <xf numFmtId="0" fontId="66" fillId="18" borderId="13" xfId="5" applyFont="1" applyFill="1" applyBorder="1" applyAlignment="1" applyProtection="1">
      <alignment horizontal="right" vertical="top" wrapText="1"/>
      <protection hidden="1"/>
    </xf>
    <xf numFmtId="9" fontId="66" fillId="19" borderId="10" xfId="5" applyNumberFormat="1" applyFont="1" applyFill="1" applyBorder="1" applyAlignment="1" applyProtection="1">
      <alignment horizontal="right"/>
      <protection hidden="1"/>
    </xf>
    <xf numFmtId="9" fontId="66" fillId="18" borderId="0" xfId="5" applyNumberFormat="1" applyFont="1" applyFill="1" applyBorder="1" applyAlignment="1" applyProtection="1">
      <alignment horizontal="right"/>
      <protection hidden="1"/>
    </xf>
    <xf numFmtId="9" fontId="67" fillId="19" borderId="10" xfId="5" applyNumberFormat="1" applyFont="1" applyFill="1" applyBorder="1" applyAlignment="1" applyProtection="1">
      <alignment horizontal="right"/>
      <protection hidden="1"/>
    </xf>
    <xf numFmtId="9" fontId="67" fillId="18" borderId="0" xfId="5" applyNumberFormat="1" applyFont="1" applyFill="1" applyBorder="1" applyAlignment="1" applyProtection="1">
      <alignment horizontal="right"/>
      <protection hidden="1"/>
    </xf>
    <xf numFmtId="9" fontId="67" fillId="19" borderId="0" xfId="5" applyNumberFormat="1" applyFont="1" applyFill="1" applyBorder="1" applyAlignment="1" applyProtection="1">
      <alignment horizontal="right"/>
      <protection hidden="1"/>
    </xf>
    <xf numFmtId="9" fontId="66" fillId="19" borderId="0" xfId="5" applyNumberFormat="1" applyFont="1" applyFill="1" applyBorder="1" applyAlignment="1" applyProtection="1">
      <alignment horizontal="right"/>
      <protection hidden="1"/>
    </xf>
    <xf numFmtId="9" fontId="67" fillId="19" borderId="8" xfId="5" applyNumberFormat="1" applyFont="1" applyFill="1" applyBorder="1" applyAlignment="1" applyProtection="1">
      <alignment horizontal="right"/>
      <protection hidden="1"/>
    </xf>
    <xf numFmtId="9" fontId="67" fillId="19" borderId="5" xfId="5" applyNumberFormat="1" applyFont="1" applyFill="1" applyBorder="1" applyAlignment="1" applyProtection="1">
      <alignment horizontal="right"/>
      <protection hidden="1"/>
    </xf>
    <xf numFmtId="9" fontId="66" fillId="19" borderId="10" xfId="5" applyNumberFormat="1" applyFont="1" applyFill="1" applyBorder="1" applyAlignment="1" applyProtection="1">
      <protection hidden="1"/>
    </xf>
    <xf numFmtId="9" fontId="66" fillId="19" borderId="0" xfId="5" applyNumberFormat="1" applyFont="1" applyFill="1" applyBorder="1" applyAlignment="1" applyProtection="1">
      <protection hidden="1"/>
    </xf>
    <xf numFmtId="9" fontId="66" fillId="19" borderId="10" xfId="5" applyNumberFormat="1" applyFont="1" applyFill="1" applyBorder="1" applyProtection="1">
      <protection hidden="1"/>
    </xf>
    <xf numFmtId="9" fontId="66" fillId="19" borderId="0" xfId="5" applyNumberFormat="1" applyFont="1" applyFill="1" applyBorder="1" applyProtection="1">
      <protection hidden="1"/>
    </xf>
    <xf numFmtId="9" fontId="66" fillId="19" borderId="8" xfId="5" applyNumberFormat="1" applyFont="1" applyFill="1" applyBorder="1" applyAlignment="1" applyProtection="1">
      <protection hidden="1"/>
    </xf>
    <xf numFmtId="9" fontId="66" fillId="19" borderId="5" xfId="5" applyNumberFormat="1" applyFont="1" applyFill="1" applyBorder="1" applyAlignment="1" applyProtection="1">
      <protection hidden="1"/>
    </xf>
    <xf numFmtId="9" fontId="66" fillId="19" borderId="27" xfId="5" applyNumberFormat="1" applyFont="1" applyFill="1" applyBorder="1" applyAlignment="1" applyProtection="1">
      <protection hidden="1"/>
    </xf>
    <xf numFmtId="9" fontId="67" fillId="19" borderId="10" xfId="5" applyNumberFormat="1" applyFont="1" applyFill="1" applyBorder="1" applyAlignment="1" applyProtection="1">
      <protection hidden="1"/>
    </xf>
    <xf numFmtId="9" fontId="67" fillId="19" borderId="0" xfId="5" applyNumberFormat="1" applyFont="1" applyFill="1" applyBorder="1" applyAlignment="1" applyProtection="1">
      <protection hidden="1"/>
    </xf>
    <xf numFmtId="9" fontId="67" fillId="19" borderId="8" xfId="5" applyNumberFormat="1" applyFont="1" applyFill="1" applyBorder="1" applyAlignment="1" applyProtection="1">
      <protection hidden="1"/>
    </xf>
    <xf numFmtId="9" fontId="67" fillId="19" borderId="5" xfId="5" applyNumberFormat="1" applyFont="1" applyFill="1" applyBorder="1" applyAlignment="1" applyProtection="1">
      <protection hidden="1"/>
    </xf>
    <xf numFmtId="9" fontId="11" fillId="18" borderId="15" xfId="8" applyFont="1" applyFill="1" applyBorder="1" applyProtection="1">
      <protection hidden="1"/>
    </xf>
    <xf numFmtId="9" fontId="11" fillId="18" borderId="14" xfId="8" applyFont="1" applyFill="1" applyBorder="1" applyProtection="1">
      <protection hidden="1"/>
    </xf>
    <xf numFmtId="9" fontId="11" fillId="18" borderId="13" xfId="8" applyFont="1" applyFill="1" applyBorder="1" applyProtection="1">
      <protection hidden="1"/>
    </xf>
    <xf numFmtId="1" fontId="66" fillId="18" borderId="28" xfId="5" applyNumberFormat="1" applyFont="1" applyFill="1" applyBorder="1" applyAlignment="1" applyProtection="1">
      <alignment horizontal="right"/>
      <protection hidden="1"/>
    </xf>
    <xf numFmtId="1" fontId="66" fillId="18" borderId="28" xfId="5" applyNumberFormat="1" applyFont="1" applyFill="1" applyBorder="1" applyProtection="1">
      <protection hidden="1"/>
    </xf>
    <xf numFmtId="1" fontId="66" fillId="19" borderId="27" xfId="5" applyNumberFormat="1" applyFont="1" applyFill="1" applyBorder="1" applyAlignment="1" applyProtection="1">
      <alignment vertical="center"/>
      <protection hidden="1"/>
    </xf>
    <xf numFmtId="1" fontId="66" fillId="19" borderId="28" xfId="5" applyNumberFormat="1" applyFont="1" applyFill="1" applyBorder="1" applyAlignment="1" applyProtection="1">
      <protection hidden="1"/>
    </xf>
    <xf numFmtId="3" fontId="11" fillId="19" borderId="27" xfId="5" applyNumberFormat="1" applyFont="1" applyFill="1" applyBorder="1" applyAlignment="1" applyProtection="1">
      <alignment horizontal="right"/>
      <protection hidden="1"/>
    </xf>
    <xf numFmtId="0" fontId="62" fillId="19" borderId="28" xfId="5" applyFont="1" applyFill="1" applyBorder="1" applyAlignment="1" applyProtection="1">
      <protection hidden="1"/>
    </xf>
    <xf numFmtId="0" fontId="11" fillId="18" borderId="7" xfId="5" applyFont="1" applyFill="1" applyBorder="1" applyAlignment="1" applyProtection="1">
      <protection hidden="1"/>
    </xf>
    <xf numFmtId="3" fontId="11" fillId="18" borderId="28" xfId="5" applyNumberFormat="1" applyFont="1" applyFill="1" applyBorder="1" applyAlignment="1" applyProtection="1">
      <alignment horizontal="right"/>
      <protection hidden="1"/>
    </xf>
    <xf numFmtId="3" fontId="11" fillId="18" borderId="28" xfId="5" applyNumberFormat="1" applyFont="1" applyFill="1" applyBorder="1" applyAlignment="1" applyProtection="1">
      <protection hidden="1"/>
    </xf>
    <xf numFmtId="1" fontId="11" fillId="18" borderId="28" xfId="5" applyNumberFormat="1" applyFont="1" applyFill="1" applyBorder="1" applyAlignment="1" applyProtection="1">
      <protection hidden="1"/>
    </xf>
    <xf numFmtId="0" fontId="10" fillId="18" borderId="9" xfId="5" applyFont="1" applyFill="1" applyBorder="1" applyAlignment="1" applyProtection="1">
      <protection hidden="1"/>
    </xf>
    <xf numFmtId="1" fontId="11" fillId="19" borderId="27" xfId="5" applyNumberFormat="1" applyFont="1" applyFill="1" applyBorder="1" applyAlignment="1" applyProtection="1">
      <protection hidden="1"/>
    </xf>
    <xf numFmtId="0" fontId="11" fillId="19" borderId="27" xfId="5" applyFont="1" applyFill="1" applyBorder="1" applyAlignment="1" applyProtection="1">
      <protection hidden="1"/>
    </xf>
    <xf numFmtId="9" fontId="66" fillId="19" borderId="30" xfId="8" applyFont="1" applyFill="1" applyBorder="1" applyAlignment="1" applyProtection="1">
      <protection hidden="1"/>
    </xf>
    <xf numFmtId="9" fontId="66" fillId="19" borderId="14" xfId="8" applyFont="1" applyFill="1" applyBorder="1" applyAlignment="1" applyProtection="1">
      <protection hidden="1"/>
    </xf>
    <xf numFmtId="9" fontId="67" fillId="19" borderId="14" xfId="8" applyFont="1" applyFill="1" applyBorder="1" applyAlignment="1" applyProtection="1">
      <protection hidden="1"/>
    </xf>
    <xf numFmtId="9" fontId="67" fillId="19" borderId="13" xfId="8" applyFont="1" applyFill="1" applyBorder="1" applyAlignment="1" applyProtection="1">
      <protection hidden="1"/>
    </xf>
    <xf numFmtId="9" fontId="66" fillId="19" borderId="13" xfId="8" applyFont="1" applyFill="1" applyBorder="1" applyAlignment="1" applyProtection="1">
      <protection hidden="1"/>
    </xf>
    <xf numFmtId="171" fontId="67" fillId="19" borderId="0" xfId="5" applyNumberFormat="1" applyFont="1" applyFill="1" applyBorder="1" applyAlignment="1" applyProtection="1">
      <alignment vertical="center"/>
      <protection hidden="1"/>
    </xf>
    <xf numFmtId="171" fontId="67" fillId="19" borderId="5" xfId="5" applyNumberFormat="1" applyFont="1" applyFill="1" applyBorder="1" applyAlignment="1" applyProtection="1">
      <alignment vertical="center"/>
      <protection hidden="1"/>
    </xf>
    <xf numFmtId="3" fontId="66" fillId="19" borderId="0" xfId="5" applyNumberFormat="1" applyFont="1" applyFill="1" applyAlignment="1" applyProtection="1">
      <alignment vertical="center"/>
      <protection hidden="1"/>
    </xf>
    <xf numFmtId="3" fontId="66" fillId="19" borderId="27" xfId="0" applyNumberFormat="1" applyFont="1" applyFill="1" applyBorder="1" applyAlignment="1" applyProtection="1">
      <protection hidden="1"/>
    </xf>
    <xf numFmtId="0" fontId="72" fillId="19" borderId="27" xfId="5" applyFont="1" applyFill="1" applyBorder="1" applyAlignment="1" applyProtection="1">
      <alignment horizontal="right" wrapText="1"/>
      <protection hidden="1"/>
    </xf>
    <xf numFmtId="0" fontId="72" fillId="19" borderId="29" xfId="5" applyFont="1" applyFill="1" applyBorder="1" applyAlignment="1" applyProtection="1">
      <alignment horizontal="right" wrapText="1"/>
      <protection hidden="1"/>
    </xf>
    <xf numFmtId="172" fontId="64" fillId="18" borderId="0" xfId="5" applyNumberFormat="1" applyFont="1" applyFill="1" applyAlignment="1" applyProtection="1">
      <protection hidden="1"/>
    </xf>
    <xf numFmtId="3" fontId="66" fillId="19" borderId="8" xfId="0" applyNumberFormat="1" applyFont="1" applyFill="1" applyBorder="1" applyAlignment="1" applyProtection="1">
      <protection hidden="1"/>
    </xf>
    <xf numFmtId="0" fontId="72" fillId="19" borderId="28" xfId="5" applyFont="1" applyFill="1" applyBorder="1" applyAlignment="1" applyProtection="1">
      <alignment horizontal="right" wrapText="1"/>
      <protection hidden="1"/>
    </xf>
    <xf numFmtId="177" fontId="64" fillId="18" borderId="0" xfId="5" applyNumberFormat="1" applyFont="1" applyFill="1" applyAlignment="1" applyProtection="1">
      <protection hidden="1"/>
    </xf>
    <xf numFmtId="0" fontId="66" fillId="19" borderId="10" xfId="5" applyFont="1" applyFill="1" applyBorder="1" applyAlignment="1" applyProtection="1">
      <alignment horizontal="right" wrapText="1"/>
      <protection hidden="1"/>
    </xf>
    <xf numFmtId="0" fontId="66" fillId="19" borderId="0" xfId="5" applyFont="1" applyFill="1" applyBorder="1" applyAlignment="1" applyProtection="1">
      <alignment horizontal="right" wrapText="1"/>
      <protection hidden="1"/>
    </xf>
    <xf numFmtId="0" fontId="66" fillId="19" borderId="9" xfId="5" applyFont="1" applyFill="1" applyBorder="1" applyAlignment="1" applyProtection="1">
      <alignment horizontal="right" wrapText="1"/>
      <protection hidden="1"/>
    </xf>
    <xf numFmtId="1" fontId="66" fillId="19" borderId="27" xfId="5" applyNumberFormat="1" applyFont="1" applyFill="1" applyBorder="1" applyAlignment="1" applyProtection="1">
      <protection hidden="1"/>
    </xf>
    <xf numFmtId="9" fontId="66" fillId="18" borderId="8" xfId="8" applyFont="1" applyFill="1" applyBorder="1" applyAlignment="1" applyProtection="1">
      <alignment horizontal="right"/>
      <protection hidden="1"/>
    </xf>
    <xf numFmtId="9" fontId="66" fillId="18" borderId="7" xfId="8" applyFont="1" applyFill="1" applyBorder="1" applyAlignment="1" applyProtection="1">
      <alignment horizontal="right"/>
      <protection hidden="1"/>
    </xf>
    <xf numFmtId="0" fontId="11" fillId="19" borderId="28" xfId="5" applyFont="1" applyFill="1" applyBorder="1" applyProtection="1">
      <protection hidden="1"/>
    </xf>
    <xf numFmtId="0" fontId="66" fillId="19" borderId="28" xfId="0" applyFont="1" applyFill="1" applyBorder="1" applyAlignment="1">
      <alignment wrapText="1"/>
    </xf>
    <xf numFmtId="1" fontId="68" fillId="19" borderId="10" xfId="5" applyNumberFormat="1" applyFont="1" applyFill="1" applyBorder="1" applyAlignment="1" applyProtection="1">
      <alignment horizontal="right" vertical="center"/>
      <protection hidden="1"/>
    </xf>
    <xf numFmtId="0" fontId="68" fillId="19" borderId="10" xfId="5" applyFont="1" applyFill="1" applyBorder="1" applyAlignment="1" applyProtection="1">
      <alignment horizontal="right" vertical="center"/>
      <protection hidden="1"/>
    </xf>
    <xf numFmtId="0" fontId="69" fillId="19" borderId="10" xfId="5" applyFont="1" applyFill="1" applyBorder="1" applyAlignment="1" applyProtection="1">
      <alignment horizontal="right" vertical="center"/>
      <protection hidden="1"/>
    </xf>
    <xf numFmtId="1" fontId="69" fillId="19" borderId="10" xfId="5" applyNumberFormat="1" applyFont="1" applyFill="1" applyBorder="1" applyAlignment="1" applyProtection="1">
      <alignment horizontal="right" vertical="center"/>
      <protection hidden="1"/>
    </xf>
    <xf numFmtId="1" fontId="69" fillId="19" borderId="8" xfId="5" applyNumberFormat="1" applyFont="1" applyFill="1" applyBorder="1" applyAlignment="1" applyProtection="1">
      <alignment horizontal="right" vertical="center"/>
      <protection hidden="1"/>
    </xf>
    <xf numFmtId="1" fontId="68" fillId="19" borderId="10" xfId="0" applyNumberFormat="1" applyFont="1" applyFill="1" applyBorder="1" applyAlignment="1" applyProtection="1">
      <alignment vertical="center"/>
      <protection hidden="1"/>
    </xf>
    <xf numFmtId="3" fontId="68" fillId="19" borderId="10" xfId="5" applyNumberFormat="1" applyFont="1" applyFill="1" applyBorder="1" applyAlignment="1" applyProtection="1">
      <alignment vertical="center"/>
      <protection hidden="1"/>
    </xf>
    <xf numFmtId="171" fontId="68" fillId="19" borderId="10" xfId="5" applyNumberFormat="1" applyFont="1" applyFill="1" applyBorder="1" applyAlignment="1" applyProtection="1">
      <alignment vertical="center"/>
      <protection hidden="1"/>
    </xf>
    <xf numFmtId="3" fontId="68" fillId="19" borderId="8" xfId="5" applyNumberFormat="1" applyFont="1" applyFill="1" applyBorder="1" applyAlignment="1" applyProtection="1">
      <alignment vertical="center"/>
      <protection hidden="1"/>
    </xf>
    <xf numFmtId="1" fontId="66" fillId="19" borderId="29" xfId="5" applyNumberFormat="1" applyFont="1" applyFill="1" applyBorder="1" applyAlignment="1" applyProtection="1">
      <alignment vertical="center"/>
      <protection hidden="1"/>
    </xf>
    <xf numFmtId="3" fontId="67" fillId="19" borderId="9" xfId="5" applyNumberFormat="1" applyFont="1" applyFill="1" applyBorder="1" applyAlignment="1" applyProtection="1">
      <alignment vertical="center"/>
      <protection hidden="1"/>
    </xf>
    <xf numFmtId="0" fontId="66" fillId="19" borderId="29" xfId="5" applyFont="1" applyFill="1" applyBorder="1" applyAlignment="1" applyProtection="1">
      <protection hidden="1"/>
    </xf>
    <xf numFmtId="170" fontId="66" fillId="19" borderId="0" xfId="38" applyNumberFormat="1" applyFont="1" applyFill="1" applyBorder="1" applyAlignment="1" applyProtection="1">
      <alignment horizontal="right"/>
      <protection hidden="1"/>
    </xf>
    <xf numFmtId="0" fontId="66" fillId="19" borderId="8" xfId="5" applyFont="1" applyFill="1" applyBorder="1" applyAlignment="1" applyProtection="1">
      <alignment horizontal="right" wrapText="1"/>
      <protection hidden="1"/>
    </xf>
    <xf numFmtId="0" fontId="66" fillId="19" borderId="7" xfId="5" applyFont="1" applyFill="1" applyBorder="1" applyAlignment="1" applyProtection="1">
      <alignment horizontal="right" wrapText="1"/>
      <protection hidden="1"/>
    </xf>
    <xf numFmtId="0" fontId="66" fillId="19" borderId="5" xfId="5" applyFont="1" applyFill="1" applyBorder="1" applyAlignment="1" applyProtection="1">
      <alignment horizontal="right" wrapText="1"/>
      <protection hidden="1"/>
    </xf>
    <xf numFmtId="3" fontId="67" fillId="19" borderId="9" xfId="5" applyNumberFormat="1" applyFont="1" applyFill="1" applyBorder="1" applyAlignment="1" applyProtection="1">
      <protection hidden="1"/>
    </xf>
    <xf numFmtId="0" fontId="67" fillId="19" borderId="9" xfId="5" applyFont="1" applyFill="1" applyBorder="1" applyAlignment="1" applyProtection="1">
      <protection hidden="1"/>
    </xf>
    <xf numFmtId="1" fontId="66" fillId="19" borderId="29" xfId="5" applyNumberFormat="1" applyFont="1" applyFill="1" applyBorder="1" applyAlignment="1" applyProtection="1">
      <protection hidden="1"/>
    </xf>
    <xf numFmtId="3" fontId="66" fillId="18" borderId="9" xfId="5" applyNumberFormat="1" applyFont="1" applyFill="1" applyBorder="1" applyAlignment="1" applyProtection="1">
      <protection hidden="1"/>
    </xf>
    <xf numFmtId="3" fontId="67" fillId="18" borderId="7" xfId="5" applyNumberFormat="1" applyFont="1" applyFill="1" applyBorder="1" applyAlignment="1" applyProtection="1">
      <protection hidden="1"/>
    </xf>
    <xf numFmtId="170" fontId="67" fillId="18" borderId="7" xfId="5" applyNumberFormat="1" applyFont="1" applyFill="1" applyBorder="1" applyAlignment="1" applyProtection="1">
      <protection hidden="1"/>
    </xf>
    <xf numFmtId="3" fontId="66" fillId="18" borderId="27" xfId="5" applyNumberFormat="1" applyFont="1" applyFill="1" applyBorder="1" applyAlignment="1" applyProtection="1">
      <protection hidden="1"/>
    </xf>
    <xf numFmtId="1" fontId="66" fillId="18" borderId="29" xfId="5" applyNumberFormat="1" applyFont="1" applyFill="1" applyBorder="1" applyAlignment="1" applyProtection="1">
      <protection hidden="1"/>
    </xf>
    <xf numFmtId="3" fontId="67" fillId="19" borderId="7" xfId="5" applyNumberFormat="1" applyFont="1" applyFill="1" applyBorder="1" applyAlignment="1" applyProtection="1">
      <alignment vertical="center"/>
      <protection hidden="1"/>
    </xf>
    <xf numFmtId="3" fontId="67" fillId="19" borderId="7" xfId="5" applyNumberFormat="1" applyFont="1" applyFill="1" applyBorder="1" applyAlignment="1" applyProtection="1">
      <protection hidden="1"/>
    </xf>
    <xf numFmtId="170" fontId="66" fillId="19" borderId="7" xfId="5" applyNumberFormat="1" applyFont="1" applyFill="1" applyBorder="1" applyAlignment="1" applyProtection="1">
      <alignment vertical="center"/>
      <protection hidden="1"/>
    </xf>
    <xf numFmtId="1" fontId="66" fillId="19" borderId="9" xfId="2" applyNumberFormat="1" applyFont="1" applyFill="1" applyBorder="1" applyAlignment="1" applyProtection="1">
      <alignment horizontal="right" vertical="center"/>
      <protection hidden="1"/>
    </xf>
    <xf numFmtId="1" fontId="68" fillId="19" borderId="27" xfId="0" applyNumberFormat="1" applyFont="1" applyFill="1" applyBorder="1" applyAlignment="1" applyProtection="1">
      <alignment vertical="center"/>
      <protection hidden="1"/>
    </xf>
    <xf numFmtId="0" fontId="68" fillId="19" borderId="27" xfId="5" applyFont="1" applyFill="1" applyBorder="1" applyAlignment="1" applyProtection="1">
      <alignment vertical="center"/>
      <protection hidden="1"/>
    </xf>
    <xf numFmtId="3" fontId="66" fillId="18" borderId="0" xfId="5" applyNumberFormat="1" applyFont="1" applyFill="1" applyBorder="1" applyAlignment="1" applyProtection="1">
      <alignment horizontal="left" vertical="top" wrapText="1"/>
      <protection hidden="1"/>
    </xf>
    <xf numFmtId="0" fontId="67" fillId="19" borderId="0" xfId="38" applyFont="1" applyFill="1" applyBorder="1" applyAlignment="1" applyProtection="1">
      <alignment horizontal="left"/>
      <protection hidden="1"/>
    </xf>
    <xf numFmtId="0" fontId="9" fillId="19" borderId="0" xfId="38" applyFont="1" applyFill="1"/>
    <xf numFmtId="0" fontId="74" fillId="0" borderId="0" xfId="0" applyFont="1"/>
    <xf numFmtId="0" fontId="66" fillId="19" borderId="0" xfId="0" applyFont="1" applyFill="1" applyBorder="1" applyAlignment="1" applyProtection="1">
      <alignment horizontal="left" vertical="top" wrapText="1"/>
      <protection hidden="1"/>
    </xf>
    <xf numFmtId="0" fontId="66" fillId="19" borderId="0" xfId="5" applyFont="1" applyFill="1" applyAlignment="1" applyProtection="1">
      <alignment horizontal="left" vertical="top" wrapText="1"/>
      <protection hidden="1"/>
    </xf>
    <xf numFmtId="0" fontId="66" fillId="18" borderId="28" xfId="0" applyFont="1" applyFill="1" applyBorder="1" applyAlignment="1" applyProtection="1">
      <alignment horizontal="left"/>
      <protection hidden="1"/>
    </xf>
    <xf numFmtId="3" fontId="66" fillId="18" borderId="0" xfId="5" applyNumberFormat="1" applyFont="1" applyFill="1" applyBorder="1" applyAlignment="1" applyProtection="1">
      <alignment horizontal="left" vertical="top" wrapText="1"/>
      <protection hidden="1"/>
    </xf>
    <xf numFmtId="0" fontId="66" fillId="18" borderId="0" xfId="0" applyFont="1" applyFill="1" applyBorder="1" applyAlignment="1" applyProtection="1">
      <alignment horizontal="left"/>
      <protection hidden="1"/>
    </xf>
    <xf numFmtId="0" fontId="66" fillId="18" borderId="0" xfId="0" applyFont="1" applyFill="1" applyBorder="1" applyAlignment="1" applyProtection="1">
      <alignment horizontal="left" wrapText="1"/>
      <protection hidden="1"/>
    </xf>
    <xf numFmtId="3" fontId="71" fillId="18" borderId="0" xfId="5" applyNumberFormat="1" applyFont="1" applyFill="1" applyBorder="1" applyAlignment="1" applyProtection="1">
      <alignment horizontal="left" vertical="top" wrapText="1"/>
      <protection hidden="1"/>
    </xf>
    <xf numFmtId="0" fontId="11" fillId="18" borderId="4" xfId="38" applyFont="1" applyFill="1" applyBorder="1" applyAlignment="1" applyProtection="1">
      <alignment wrapText="1"/>
      <protection hidden="1"/>
    </xf>
    <xf numFmtId="0" fontId="11" fillId="0" borderId="4" xfId="38" applyFont="1" applyBorder="1" applyAlignment="1">
      <alignment wrapText="1"/>
    </xf>
    <xf numFmtId="0" fontId="66" fillId="18" borderId="27" xfId="5" applyFont="1" applyFill="1" applyBorder="1" applyAlignment="1" applyProtection="1">
      <alignment horizontal="center" vertical="top"/>
      <protection hidden="1"/>
    </xf>
    <xf numFmtId="0" fontId="66" fillId="18" borderId="28" xfId="5" applyFont="1" applyFill="1" applyBorder="1" applyAlignment="1" applyProtection="1">
      <alignment horizontal="center" vertical="top"/>
      <protection hidden="1"/>
    </xf>
    <xf numFmtId="0" fontId="11" fillId="18" borderId="0" xfId="5" applyFont="1" applyFill="1" applyAlignment="1" applyProtection="1">
      <alignment horizontal="center"/>
      <protection hidden="1"/>
    </xf>
    <xf numFmtId="0" fontId="66" fillId="18" borderId="27" xfId="5" applyFont="1" applyFill="1" applyBorder="1" applyAlignment="1" applyProtection="1">
      <alignment horizontal="center" vertical="center" wrapText="1"/>
      <protection hidden="1"/>
    </xf>
    <xf numFmtId="0" fontId="66" fillId="18" borderId="29" xfId="5" applyFont="1" applyFill="1" applyBorder="1" applyAlignment="1" applyProtection="1">
      <alignment horizontal="center" vertical="center" wrapText="1"/>
      <protection hidden="1"/>
    </xf>
    <xf numFmtId="0" fontId="66" fillId="18" borderId="27" xfId="5" applyFont="1" applyFill="1" applyBorder="1" applyAlignment="1" applyProtection="1">
      <alignment horizontal="right" wrapText="1"/>
      <protection hidden="1"/>
    </xf>
    <xf numFmtId="0" fontId="66" fillId="18" borderId="8" xfId="5" applyFont="1" applyFill="1" applyBorder="1" applyAlignment="1" applyProtection="1">
      <alignment horizontal="right" wrapText="1"/>
      <protection hidden="1"/>
    </xf>
    <xf numFmtId="0" fontId="66" fillId="18" borderId="29" xfId="5" applyFont="1" applyFill="1" applyBorder="1" applyAlignment="1" applyProtection="1">
      <alignment horizontal="right" wrapText="1"/>
      <protection hidden="1"/>
    </xf>
    <xf numFmtId="0" fontId="66" fillId="18" borderId="7" xfId="5" applyFont="1" applyFill="1" applyBorder="1" applyAlignment="1" applyProtection="1">
      <alignment horizontal="right" wrapText="1"/>
      <protection hidden="1"/>
    </xf>
    <xf numFmtId="0" fontId="66" fillId="18" borderId="15" xfId="5" applyFont="1" applyFill="1" applyBorder="1" applyAlignment="1" applyProtection="1">
      <alignment horizontal="right" wrapText="1"/>
      <protection hidden="1"/>
    </xf>
    <xf numFmtId="0" fontId="66" fillId="18" borderId="13" xfId="5" applyFont="1" applyFill="1" applyBorder="1" applyAlignment="1" applyProtection="1">
      <alignment horizontal="right" wrapText="1"/>
      <protection hidden="1"/>
    </xf>
    <xf numFmtId="3" fontId="66" fillId="18" borderId="4" xfId="5" applyNumberFormat="1" applyFont="1" applyFill="1" applyBorder="1" applyAlignment="1" applyProtection="1">
      <alignment horizontal="left" vertical="top" wrapText="1"/>
      <protection hidden="1"/>
    </xf>
    <xf numFmtId="0" fontId="66" fillId="18" borderId="0" xfId="5" applyFont="1" applyFill="1" applyAlignment="1" applyProtection="1">
      <alignment horizontal="left" vertical="top" wrapText="1"/>
      <protection hidden="1"/>
    </xf>
    <xf numFmtId="0" fontId="66" fillId="18" borderId="0" xfId="0" applyFont="1" applyFill="1" applyAlignment="1" applyProtection="1"/>
    <xf numFmtId="0" fontId="67" fillId="18" borderId="14" xfId="5" applyFont="1" applyFill="1" applyBorder="1" applyAlignment="1" applyProtection="1">
      <protection hidden="1"/>
    </xf>
    <xf numFmtId="0" fontId="66" fillId="0" borderId="0" xfId="46" applyFont="1"/>
    <xf numFmtId="3" fontId="66" fillId="33" borderId="0" xfId="5" applyNumberFormat="1" applyFont="1" applyFill="1" applyBorder="1" applyAlignment="1" applyProtection="1">
      <protection hidden="1"/>
    </xf>
    <xf numFmtId="3" fontId="66" fillId="33" borderId="9" xfId="5" applyNumberFormat="1" applyFont="1" applyFill="1" applyBorder="1" applyAlignment="1" applyProtection="1">
      <protection hidden="1"/>
    </xf>
    <xf numFmtId="0" fontId="66" fillId="33" borderId="0" xfId="5" applyFont="1" applyFill="1" applyBorder="1" applyAlignment="1" applyProtection="1">
      <protection hidden="1"/>
    </xf>
    <xf numFmtId="1" fontId="66" fillId="33" borderId="9" xfId="5" applyNumberFormat="1" applyFont="1" applyFill="1" applyBorder="1" applyAlignment="1" applyProtection="1">
      <protection hidden="1"/>
    </xf>
    <xf numFmtId="3" fontId="67" fillId="33" borderId="0" xfId="5" applyNumberFormat="1" applyFont="1" applyFill="1" applyBorder="1" applyAlignment="1" applyProtection="1">
      <protection hidden="1"/>
    </xf>
    <xf numFmtId="3" fontId="67" fillId="33" borderId="9" xfId="5" applyNumberFormat="1" applyFont="1" applyFill="1" applyBorder="1" applyAlignment="1" applyProtection="1">
      <protection hidden="1"/>
    </xf>
    <xf numFmtId="0" fontId="67" fillId="33" borderId="0" xfId="5" applyFont="1" applyFill="1" applyBorder="1" applyAlignment="1" applyProtection="1">
      <alignment horizontal="right"/>
      <protection hidden="1"/>
    </xf>
    <xf numFmtId="0" fontId="67" fillId="33" borderId="0" xfId="5" applyFont="1" applyFill="1" applyBorder="1" applyAlignment="1" applyProtection="1">
      <protection hidden="1"/>
    </xf>
    <xf numFmtId="0" fontId="67" fillId="33" borderId="9" xfId="5" applyFont="1" applyFill="1" applyBorder="1" applyAlignment="1" applyProtection="1">
      <protection hidden="1"/>
    </xf>
    <xf numFmtId="0" fontId="66" fillId="33" borderId="0" xfId="5" applyFont="1" applyFill="1" applyBorder="1" applyAlignment="1" applyProtection="1">
      <alignment horizontal="right"/>
      <protection hidden="1"/>
    </xf>
    <xf numFmtId="1" fontId="66" fillId="33" borderId="28" xfId="5" applyNumberFormat="1" applyFont="1" applyFill="1" applyBorder="1" applyAlignment="1" applyProtection="1">
      <protection hidden="1"/>
    </xf>
    <xf numFmtId="170" fontId="66" fillId="33" borderId="0" xfId="5" applyNumberFormat="1" applyFont="1" applyFill="1" applyBorder="1" applyAlignment="1" applyProtection="1">
      <protection hidden="1"/>
    </xf>
    <xf numFmtId="170" fontId="66" fillId="33" borderId="9" xfId="5" applyNumberFormat="1" applyFont="1" applyFill="1" applyBorder="1" applyAlignment="1" applyProtection="1">
      <protection hidden="1"/>
    </xf>
    <xf numFmtId="170" fontId="67" fillId="33" borderId="0" xfId="5" applyNumberFormat="1" applyFont="1" applyFill="1" applyBorder="1" applyAlignment="1" applyProtection="1">
      <protection hidden="1"/>
    </xf>
    <xf numFmtId="170" fontId="67" fillId="33" borderId="9" xfId="5" applyNumberFormat="1" applyFont="1" applyFill="1" applyBorder="1" applyAlignment="1" applyProtection="1">
      <protection hidden="1"/>
    </xf>
    <xf numFmtId="170" fontId="67" fillId="33" borderId="5" xfId="5" applyNumberFormat="1" applyFont="1" applyFill="1" applyBorder="1" applyAlignment="1" applyProtection="1">
      <protection hidden="1"/>
    </xf>
    <xf numFmtId="3" fontId="66" fillId="33" borderId="28" xfId="5" applyNumberFormat="1" applyFont="1" applyFill="1" applyBorder="1" applyAlignment="1" applyProtection="1">
      <protection hidden="1"/>
    </xf>
    <xf numFmtId="3" fontId="66" fillId="33" borderId="29" xfId="5" applyNumberFormat="1" applyFont="1" applyFill="1" applyBorder="1" applyAlignment="1" applyProtection="1">
      <protection hidden="1"/>
    </xf>
    <xf numFmtId="0" fontId="67" fillId="33" borderId="5" xfId="5" applyFont="1" applyFill="1" applyBorder="1" applyAlignment="1" applyProtection="1">
      <alignment horizontal="right"/>
      <protection hidden="1"/>
    </xf>
    <xf numFmtId="0" fontId="67" fillId="33" borderId="5" xfId="5" applyFont="1" applyFill="1" applyBorder="1" applyAlignment="1" applyProtection="1">
      <protection hidden="1"/>
    </xf>
    <xf numFmtId="3" fontId="67" fillId="33" borderId="7" xfId="5" applyNumberFormat="1" applyFont="1" applyFill="1" applyBorder="1" applyAlignment="1" applyProtection="1">
      <protection hidden="1"/>
    </xf>
    <xf numFmtId="3" fontId="66" fillId="33" borderId="5" xfId="5" applyNumberFormat="1" applyFont="1" applyFill="1" applyBorder="1" applyAlignment="1" applyProtection="1">
      <protection hidden="1"/>
    </xf>
    <xf numFmtId="3" fontId="66" fillId="33" borderId="7" xfId="5" applyNumberFormat="1" applyFont="1" applyFill="1" applyBorder="1" applyAlignment="1" applyProtection="1">
      <protection hidden="1"/>
    </xf>
    <xf numFmtId="0" fontId="11" fillId="18" borderId="0" xfId="0" applyFont="1" applyFill="1" applyAlignment="1" applyProtection="1"/>
    <xf numFmtId="0" fontId="11" fillId="18" borderId="14" xfId="5" applyFont="1" applyFill="1" applyBorder="1" applyAlignment="1" applyProtection="1">
      <protection hidden="1"/>
    </xf>
    <xf numFmtId="0" fontId="10" fillId="18" borderId="14" xfId="5" applyFont="1" applyFill="1" applyBorder="1" applyAlignment="1" applyProtection="1">
      <protection hidden="1"/>
    </xf>
    <xf numFmtId="3" fontId="66" fillId="33" borderId="0" xfId="5" applyNumberFormat="1" applyFont="1" applyFill="1" applyBorder="1" applyAlignment="1" applyProtection="1">
      <alignment vertical="center"/>
      <protection hidden="1"/>
    </xf>
    <xf numFmtId="3" fontId="66" fillId="33" borderId="9" xfId="5" applyNumberFormat="1" applyFont="1" applyFill="1" applyBorder="1" applyAlignment="1" applyProtection="1">
      <alignment vertical="center"/>
      <protection hidden="1"/>
    </xf>
    <xf numFmtId="0" fontId="66" fillId="33" borderId="0" xfId="5" applyFont="1" applyFill="1" applyBorder="1" applyAlignment="1" applyProtection="1">
      <alignment horizontal="right" vertical="center"/>
      <protection hidden="1"/>
    </xf>
    <xf numFmtId="0" fontId="66" fillId="33" borderId="0" xfId="5" applyFont="1" applyFill="1" applyBorder="1" applyAlignment="1" applyProtection="1">
      <alignment vertical="center"/>
      <protection hidden="1"/>
    </xf>
    <xf numFmtId="1" fontId="66" fillId="33" borderId="9" xfId="5" applyNumberFormat="1" applyFont="1" applyFill="1" applyBorder="1" applyAlignment="1" applyProtection="1">
      <alignment vertical="center"/>
      <protection hidden="1"/>
    </xf>
    <xf numFmtId="0" fontId="67" fillId="33" borderId="0" xfId="5" applyFont="1" applyFill="1" applyBorder="1" applyAlignment="1" applyProtection="1">
      <alignment horizontal="right" vertical="center"/>
      <protection hidden="1"/>
    </xf>
    <xf numFmtId="0" fontId="67" fillId="33" borderId="0" xfId="5" applyFont="1" applyFill="1" applyBorder="1" applyAlignment="1" applyProtection="1">
      <alignment vertical="center"/>
      <protection hidden="1"/>
    </xf>
    <xf numFmtId="3" fontId="67" fillId="33" borderId="0" xfId="5" applyNumberFormat="1" applyFont="1" applyFill="1" applyBorder="1" applyAlignment="1" applyProtection="1">
      <alignment vertical="center"/>
      <protection hidden="1"/>
    </xf>
    <xf numFmtId="3" fontId="67" fillId="33" borderId="9" xfId="5" applyNumberFormat="1" applyFont="1" applyFill="1" applyBorder="1" applyAlignment="1" applyProtection="1">
      <alignment vertical="center"/>
      <protection hidden="1"/>
    </xf>
    <xf numFmtId="0" fontId="67" fillId="33" borderId="9" xfId="5" applyFont="1" applyFill="1" applyBorder="1" applyAlignment="1" applyProtection="1">
      <alignment vertical="center"/>
      <protection hidden="1"/>
    </xf>
    <xf numFmtId="0" fontId="67" fillId="33" borderId="5" xfId="5" applyFont="1" applyFill="1" applyBorder="1" applyAlignment="1" applyProtection="1">
      <alignment horizontal="right" vertical="center"/>
      <protection hidden="1"/>
    </xf>
    <xf numFmtId="0" fontId="67" fillId="33" borderId="5" xfId="5" applyFont="1" applyFill="1" applyBorder="1" applyAlignment="1" applyProtection="1">
      <alignment vertical="center"/>
      <protection hidden="1"/>
    </xf>
    <xf numFmtId="3" fontId="67" fillId="33" borderId="5" xfId="5" applyNumberFormat="1" applyFont="1" applyFill="1" applyBorder="1" applyAlignment="1" applyProtection="1">
      <alignment vertical="center"/>
      <protection hidden="1"/>
    </xf>
    <xf numFmtId="3" fontId="67" fillId="33" borderId="7" xfId="5" applyNumberFormat="1" applyFont="1" applyFill="1" applyBorder="1" applyAlignment="1" applyProtection="1">
      <alignment vertical="center"/>
      <protection hidden="1"/>
    </xf>
    <xf numFmtId="3" fontId="66" fillId="33" borderId="5" xfId="5" applyNumberFormat="1" applyFont="1" applyFill="1" applyBorder="1" applyAlignment="1" applyProtection="1">
      <alignment vertical="center"/>
      <protection hidden="1"/>
    </xf>
    <xf numFmtId="3" fontId="66" fillId="33" borderId="7" xfId="5" applyNumberFormat="1" applyFont="1" applyFill="1" applyBorder="1" applyAlignment="1" applyProtection="1">
      <alignment vertical="center"/>
      <protection hidden="1"/>
    </xf>
    <xf numFmtId="170" fontId="66" fillId="33" borderId="0" xfId="5" applyNumberFormat="1" applyFont="1" applyFill="1" applyBorder="1" applyAlignment="1" applyProtection="1">
      <alignment vertical="center"/>
      <protection hidden="1"/>
    </xf>
    <xf numFmtId="170" fontId="66" fillId="33" borderId="9" xfId="5" applyNumberFormat="1" applyFont="1" applyFill="1" applyBorder="1" applyAlignment="1" applyProtection="1">
      <alignment vertical="center"/>
      <protection hidden="1"/>
    </xf>
    <xf numFmtId="170" fontId="67" fillId="33" borderId="0" xfId="5" applyNumberFormat="1" applyFont="1" applyFill="1" applyBorder="1" applyAlignment="1" applyProtection="1">
      <alignment vertical="center"/>
      <protection hidden="1"/>
    </xf>
    <xf numFmtId="170" fontId="67" fillId="33" borderId="9" xfId="5" applyNumberFormat="1" applyFont="1" applyFill="1" applyBorder="1" applyAlignment="1" applyProtection="1">
      <alignment vertical="center"/>
      <protection hidden="1"/>
    </xf>
    <xf numFmtId="170" fontId="67" fillId="33" borderId="5" xfId="5" applyNumberFormat="1" applyFont="1" applyFill="1" applyBorder="1" applyAlignment="1" applyProtection="1">
      <alignment vertical="center"/>
      <protection hidden="1"/>
    </xf>
    <xf numFmtId="3" fontId="66" fillId="33" borderId="0" xfId="5" applyNumberFormat="1" applyFont="1" applyFill="1" applyBorder="1" applyAlignment="1" applyProtection="1">
      <alignment horizontal="right" vertical="center"/>
      <protection hidden="1"/>
    </xf>
    <xf numFmtId="1" fontId="66" fillId="33" borderId="0" xfId="5" applyNumberFormat="1" applyFont="1" applyFill="1" applyBorder="1" applyAlignment="1" applyProtection="1">
      <alignment vertical="center"/>
      <protection hidden="1"/>
    </xf>
    <xf numFmtId="0" fontId="12" fillId="0" borderId="0" xfId="46" applyFont="1"/>
    <xf numFmtId="1" fontId="66" fillId="33" borderId="0" xfId="5" applyNumberFormat="1" applyFont="1" applyFill="1" applyBorder="1" applyAlignment="1" applyProtection="1">
      <alignment horizontal="right" vertical="center"/>
      <protection hidden="1"/>
    </xf>
    <xf numFmtId="1" fontId="67" fillId="33" borderId="0" xfId="5" applyNumberFormat="1" applyFont="1" applyFill="1" applyBorder="1" applyAlignment="1" applyProtection="1">
      <alignment horizontal="right" vertical="center"/>
      <protection hidden="1"/>
    </xf>
    <xf numFmtId="1" fontId="67" fillId="33" borderId="5" xfId="5" applyNumberFormat="1" applyFont="1" applyFill="1" applyBorder="1" applyAlignment="1" applyProtection="1">
      <alignment horizontal="right" vertical="center"/>
      <protection hidden="1"/>
    </xf>
    <xf numFmtId="3" fontId="67" fillId="33" borderId="0" xfId="5" applyNumberFormat="1" applyFont="1" applyFill="1" applyBorder="1" applyAlignment="1" applyProtection="1">
      <alignment horizontal="right" vertical="center"/>
      <protection hidden="1"/>
    </xf>
    <xf numFmtId="3" fontId="66" fillId="33" borderId="5" xfId="5" applyNumberFormat="1" applyFont="1" applyFill="1" applyBorder="1" applyAlignment="1" applyProtection="1">
      <alignment horizontal="right" vertical="center"/>
      <protection hidden="1"/>
    </xf>
    <xf numFmtId="1" fontId="66" fillId="33" borderId="0" xfId="5" applyNumberFormat="1" applyFont="1" applyFill="1" applyBorder="1" applyAlignment="1" applyProtection="1">
      <protection hidden="1"/>
    </xf>
    <xf numFmtId="3" fontId="67" fillId="33" borderId="5" xfId="5" applyNumberFormat="1" applyFont="1" applyFill="1" applyBorder="1" applyAlignment="1" applyProtection="1">
      <protection hidden="1"/>
    </xf>
    <xf numFmtId="170" fontId="67" fillId="33" borderId="7" xfId="5" applyNumberFormat="1" applyFont="1" applyFill="1" applyBorder="1" applyAlignment="1" applyProtection="1">
      <protection hidden="1"/>
    </xf>
    <xf numFmtId="0" fontId="10" fillId="18" borderId="14" xfId="5" applyFont="1" applyFill="1" applyBorder="1" applyProtection="1">
      <protection hidden="1"/>
    </xf>
    <xf numFmtId="0" fontId="67" fillId="33" borderId="0" xfId="0" applyFont="1" applyFill="1" applyBorder="1" applyAlignment="1" applyProtection="1">
      <alignment horizontal="left"/>
      <protection hidden="1"/>
    </xf>
    <xf numFmtId="0" fontId="66" fillId="33" borderId="0" xfId="0" applyFont="1" applyFill="1" applyBorder="1" applyAlignment="1" applyProtection="1">
      <alignment horizontal="left"/>
      <protection hidden="1"/>
    </xf>
    <xf numFmtId="0" fontId="67" fillId="33" borderId="27" xfId="5" applyFont="1" applyFill="1" applyBorder="1" applyAlignment="1" applyProtection="1">
      <protection hidden="1"/>
    </xf>
    <xf numFmtId="0" fontId="66" fillId="33" borderId="27" xfId="5" applyFont="1" applyFill="1" applyBorder="1" applyAlignment="1" applyProtection="1">
      <protection hidden="1"/>
    </xf>
    <xf numFmtId="0" fontId="66" fillId="33" borderId="28" xfId="5" applyFont="1" applyFill="1" applyBorder="1" applyAlignment="1" applyProtection="1">
      <protection hidden="1"/>
    </xf>
    <xf numFmtId="0" fontId="66" fillId="33" borderId="29" xfId="5" applyFont="1" applyFill="1" applyBorder="1" applyAlignment="1" applyProtection="1">
      <protection hidden="1"/>
    </xf>
    <xf numFmtId="0" fontId="66" fillId="33" borderId="8" xfId="5" applyFont="1" applyFill="1" applyBorder="1" applyAlignment="1" applyProtection="1">
      <alignment wrapText="1"/>
      <protection hidden="1"/>
    </xf>
    <xf numFmtId="0" fontId="66" fillId="33" borderId="10" xfId="5" applyFont="1" applyFill="1" applyBorder="1" applyAlignment="1" applyProtection="1">
      <alignment horizontal="right" wrapText="1"/>
      <protection hidden="1"/>
    </xf>
    <xf numFmtId="0" fontId="66" fillId="33" borderId="0" xfId="5" applyFont="1" applyFill="1" applyBorder="1" applyAlignment="1" applyProtection="1">
      <alignment horizontal="right" wrapText="1"/>
      <protection hidden="1"/>
    </xf>
    <xf numFmtId="0" fontId="66" fillId="33" borderId="9" xfId="5" applyFont="1" applyFill="1" applyBorder="1" applyAlignment="1" applyProtection="1">
      <alignment horizontal="right" wrapText="1"/>
      <protection hidden="1"/>
    </xf>
    <xf numFmtId="0" fontId="66" fillId="33" borderId="10" xfId="38" applyFont="1" applyFill="1" applyBorder="1" applyAlignment="1" applyProtection="1">
      <protection hidden="1"/>
    </xf>
    <xf numFmtId="1" fontId="66" fillId="33" borderId="27" xfId="38" applyNumberFormat="1" applyFont="1" applyFill="1" applyBorder="1" applyAlignment="1" applyProtection="1">
      <alignment horizontal="right"/>
      <protection hidden="1"/>
    </xf>
    <xf numFmtId="1" fontId="66" fillId="33" borderId="28" xfId="38" applyNumberFormat="1" applyFont="1" applyFill="1" applyBorder="1" applyAlignment="1" applyProtection="1">
      <alignment horizontal="right"/>
      <protection hidden="1"/>
    </xf>
    <xf numFmtId="1" fontId="66" fillId="33" borderId="29" xfId="38" applyNumberFormat="1" applyFont="1" applyFill="1" applyBorder="1" applyAlignment="1" applyProtection="1">
      <alignment horizontal="right"/>
      <protection hidden="1"/>
    </xf>
    <xf numFmtId="0" fontId="66" fillId="33" borderId="14" xfId="38" quotePrefix="1" applyFont="1" applyFill="1" applyBorder="1" applyAlignment="1" applyProtection="1">
      <alignment horizontal="left"/>
      <protection hidden="1"/>
    </xf>
    <xf numFmtId="1" fontId="66" fillId="33" borderId="10" xfId="38" applyNumberFormat="1" applyFont="1" applyFill="1" applyBorder="1" applyAlignment="1" applyProtection="1">
      <alignment horizontal="right"/>
      <protection hidden="1"/>
    </xf>
    <xf numFmtId="1" fontId="66" fillId="33" borderId="0" xfId="38" applyNumberFormat="1" applyFont="1" applyFill="1" applyBorder="1" applyAlignment="1" applyProtection="1">
      <alignment horizontal="right"/>
      <protection hidden="1"/>
    </xf>
    <xf numFmtId="1" fontId="66" fillId="33" borderId="9" xfId="38" applyNumberFormat="1" applyFont="1" applyFill="1" applyBorder="1" applyAlignment="1" applyProtection="1">
      <alignment horizontal="right"/>
      <protection hidden="1"/>
    </xf>
    <xf numFmtId="0" fontId="67" fillId="33" borderId="10" xfId="38" applyFont="1" applyFill="1" applyBorder="1" applyAlignment="1" applyProtection="1">
      <alignment horizontal="left"/>
      <protection hidden="1"/>
    </xf>
    <xf numFmtId="0" fontId="67" fillId="33" borderId="10" xfId="38" applyFont="1" applyFill="1" applyBorder="1" applyAlignment="1" applyProtection="1">
      <alignment horizontal="right"/>
      <protection hidden="1"/>
    </xf>
    <xf numFmtId="0" fontId="67" fillId="33" borderId="0" xfId="38" applyFont="1" applyFill="1" applyBorder="1" applyAlignment="1" applyProtection="1">
      <alignment horizontal="right"/>
      <protection hidden="1"/>
    </xf>
    <xf numFmtId="0" fontId="67" fillId="33" borderId="9" xfId="38" applyFont="1" applyFill="1" applyBorder="1" applyAlignment="1" applyProtection="1">
      <alignment horizontal="right"/>
      <protection hidden="1"/>
    </xf>
    <xf numFmtId="0" fontId="67" fillId="33" borderId="8" xfId="38" applyFont="1" applyFill="1" applyBorder="1" applyAlignment="1" applyProtection="1">
      <alignment horizontal="left"/>
      <protection hidden="1"/>
    </xf>
    <xf numFmtId="1" fontId="67" fillId="33" borderId="8" xfId="38" applyNumberFormat="1" applyFont="1" applyFill="1" applyBorder="1" applyAlignment="1" applyProtection="1">
      <alignment horizontal="right"/>
      <protection hidden="1"/>
    </xf>
    <xf numFmtId="1" fontId="67" fillId="33" borderId="5" xfId="38" applyNumberFormat="1" applyFont="1" applyFill="1" applyBorder="1" applyAlignment="1" applyProtection="1">
      <alignment horizontal="right"/>
      <protection hidden="1"/>
    </xf>
    <xf numFmtId="1" fontId="67" fillId="33" borderId="7" xfId="38" applyNumberFormat="1" applyFont="1" applyFill="1" applyBorder="1" applyAlignment="1" applyProtection="1">
      <alignment horizontal="right"/>
      <protection hidden="1"/>
    </xf>
    <xf numFmtId="0" fontId="67" fillId="33" borderId="0" xfId="38" applyFont="1" applyFill="1" applyBorder="1" applyAlignment="1" applyProtection="1">
      <alignment horizontal="left"/>
      <protection hidden="1"/>
    </xf>
    <xf numFmtId="0" fontId="66" fillId="33" borderId="0" xfId="38" applyFont="1" applyFill="1" applyBorder="1" applyAlignment="1" applyProtection="1">
      <alignment horizontal="left"/>
      <protection hidden="1"/>
    </xf>
    <xf numFmtId="0" fontId="66" fillId="33" borderId="8" xfId="5" applyFont="1" applyFill="1" applyBorder="1" applyAlignment="1" applyProtection="1">
      <alignment horizontal="right" wrapText="1"/>
      <protection hidden="1"/>
    </xf>
    <xf numFmtId="0" fontId="66" fillId="33" borderId="5" xfId="5" applyFont="1" applyFill="1" applyBorder="1" applyAlignment="1" applyProtection="1">
      <alignment horizontal="right" wrapText="1"/>
      <protection hidden="1"/>
    </xf>
    <xf numFmtId="0" fontId="66" fillId="33" borderId="7" xfId="5" applyFont="1" applyFill="1" applyBorder="1" applyAlignment="1" applyProtection="1">
      <alignment horizontal="right" wrapText="1"/>
      <protection hidden="1"/>
    </xf>
    <xf numFmtId="170" fontId="66" fillId="33" borderId="27" xfId="38" applyNumberFormat="1" applyFont="1" applyFill="1" applyBorder="1" applyAlignment="1" applyProtection="1">
      <alignment horizontal="right"/>
      <protection hidden="1"/>
    </xf>
    <xf numFmtId="170" fontId="66" fillId="33" borderId="28" xfId="38" applyNumberFormat="1" applyFont="1" applyFill="1" applyBorder="1" applyAlignment="1" applyProtection="1">
      <alignment horizontal="right"/>
      <protection hidden="1"/>
    </xf>
    <xf numFmtId="170" fontId="66" fillId="33" borderId="29" xfId="38" applyNumberFormat="1" applyFont="1" applyFill="1" applyBorder="1" applyAlignment="1" applyProtection="1">
      <alignment horizontal="right"/>
      <protection hidden="1"/>
    </xf>
    <xf numFmtId="170" fontId="66" fillId="33" borderId="10" xfId="5" applyNumberFormat="1" applyFont="1" applyFill="1" applyBorder="1" applyAlignment="1" applyProtection="1">
      <alignment vertical="center"/>
      <protection hidden="1"/>
    </xf>
    <xf numFmtId="170" fontId="67" fillId="33" borderId="10" xfId="5" applyNumberFormat="1" applyFont="1" applyFill="1" applyBorder="1" applyAlignment="1" applyProtection="1">
      <alignment vertical="center"/>
      <protection hidden="1"/>
    </xf>
    <xf numFmtId="170" fontId="67" fillId="33" borderId="10" xfId="38" applyNumberFormat="1" applyFont="1" applyFill="1" applyBorder="1" applyAlignment="1" applyProtection="1">
      <alignment horizontal="right"/>
      <protection hidden="1"/>
    </xf>
    <xf numFmtId="170" fontId="67" fillId="33" borderId="8" xfId="38" applyNumberFormat="1" applyFont="1" applyFill="1" applyBorder="1" applyAlignment="1" applyProtection="1">
      <alignment horizontal="right"/>
      <protection hidden="1"/>
    </xf>
    <xf numFmtId="170" fontId="67" fillId="33" borderId="5" xfId="38" applyNumberFormat="1" applyFont="1" applyFill="1" applyBorder="1" applyAlignment="1" applyProtection="1">
      <alignment horizontal="right"/>
      <protection hidden="1"/>
    </xf>
    <xf numFmtId="170" fontId="67" fillId="33" borderId="7" xfId="38" applyNumberFormat="1" applyFont="1" applyFill="1" applyBorder="1" applyAlignment="1" applyProtection="1">
      <alignment horizontal="right"/>
      <protection hidden="1"/>
    </xf>
    <xf numFmtId="0" fontId="67" fillId="33" borderId="14" xfId="38" applyFont="1" applyFill="1" applyBorder="1" applyAlignment="1" applyProtection="1">
      <alignment horizontal="left"/>
      <protection hidden="1"/>
    </xf>
    <xf numFmtId="0" fontId="67" fillId="33" borderId="13" xfId="38" applyFont="1" applyFill="1" applyBorder="1" applyAlignment="1" applyProtection="1">
      <alignment horizontal="left"/>
      <protection hidden="1"/>
    </xf>
    <xf numFmtId="0" fontId="9" fillId="19" borderId="0" xfId="0" applyFont="1" applyFill="1"/>
    <xf numFmtId="0" fontId="9" fillId="0" borderId="0" xfId="0" applyFont="1"/>
    <xf numFmtId="0" fontId="9" fillId="0" borderId="0" xfId="0" applyFont="1" applyBorder="1"/>
    <xf numFmtId="0" fontId="9" fillId="19" borderId="0" xfId="38" applyFont="1" applyFill="1" applyBorder="1"/>
    <xf numFmtId="0" fontId="66" fillId="19" borderId="0" xfId="5" applyFont="1" applyFill="1" applyBorder="1" applyAlignment="1" applyProtection="1">
      <alignment wrapText="1"/>
      <protection hidden="1"/>
    </xf>
    <xf numFmtId="1" fontId="67" fillId="19" borderId="0" xfId="38" applyNumberFormat="1" applyFont="1" applyFill="1" applyBorder="1" applyAlignment="1" applyProtection="1">
      <alignment horizontal="right"/>
      <protection hidden="1"/>
    </xf>
    <xf numFmtId="0" fontId="66" fillId="19" borderId="0" xfId="38" quotePrefix="1" applyFont="1" applyFill="1" applyBorder="1" applyAlignment="1" applyProtection="1">
      <alignment horizontal="left"/>
      <protection hidden="1"/>
    </xf>
    <xf numFmtId="0" fontId="74" fillId="0" borderId="0" xfId="0" applyFont="1" applyBorder="1"/>
    <xf numFmtId="0" fontId="69" fillId="19" borderId="0" xfId="38" applyFont="1" applyFill="1" applyBorder="1" applyAlignment="1" applyProtection="1">
      <alignment horizontal="left"/>
      <protection hidden="1"/>
    </xf>
    <xf numFmtId="1" fontId="69" fillId="19" borderId="0" xfId="38" applyNumberFormat="1" applyFont="1" applyFill="1" applyBorder="1" applyAlignment="1" applyProtection="1">
      <alignment horizontal="right"/>
      <protection hidden="1"/>
    </xf>
    <xf numFmtId="0" fontId="67" fillId="19" borderId="0" xfId="5" applyFont="1" applyFill="1" applyBorder="1" applyAlignment="1" applyProtection="1">
      <alignment wrapText="1"/>
      <protection hidden="1"/>
    </xf>
    <xf numFmtId="170" fontId="67" fillId="19" borderId="0" xfId="38" applyNumberFormat="1" applyFont="1" applyFill="1" applyBorder="1" applyAlignment="1" applyProtection="1">
      <alignment horizontal="right"/>
      <protection hidden="1"/>
    </xf>
    <xf numFmtId="0" fontId="9" fillId="19" borderId="0" xfId="0" applyFont="1" applyFill="1" applyBorder="1"/>
    <xf numFmtId="1" fontId="67" fillId="33" borderId="0" xfId="5" applyNumberFormat="1" applyFont="1" applyFill="1" applyBorder="1" applyAlignment="1" applyProtection="1">
      <alignment vertical="center"/>
      <protection hidden="1"/>
    </xf>
    <xf numFmtId="1" fontId="67" fillId="33" borderId="9" xfId="5" applyNumberFormat="1" applyFont="1" applyFill="1" applyBorder="1" applyAlignment="1" applyProtection="1">
      <alignment vertical="center"/>
      <protection hidden="1"/>
    </xf>
    <xf numFmtId="1" fontId="67" fillId="33" borderId="5" xfId="5" applyNumberFormat="1" applyFont="1" applyFill="1" applyBorder="1" applyAlignment="1" applyProtection="1">
      <alignment vertical="center"/>
      <protection hidden="1"/>
    </xf>
    <xf numFmtId="1" fontId="67" fillId="33" borderId="7" xfId="5" applyNumberFormat="1" applyFont="1" applyFill="1" applyBorder="1" applyAlignment="1" applyProtection="1">
      <alignment vertical="center"/>
      <protection hidden="1"/>
    </xf>
    <xf numFmtId="1" fontId="66" fillId="33" borderId="0" xfId="8" applyNumberFormat="1" applyFont="1" applyFill="1" applyBorder="1" applyAlignment="1" applyProtection="1">
      <alignment vertical="center"/>
      <protection locked="0"/>
    </xf>
    <xf numFmtId="1" fontId="66" fillId="33" borderId="29" xfId="8" applyNumberFormat="1" applyFont="1" applyFill="1" applyBorder="1" applyAlignment="1" applyProtection="1">
      <alignment vertical="center"/>
      <protection locked="0"/>
    </xf>
    <xf numFmtId="0" fontId="11" fillId="19" borderId="14" xfId="5" applyFont="1" applyFill="1" applyBorder="1" applyProtection="1">
      <protection hidden="1"/>
    </xf>
    <xf numFmtId="0" fontId="10" fillId="19" borderId="14" xfId="5" applyFont="1" applyFill="1" applyBorder="1" applyProtection="1">
      <protection hidden="1"/>
    </xf>
    <xf numFmtId="1" fontId="66" fillId="19" borderId="28" xfId="0" applyNumberFormat="1" applyFont="1" applyFill="1" applyBorder="1" applyAlignment="1" applyProtection="1">
      <alignment vertical="center"/>
      <protection hidden="1"/>
    </xf>
    <xf numFmtId="1" fontId="66" fillId="19" borderId="29" xfId="0" applyNumberFormat="1" applyFont="1" applyFill="1" applyBorder="1" applyAlignment="1" applyProtection="1">
      <alignment vertical="center"/>
      <protection hidden="1"/>
    </xf>
    <xf numFmtId="1" fontId="66" fillId="19" borderId="0" xfId="0" applyNumberFormat="1" applyFont="1" applyFill="1" applyBorder="1" applyAlignment="1" applyProtection="1">
      <alignment vertical="center"/>
      <protection hidden="1"/>
    </xf>
    <xf numFmtId="1" fontId="66" fillId="19" borderId="9" xfId="0" applyNumberFormat="1" applyFont="1" applyFill="1" applyBorder="1" applyAlignment="1" applyProtection="1">
      <alignment vertical="center"/>
      <protection hidden="1"/>
    </xf>
    <xf numFmtId="171" fontId="66" fillId="19" borderId="9" xfId="5" applyNumberFormat="1" applyFont="1" applyFill="1" applyBorder="1" applyAlignment="1" applyProtection="1">
      <alignment vertical="center"/>
      <protection hidden="1"/>
    </xf>
    <xf numFmtId="0" fontId="66" fillId="19" borderId="29" xfId="5" applyFont="1" applyFill="1" applyBorder="1" applyAlignment="1" applyProtection="1">
      <alignment vertical="center"/>
      <protection hidden="1"/>
    </xf>
    <xf numFmtId="1" fontId="66" fillId="19" borderId="9" xfId="5" applyNumberFormat="1" applyFont="1" applyFill="1" applyBorder="1" applyAlignment="1" applyProtection="1">
      <alignment horizontal="right" vertical="center"/>
      <protection hidden="1"/>
    </xf>
    <xf numFmtId="1" fontId="67" fillId="19" borderId="9" xfId="5" applyNumberFormat="1" applyFont="1" applyFill="1" applyBorder="1" applyAlignment="1" applyProtection="1">
      <alignment horizontal="right" vertical="center"/>
      <protection hidden="1"/>
    </xf>
    <xf numFmtId="1" fontId="67" fillId="19" borderId="7" xfId="5" applyNumberFormat="1" applyFont="1" applyFill="1" applyBorder="1" applyAlignment="1" applyProtection="1">
      <alignment horizontal="right" vertical="center"/>
      <protection hidden="1"/>
    </xf>
    <xf numFmtId="3" fontId="66" fillId="33" borderId="28" xfId="0" applyNumberFormat="1" applyFont="1" applyFill="1" applyBorder="1" applyAlignment="1" applyProtection="1">
      <protection hidden="1"/>
    </xf>
    <xf numFmtId="3" fontId="66" fillId="33" borderId="29" xfId="0" applyNumberFormat="1" applyFont="1" applyFill="1" applyBorder="1" applyAlignment="1" applyProtection="1">
      <protection hidden="1"/>
    </xf>
    <xf numFmtId="3" fontId="66" fillId="33" borderId="0" xfId="0" applyNumberFormat="1" applyFont="1" applyFill="1" applyBorder="1" applyAlignment="1" applyProtection="1">
      <protection hidden="1"/>
    </xf>
    <xf numFmtId="3" fontId="66" fillId="33" borderId="9" xfId="0" applyNumberFormat="1" applyFont="1" applyFill="1" applyBorder="1" applyAlignment="1" applyProtection="1">
      <protection hidden="1"/>
    </xf>
    <xf numFmtId="3" fontId="67" fillId="33" borderId="0" xfId="0" applyNumberFormat="1" applyFont="1" applyFill="1" applyBorder="1" applyAlignment="1" applyProtection="1">
      <protection hidden="1"/>
    </xf>
    <xf numFmtId="3" fontId="67" fillId="33" borderId="9" xfId="0" applyNumberFormat="1" applyFont="1" applyFill="1" applyBorder="1" applyAlignment="1" applyProtection="1">
      <protection hidden="1"/>
    </xf>
    <xf numFmtId="0" fontId="66" fillId="33" borderId="28" xfId="0" applyFont="1" applyFill="1" applyBorder="1" applyAlignment="1" applyProtection="1">
      <protection hidden="1"/>
    </xf>
    <xf numFmtId="0" fontId="66" fillId="33" borderId="29" xfId="0" applyFont="1" applyFill="1" applyBorder="1" applyAlignment="1" applyProtection="1">
      <protection hidden="1"/>
    </xf>
    <xf numFmtId="3" fontId="66" fillId="33" borderId="5" xfId="0" applyNumberFormat="1" applyFont="1" applyFill="1" applyBorder="1" applyAlignment="1" applyProtection="1">
      <protection hidden="1"/>
    </xf>
    <xf numFmtId="3" fontId="66" fillId="33" borderId="7" xfId="0" applyNumberFormat="1" applyFont="1" applyFill="1" applyBorder="1" applyAlignment="1" applyProtection="1">
      <protection hidden="1"/>
    </xf>
    <xf numFmtId="0" fontId="11" fillId="18" borderId="0" xfId="0" applyFont="1" applyFill="1" applyBorder="1" applyProtection="1">
      <protection hidden="1"/>
    </xf>
    <xf numFmtId="0" fontId="10" fillId="18" borderId="0" xfId="0" applyFont="1" applyFill="1" applyBorder="1" applyProtection="1">
      <protection hidden="1"/>
    </xf>
  </cellXfs>
  <cellStyles count="178">
    <cellStyle name="_CommInc3" xfId="47"/>
    <cellStyle name="=C:\WINNT\SYSTEM32\COMMAND.COM" xfId="46"/>
    <cellStyle name="=C:\WINNT35\SYSTEM32\COMMAND.COM" xfId="1"/>
    <cellStyle name="=C:\WINNT35\SYSTEM32\COMMAND.COM 2" xfId="48"/>
    <cellStyle name="=C:\WINNT35\SYSTEM32\COMMAND.COM 2 2" xfId="163"/>
    <cellStyle name="=C:\WINNT35\SYSTEM32\COMMAND.COM 3" xfId="49"/>
    <cellStyle name="=C:\WINNT35\SYSTEM32\COMMAND.COM_8 Market conditions" xfId="50"/>
    <cellStyle name="20 % - Aksentti1" xfId="51"/>
    <cellStyle name="20 % - Aksentti2" xfId="52"/>
    <cellStyle name="20 % - Aksentti3" xfId="53"/>
    <cellStyle name="20 % - Aksentti4" xfId="54"/>
    <cellStyle name="20 % - Aksentti5" xfId="55"/>
    <cellStyle name="20 % - Aksentti6" xfId="56"/>
    <cellStyle name="20% - Accent1 2" xfId="57"/>
    <cellStyle name="20% - Accent2 2" xfId="58"/>
    <cellStyle name="20% - Accent3 2" xfId="59"/>
    <cellStyle name="20% - Accent4 2" xfId="60"/>
    <cellStyle name="20% - Accent5 2" xfId="61"/>
    <cellStyle name="20% - Accent6 2" xfId="62"/>
    <cellStyle name="40 % - Aksentti1" xfId="63"/>
    <cellStyle name="40 % - Aksentti2" xfId="64"/>
    <cellStyle name="40 % - Aksentti3" xfId="65"/>
    <cellStyle name="40 % - Aksentti4" xfId="66"/>
    <cellStyle name="40 % - Aksentti5" xfId="67"/>
    <cellStyle name="40 % - Aksentti6" xfId="68"/>
    <cellStyle name="40% - Accent1 2" xfId="69"/>
    <cellStyle name="40% - Accent2 2" xfId="70"/>
    <cellStyle name="40% - Accent3 2" xfId="71"/>
    <cellStyle name="40% - Accent4 2" xfId="72"/>
    <cellStyle name="40% - Accent5 2" xfId="73"/>
    <cellStyle name="40% - Accent6 2" xfId="74"/>
    <cellStyle name="60 % - Aksentti1" xfId="75"/>
    <cellStyle name="60 % - Aksentti2" xfId="76"/>
    <cellStyle name="60 % - Aksentti3" xfId="77"/>
    <cellStyle name="60 % - Aksentti4" xfId="78"/>
    <cellStyle name="60 % - Aksentti5" xfId="79"/>
    <cellStyle name="60 % - Aksentti6" xfId="80"/>
    <cellStyle name="60% - Accent1 2" xfId="81"/>
    <cellStyle name="60% - Accent2 2" xfId="82"/>
    <cellStyle name="60% - Accent3 2" xfId="83"/>
    <cellStyle name="60% - Accent4 2" xfId="84"/>
    <cellStyle name="60% - Accent5 2" xfId="85"/>
    <cellStyle name="60% - Accent6 2" xfId="86"/>
    <cellStyle name="Accent1 2" xfId="87"/>
    <cellStyle name="Accent2 2" xfId="88"/>
    <cellStyle name="Accent3 2" xfId="89"/>
    <cellStyle name="Accent4 2" xfId="90"/>
    <cellStyle name="Accent5 2" xfId="91"/>
    <cellStyle name="Accent6 2" xfId="92"/>
    <cellStyle name="Aksentti1" xfId="93"/>
    <cellStyle name="Aksentti2" xfId="94"/>
    <cellStyle name="Aksentti3" xfId="95"/>
    <cellStyle name="Aksentti4" xfId="96"/>
    <cellStyle name="Aksentti5" xfId="97"/>
    <cellStyle name="Aksentti6" xfId="98"/>
    <cellStyle name="Bad 2" xfId="99"/>
    <cellStyle name="Calculation 2" xfId="100"/>
    <cellStyle name="Check Cell 2" xfId="101"/>
    <cellStyle name="Comma 2" xfId="102"/>
    <cellStyle name="Comma_Table AM&amp;L AR Q4 - 18 feb" xfId="2"/>
    <cellStyle name="Erotin_Budget 2002-NB" xfId="103"/>
    <cellStyle name="Explanatory Text 2" xfId="104"/>
    <cellStyle name="Format 1" xfId="3"/>
    <cellStyle name="Good 2" xfId="105"/>
    <cellStyle name="GPM_Allocation" xfId="4"/>
    <cellStyle name="Heading 1 2" xfId="106"/>
    <cellStyle name="Heading 2 2" xfId="107"/>
    <cellStyle name="Heading 3 2" xfId="108"/>
    <cellStyle name="Heading 4 2" xfId="109"/>
    <cellStyle name="Huomautus" xfId="110"/>
    <cellStyle name="Huono" xfId="111"/>
    <cellStyle name="Hyperkobling_Työkirja4" xfId="39"/>
    <cellStyle name="Hyvä" xfId="112"/>
    <cellStyle name="Input 2" xfId="113"/>
    <cellStyle name="Komma (0)" xfId="114"/>
    <cellStyle name="Laskenta" xfId="115"/>
    <cellStyle name="Linked Cell 2" xfId="116"/>
    <cellStyle name="Linkitetty solu" xfId="117"/>
    <cellStyle name="Neutraali" xfId="118"/>
    <cellStyle name="Neutral 2" xfId="119"/>
    <cellStyle name="Normaali_1996" xfId="120"/>
    <cellStyle name="Normal" xfId="0" builtinId="0"/>
    <cellStyle name="Normal 10" xfId="164"/>
    <cellStyle name="Normal 10 2" xfId="166"/>
    <cellStyle name="Normal 10 2 2" xfId="177"/>
    <cellStyle name="Normal 10 3" xfId="175"/>
    <cellStyle name="Normal 11" xfId="165"/>
    <cellStyle name="Normal 11 2" xfId="176"/>
    <cellStyle name="Normal 2" xfId="38"/>
    <cellStyle name="Normal 2 2" xfId="121"/>
    <cellStyle name="Normal 2 3" xfId="122"/>
    <cellStyle name="Normal 3" xfId="40"/>
    <cellStyle name="Normal 3 2" xfId="123"/>
    <cellStyle name="Normal 3 2 2" xfId="170"/>
    <cellStyle name="Normal 3 3" xfId="124"/>
    <cellStyle name="Normal 3_8 Market conditions" xfId="125"/>
    <cellStyle name="Normal 4" xfId="43"/>
    <cellStyle name="Normal 4 2" xfId="126"/>
    <cellStyle name="Normal 4 3" xfId="127"/>
    <cellStyle name="Normal 4 4" xfId="156"/>
    <cellStyle name="Normal 4 4 2" xfId="172"/>
    <cellStyle name="Normal 4 5" xfId="167"/>
    <cellStyle name="Normal 5" xfId="44"/>
    <cellStyle name="Normal 5 2" xfId="157"/>
    <cellStyle name="Normal 5 2 2" xfId="173"/>
    <cellStyle name="Normal 5 3" xfId="168"/>
    <cellStyle name="Normal 6" xfId="45"/>
    <cellStyle name="Normal 6 2" xfId="158"/>
    <cellStyle name="Normal 6 2 2" xfId="174"/>
    <cellStyle name="Normal 6 3" xfId="169"/>
    <cellStyle name="Normal 7" xfId="128"/>
    <cellStyle name="Normal 7 2" xfId="171"/>
    <cellStyle name="Normal 8" xfId="153"/>
    <cellStyle name="Normal 8 2" xfId="160"/>
    <cellStyle name="Normal 9" xfId="159"/>
    <cellStyle name="Normal 9 2" xfId="161"/>
    <cellStyle name="Normal_Q1 Interim report" xfId="5"/>
    <cellStyle name="Normal_SLP Interim Q109 v3 - Roundings" xfId="6"/>
    <cellStyle name="Normalny 3" xfId="7"/>
    <cellStyle name="Note 2" xfId="129"/>
    <cellStyle name="Otsikko" xfId="130"/>
    <cellStyle name="Otsikko 1" xfId="131"/>
    <cellStyle name="Otsikko 2" xfId="132"/>
    <cellStyle name="Otsikko 3" xfId="133"/>
    <cellStyle name="Otsikko 4" xfId="134"/>
    <cellStyle name="Output 2" xfId="135"/>
    <cellStyle name="Percent 2" xfId="41"/>
    <cellStyle name="Percent 2 2" xfId="162"/>
    <cellStyle name="Percent 3" xfId="136"/>
    <cellStyle name="Percent 4" xfId="154"/>
    <cellStyle name="Procent" xfId="8" builtinId="5"/>
    <cellStyle name="Procent 2" xfId="137"/>
    <cellStyle name="Prosent 2" xfId="138"/>
    <cellStyle name="SAPBEXaggData" xfId="9"/>
    <cellStyle name="SAPBEXaggItemX" xfId="10"/>
    <cellStyle name="SAPBEXbackground" xfId="11"/>
    <cellStyle name="SAPBEXchaText" xfId="12"/>
    <cellStyle name="SAPBEXfilterDrill" xfId="13"/>
    <cellStyle name="SAPBEXfilterItem" xfId="14"/>
    <cellStyle name="SAPBEXformats" xfId="15"/>
    <cellStyle name="SAPBEXheaderItem" xfId="16"/>
    <cellStyle name="SAPBEXheaderItem 2" xfId="155"/>
    <cellStyle name="SAPBEXheaderText" xfId="17"/>
    <cellStyle name="SAPBEXHLevel0" xfId="18"/>
    <cellStyle name="SAPBEXHLevel0X" xfId="19"/>
    <cellStyle name="SAPBEXHLevel1" xfId="20"/>
    <cellStyle name="SAPBEXHLevel1X" xfId="21"/>
    <cellStyle name="SAPBEXHLevel2" xfId="22"/>
    <cellStyle name="SAPBEXHLevel2X" xfId="23"/>
    <cellStyle name="SAPBEXHLevel3" xfId="24"/>
    <cellStyle name="SAPBEXresItem" xfId="25"/>
    <cellStyle name="SAPBEXstdData" xfId="26"/>
    <cellStyle name="SAPBEXstdItemX" xfId="27"/>
    <cellStyle name="SAPBEXtitle" xfId="28"/>
    <cellStyle name="SDEntry" xfId="29"/>
    <cellStyle name="SDHeader" xfId="30"/>
    <cellStyle name="Selittävä teksti" xfId="139"/>
    <cellStyle name="SPEntry" xfId="31"/>
    <cellStyle name="SPFormula" xfId="32"/>
    <cellStyle name="SPHeader" xfId="33"/>
    <cellStyle name="Standard_Expectancy Template_Q404" xfId="140"/>
    <cellStyle name="Styl 1" xfId="141"/>
    <cellStyle name="Style 1" xfId="42"/>
    <cellStyle name="Summa" xfId="142"/>
    <cellStyle name="Syöttö" xfId="34"/>
    <cellStyle name="Tarkistussolu" xfId="143"/>
    <cellStyle name="Title 2" xfId="144"/>
    <cellStyle name="Total 2" xfId="145"/>
    <cellStyle name="toteuma" xfId="35"/>
    <cellStyle name="Tulostus" xfId="146"/>
    <cellStyle name="Tusenskille [0]_~0014018" xfId="147"/>
    <cellStyle name="Tusenskille_~0014018" xfId="148"/>
    <cellStyle name="Tusental (0)_~0038516" xfId="36"/>
    <cellStyle name="Tusental 2" xfId="149"/>
    <cellStyle name="Tyyli 1" xfId="150"/>
    <cellStyle name="Valuta (0)_~0038516" xfId="37"/>
    <cellStyle name="Warning Text 2" xfId="151"/>
    <cellStyle name="Varoitusteksti" xfId="1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5284"/>
      <rgbColor rgb="00FFFFFF"/>
      <rgbColor rgb="00A9AF00"/>
      <rgbColor rgb="00AA0000"/>
      <rgbColor rgb="00FFFFFF"/>
      <rgbColor rgb="00CC3300"/>
      <rgbColor rgb="00003366"/>
      <rgbColor rgb="00FFFFFF"/>
      <rgbColor rgb="00968F69"/>
      <rgbColor rgb="00FFFFFF"/>
      <rgbColor rgb="00FFFFFF"/>
      <rgbColor rgb="00D9D5BE"/>
      <rgbColor rgb="00FFFFFF"/>
      <rgbColor rgb="00FFFFFF"/>
      <rgbColor rgb="00FFFFFF"/>
      <rgbColor rgb="00808080"/>
      <rgbColor rgb="00005284"/>
      <rgbColor rgb="00779ABC"/>
      <rgbColor rgb="00CCD8DE"/>
      <rgbColor rgb="00E5EAEF"/>
      <rgbColor rgb="00999999"/>
      <rgbColor rgb="00CCCCCC"/>
      <rgbColor rgb="00E4E3E3"/>
      <rgbColor rgb="00FFFFFF"/>
      <rgbColor rgb="00003366"/>
      <rgbColor rgb="00CC6600"/>
      <rgbColor rgb="00CC3300"/>
      <rgbColor rgb="00AA0000"/>
      <rgbColor rgb="00E8BD00"/>
      <rgbColor rgb="00C1004F"/>
      <rgbColor rgb="00660033"/>
      <rgbColor rgb="00999933"/>
      <rgbColor rgb="00FFFFFF"/>
      <rgbColor rgb="00F3EFC3"/>
      <rgbColor rgb="00999933"/>
      <rgbColor rgb="00660033"/>
      <rgbColor rgb="00FFFFFF"/>
      <rgbColor rgb="00E8BD00"/>
      <rgbColor rgb="00FFFFFF"/>
      <rgbColor rgb="00C1004F"/>
      <rgbColor rgb="00FFFFFF"/>
      <rgbColor rgb="00FFFFFF"/>
      <rgbColor rgb="00EFF1CC"/>
      <rgbColor rgb="00CC6600"/>
      <rgbColor rgb="00D8DB7F"/>
      <rgbColor rgb="00C5BC89"/>
      <rgbColor rgb="00FFFFFF"/>
      <rgbColor rgb="00969696"/>
      <rgbColor rgb="00FFFFFF"/>
      <rgbColor rgb="00FFFFFF"/>
      <rgbColor rgb="00E5EAEF"/>
      <rgbColor rgb="00CCD8DE"/>
      <rgbColor rgb="00779ABC"/>
      <rgbColor rgb="00FFFFFF"/>
      <rgbColor rgb="00FFFF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ly\alla\Documents%20and%20Settings\avovst\My%20Documents\RDE%20Division\Reports\Internal%20Profit%20calculation%20-%20STOCK%20&amp;%20HFL\0203\IP0203%20-%20per%20FAM%20-%20TMG%20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D03CB-EVS01\CDM-Cognos%20Disclosure%20Management\Master%20Interim%20tables%20Q1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RESPGAC"/>
      <sheetName val="IPGAC"/>
      <sheetName val="Work Sheet"/>
      <sheetName val="TMG FIGURES"/>
      <sheetName val="PC 8MCO"/>
      <sheetName val="Enclosure A"/>
      <sheetName val="Enclosure B"/>
      <sheetName val="Summary1"/>
      <sheetName val="Summary2"/>
      <sheetName val="HFL"/>
      <sheetName val="HFL adj"/>
      <sheetName val="Man 6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dea group Q, fill in data"/>
      <sheetName val="Settings"/>
      <sheetName val="Format"/>
      <sheetName val="Restatement Group"/>
      <sheetName val="Analysmaterial"/>
      <sheetName val="Tables per line"/>
      <sheetName val="Tables per line Swe"/>
      <sheetName val="Nordea Group Ytd"/>
      <sheetName val="GCC"/>
      <sheetName val="PeB Total"/>
      <sheetName val="PeB Total excl SB"/>
      <sheetName val="PeB DK"/>
      <sheetName val="PeB FI"/>
      <sheetName val="PeB NO"/>
      <sheetName val="PeB SE"/>
      <sheetName val="Banking Baltics"/>
      <sheetName val="PeB Other"/>
      <sheetName val="CBB Total"/>
      <sheetName val="CBB Total excl SB"/>
      <sheetName val="Comm Banking"/>
      <sheetName val="Bus Banking"/>
      <sheetName val="CBB Other"/>
      <sheetName val="Wholesale banking"/>
      <sheetName val="WB Spec"/>
      <sheetName val="Corporate Institutional Banking"/>
      <sheetName val="Shipping"/>
      <sheetName val="Banking Russia"/>
      <sheetName val="Wholesalebanking other"/>
      <sheetName val="Wealth Management"/>
      <sheetName val="AUM"/>
      <sheetName val="Private Banking"/>
      <sheetName val="Asset management"/>
      <sheetName val="Life"/>
      <sheetName val="Wealth Other"/>
      <sheetName val="Customer segments Group"/>
      <sheetName val="Nordea Group Ytd Swe"/>
      <sheetName val="PeB Tot Swe"/>
      <sheetName val="PeB DK Swe"/>
      <sheetName val="PeB FI Swe"/>
      <sheetName val="PeB NO Swe"/>
      <sheetName val="PeB SE Swe"/>
      <sheetName val="Banking Baltics Swe"/>
      <sheetName val="PeB Other Swe"/>
      <sheetName val="CBB Total SE"/>
      <sheetName val="Comm Banking SE"/>
      <sheetName val="Bus Banking SE"/>
      <sheetName val="CBB Other SE"/>
      <sheetName val="Wholesale banking Swe"/>
      <sheetName val="CIB Swe"/>
      <sheetName val="Shipping Swe"/>
      <sheetName val="Banking Russia Swe"/>
      <sheetName val="Wholesale Other Swe"/>
      <sheetName val="Wealth Management Swe"/>
      <sheetName val="Private Banking Swe"/>
      <sheetName val="Asset Swe"/>
      <sheetName val="AUM Swe"/>
      <sheetName val="Life Swe"/>
      <sheetName val="Wealth Other Swe"/>
      <sheetName val="GCC Swe"/>
      <sheetName val="Customer segments Group Sw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C4" t="str">
            <v>Q118</v>
          </cell>
          <cell r="D4" t="str">
            <v>Q417</v>
          </cell>
          <cell r="E4" t="str">
            <v>Q317</v>
          </cell>
          <cell r="F4" t="str">
            <v>Q217</v>
          </cell>
          <cell r="G4" t="str">
            <v>Q117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Nordea">
  <a:themeElements>
    <a:clrScheme name="Nordea">
      <a:dk1>
        <a:srgbClr val="191919"/>
      </a:dk1>
      <a:lt1>
        <a:srgbClr val="FFFFFF"/>
      </a:lt1>
      <a:dk2>
        <a:srgbClr val="779ABC"/>
      </a:dk2>
      <a:lt2>
        <a:srgbClr val="005284"/>
      </a:lt2>
      <a:accent1>
        <a:srgbClr val="A9AF00"/>
      </a:accent1>
      <a:accent2>
        <a:srgbClr val="D1D175"/>
      </a:accent2>
      <a:accent3>
        <a:srgbClr val="CCD8DE"/>
      </a:accent3>
      <a:accent4>
        <a:srgbClr val="AA0000"/>
      </a:accent4>
      <a:accent5>
        <a:srgbClr val="CC6600"/>
      </a:accent5>
      <a:accent6>
        <a:srgbClr val="E8BD00"/>
      </a:accent6>
      <a:hlink>
        <a:srgbClr val="660033"/>
      </a:hlink>
      <a:folHlink>
        <a:srgbClr val="E5EAEF"/>
      </a:folHlink>
    </a:clrScheme>
    <a:fontScheme name="Nordea">
      <a:maj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Norde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9999" dist="19999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>
            <a:tint val="99000"/>
          </a:schemeClr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Brand blue">
      <a:srgbClr val="005284"/>
    </a:custClr>
    <a:custClr name="Brand blue 01">
      <a:srgbClr val="779ABC"/>
    </a:custClr>
    <a:custClr name="Brand blue 02">
      <a:srgbClr val="CCD8DE"/>
    </a:custClr>
    <a:custClr name="Brand blue 03">
      <a:srgbClr val="E5EAEF"/>
    </a:custClr>
    <a:custClr name="Dust Green 01">
      <a:srgbClr val="968F69"/>
    </a:custClr>
    <a:custClr name="Dust Green 02">
      <a:srgbClr val="C5BC89"/>
    </a:custClr>
    <a:custClr name="Dust Green 03">
      <a:srgbClr val="D9D5BE"/>
    </a:custClr>
    <a:custClr name="Cool Grey 01">
      <a:srgbClr val="999999"/>
    </a:custClr>
    <a:custClr name="Cool Grey 02">
      <a:srgbClr val="CCCCCC"/>
    </a:custClr>
    <a:custClr name="Cool Grey 03">
      <a:srgbClr val="E4E3E3"/>
    </a:custClr>
    <a:custClr name="Green 01">
      <a:srgbClr val="A9AF00"/>
    </a:custClr>
    <a:custClr name="Green 02">
      <a:srgbClr val="D8DB7F"/>
    </a:custClr>
    <a:custClr name="Green 03">
      <a:srgbClr val="EFF1CC"/>
    </a:custClr>
    <a:custClr name="Dark Blue">
      <a:srgbClr val="003366"/>
    </a:custClr>
    <a:custClr name="Orange">
      <a:srgbClr val="CC6600"/>
    </a:custClr>
    <a:custClr name="Dark Orange">
      <a:srgbClr val="CC3300"/>
    </a:custClr>
    <a:custClr name="Brown">
      <a:srgbClr val="AA0000"/>
    </a:custClr>
    <a:custClr name="Yellow">
      <a:srgbClr val="E8BD00"/>
    </a:custClr>
    <a:custClr name="Red">
      <a:srgbClr val="C1004F"/>
    </a:custClr>
    <a:custClr name="Petrol">
      <a:srgbClr val="660033"/>
    </a:custClr>
    <a:custClr name="Olive">
      <a:srgbClr val="999933"/>
    </a:custClr>
    <a:custClr name="Light Olive">
      <a:srgbClr val="F3EFC3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5">
    <tabColor rgb="FF92D050"/>
    <pageSetUpPr fitToPage="1"/>
  </sheetPr>
  <dimension ref="A1:G28"/>
  <sheetViews>
    <sheetView tabSelected="1" zoomScale="80" zoomScaleNormal="80" workbookViewId="0"/>
  </sheetViews>
  <sheetFormatPr defaultColWidth="9.33203125" defaultRowHeight="12"/>
  <cols>
    <col min="1" max="1" width="23.33203125" style="237" customWidth="1"/>
    <col min="2" max="2" width="46" style="237" bestFit="1" customWidth="1"/>
    <col min="3" max="3" width="8.33203125" style="257" bestFit="1" customWidth="1"/>
    <col min="4" max="4" width="7.5" style="237" customWidth="1"/>
    <col min="5" max="7" width="8.1640625" style="237" customWidth="1"/>
    <col min="8" max="16384" width="9.33203125" style="237"/>
  </cols>
  <sheetData>
    <row r="1" spans="1:7" s="187" customFormat="1" ht="10.5" customHeight="1"/>
    <row r="2" spans="1:7" s="187" customFormat="1" ht="10.5" customHeight="1">
      <c r="B2" s="210" t="s">
        <v>76</v>
      </c>
      <c r="C2" s="247"/>
      <c r="D2" s="193"/>
      <c r="E2" s="200"/>
      <c r="F2" s="200"/>
      <c r="G2" s="200"/>
    </row>
    <row r="3" spans="1:7" s="187" customFormat="1" ht="10.5" customHeight="1">
      <c r="B3" s="282"/>
      <c r="C3" s="280"/>
      <c r="D3" s="279"/>
      <c r="E3" s="279"/>
      <c r="F3" s="279"/>
      <c r="G3" s="281"/>
    </row>
    <row r="4" spans="1:7" s="187" customFormat="1" ht="13.5" customHeight="1">
      <c r="A4" s="630"/>
      <c r="B4" s="286" t="s">
        <v>1</v>
      </c>
      <c r="C4" s="587" t="s">
        <v>106</v>
      </c>
      <c r="D4" s="589" t="s">
        <v>99</v>
      </c>
      <c r="E4" s="589" t="s">
        <v>97</v>
      </c>
      <c r="F4" s="589" t="s">
        <v>94</v>
      </c>
      <c r="G4" s="588" t="s">
        <v>93</v>
      </c>
    </row>
    <row r="5" spans="1:7" s="187" customFormat="1" ht="10.5" customHeight="1">
      <c r="A5" s="218"/>
      <c r="B5" s="303" t="s">
        <v>6</v>
      </c>
      <c r="C5" s="219"/>
      <c r="D5" s="633">
        <v>525</v>
      </c>
      <c r="E5" s="633">
        <v>537</v>
      </c>
      <c r="F5" s="633">
        <v>520</v>
      </c>
      <c r="G5" s="634">
        <v>527</v>
      </c>
    </row>
    <row r="6" spans="1:7" s="187" customFormat="1" ht="10.5" customHeight="1">
      <c r="A6" s="218"/>
      <c r="B6" s="303" t="s">
        <v>2</v>
      </c>
      <c r="C6" s="246"/>
      <c r="D6" s="635">
        <v>160</v>
      </c>
      <c r="E6" s="635">
        <v>177</v>
      </c>
      <c r="F6" s="635">
        <v>182</v>
      </c>
      <c r="G6" s="636">
        <v>187</v>
      </c>
    </row>
    <row r="7" spans="1:7" s="187" customFormat="1" ht="10.5" customHeight="1">
      <c r="A7" s="218"/>
      <c r="B7" s="303" t="s">
        <v>0</v>
      </c>
      <c r="C7" s="246"/>
      <c r="D7" s="247">
        <v>15</v>
      </c>
      <c r="E7" s="247">
        <v>15</v>
      </c>
      <c r="F7" s="247">
        <v>17</v>
      </c>
      <c r="G7" s="443">
        <v>15</v>
      </c>
    </row>
    <row r="8" spans="1:7" s="187" customFormat="1" ht="10.5" customHeight="1">
      <c r="A8" s="218"/>
      <c r="B8" s="303" t="s">
        <v>16</v>
      </c>
      <c r="C8" s="246"/>
      <c r="D8" s="635">
        <v>-1</v>
      </c>
      <c r="E8" s="247">
        <v>0</v>
      </c>
      <c r="F8" s="247">
        <v>6</v>
      </c>
      <c r="G8" s="443">
        <v>1</v>
      </c>
    </row>
    <row r="9" spans="1:7" s="187" customFormat="1" ht="10.5" customHeight="1">
      <c r="A9" s="631"/>
      <c r="B9" s="309" t="s">
        <v>7</v>
      </c>
      <c r="C9" s="275"/>
      <c r="D9" s="637">
        <v>699</v>
      </c>
      <c r="E9" s="637">
        <v>729</v>
      </c>
      <c r="F9" s="637">
        <v>725</v>
      </c>
      <c r="G9" s="638">
        <v>730</v>
      </c>
    </row>
    <row r="10" spans="1:7" s="187" customFormat="1" ht="10.5" customHeight="1">
      <c r="A10" s="631"/>
      <c r="B10" s="309" t="s">
        <v>22</v>
      </c>
      <c r="C10" s="208"/>
      <c r="D10" s="639">
        <v>-450</v>
      </c>
      <c r="E10" s="639">
        <v>-409</v>
      </c>
      <c r="F10" s="640">
        <v>-435</v>
      </c>
      <c r="G10" s="590">
        <v>-426</v>
      </c>
    </row>
    <row r="11" spans="1:7" s="187" customFormat="1" ht="10.5" customHeight="1">
      <c r="A11" s="631"/>
      <c r="B11" s="309" t="s">
        <v>11</v>
      </c>
      <c r="C11" s="208"/>
      <c r="D11" s="639">
        <v>249</v>
      </c>
      <c r="E11" s="639">
        <v>320</v>
      </c>
      <c r="F11" s="640">
        <v>290</v>
      </c>
      <c r="G11" s="641">
        <v>304</v>
      </c>
    </row>
    <row r="12" spans="1:7" s="187" customFormat="1" ht="10.5" customHeight="1">
      <c r="A12" s="218"/>
      <c r="B12" s="303" t="s">
        <v>21</v>
      </c>
      <c r="C12" s="198"/>
      <c r="D12" s="642">
        <v>-9</v>
      </c>
      <c r="E12" s="245">
        <v>-5</v>
      </c>
      <c r="F12" s="247">
        <v>-24</v>
      </c>
      <c r="G12" s="444">
        <v>-7</v>
      </c>
    </row>
    <row r="13" spans="1:7" s="187" customFormat="1" ht="10.5" customHeight="1">
      <c r="A13" s="631"/>
      <c r="B13" s="311" t="s">
        <v>4</v>
      </c>
      <c r="C13" s="208"/>
      <c r="D13" s="639">
        <v>240</v>
      </c>
      <c r="E13" s="639">
        <v>315</v>
      </c>
      <c r="F13" s="640">
        <v>266</v>
      </c>
      <c r="G13" s="638">
        <v>297</v>
      </c>
    </row>
    <row r="14" spans="1:7" s="187" customFormat="1" ht="10.5" customHeight="1">
      <c r="A14" s="218"/>
      <c r="B14" s="303" t="s">
        <v>8</v>
      </c>
      <c r="C14" s="569"/>
      <c r="D14" s="643">
        <v>64.2</v>
      </c>
      <c r="E14" s="643">
        <v>56.1</v>
      </c>
      <c r="F14" s="541">
        <v>60</v>
      </c>
      <c r="G14" s="592">
        <v>58.4</v>
      </c>
    </row>
    <row r="15" spans="1:7" s="187" customFormat="1" ht="10.5" customHeight="1">
      <c r="A15" s="218"/>
      <c r="B15" s="303" t="s">
        <v>67</v>
      </c>
      <c r="C15" s="216"/>
      <c r="D15" s="412">
        <v>10.773444667440401</v>
      </c>
      <c r="E15" s="412">
        <v>14.638391296683546</v>
      </c>
      <c r="F15" s="412">
        <v>12.293602039219977</v>
      </c>
      <c r="G15" s="443">
        <v>13.480814113175956</v>
      </c>
    </row>
    <row r="16" spans="1:7" s="187" customFormat="1" ht="10.5" customHeight="1">
      <c r="A16" s="218"/>
      <c r="B16" s="303" t="s">
        <v>26</v>
      </c>
      <c r="C16" s="219"/>
      <c r="D16" s="633">
        <v>7013</v>
      </c>
      <c r="E16" s="633">
        <v>6755</v>
      </c>
      <c r="F16" s="633">
        <v>6532</v>
      </c>
      <c r="G16" s="444">
        <v>6760</v>
      </c>
    </row>
    <row r="17" spans="1:7" s="187" customFormat="1" ht="10.5" customHeight="1">
      <c r="A17" s="218"/>
      <c r="B17" s="301" t="s">
        <v>59</v>
      </c>
      <c r="C17" s="219"/>
      <c r="D17" s="240">
        <v>25167</v>
      </c>
      <c r="E17" s="240">
        <v>25393</v>
      </c>
      <c r="F17" s="240">
        <v>25912</v>
      </c>
      <c r="G17" s="444">
        <v>25990</v>
      </c>
    </row>
    <row r="18" spans="1:7" s="187" customFormat="1" ht="10.5" customHeight="1">
      <c r="A18" s="218"/>
      <c r="B18" s="317" t="s">
        <v>12</v>
      </c>
      <c r="C18" s="219"/>
      <c r="D18" s="633">
        <v>11022</v>
      </c>
      <c r="E18" s="633">
        <v>11403</v>
      </c>
      <c r="F18" s="633">
        <v>11614</v>
      </c>
      <c r="G18" s="634">
        <v>11467</v>
      </c>
    </row>
    <row r="19" spans="1:7" s="187" customFormat="1" ht="10.5" customHeight="1">
      <c r="A19" s="631"/>
      <c r="B19" s="309" t="s">
        <v>20</v>
      </c>
      <c r="C19" s="280"/>
      <c r="D19" s="434"/>
      <c r="E19" s="434"/>
      <c r="F19" s="434"/>
      <c r="G19" s="585"/>
    </row>
    <row r="20" spans="1:7" s="187" customFormat="1" ht="10.5" customHeight="1">
      <c r="A20" s="218"/>
      <c r="B20" s="303" t="s">
        <v>85</v>
      </c>
      <c r="C20" s="224"/>
      <c r="D20" s="644">
        <v>1.0999999999999972</v>
      </c>
      <c r="E20" s="644">
        <v>1.0999999999999972</v>
      </c>
      <c r="F20" s="644">
        <v>0.99999999999999578</v>
      </c>
      <c r="G20" s="446">
        <v>1.0999999999999972</v>
      </c>
    </row>
    <row r="21" spans="1:7" s="187" customFormat="1" ht="10.5" customHeight="1">
      <c r="A21" s="218"/>
      <c r="B21" s="303" t="s">
        <v>18</v>
      </c>
      <c r="C21" s="224"/>
      <c r="D21" s="644">
        <v>124.2</v>
      </c>
      <c r="E21" s="242">
        <v>126.3</v>
      </c>
      <c r="F21" s="644">
        <v>125.3</v>
      </c>
      <c r="G21" s="645">
        <v>125.7</v>
      </c>
    </row>
    <row r="22" spans="1:7" s="187" customFormat="1" ht="10.5" customHeight="1">
      <c r="A22" s="218"/>
      <c r="B22" s="303" t="s">
        <v>19</v>
      </c>
      <c r="C22" s="224"/>
      <c r="D22" s="644">
        <v>19.8</v>
      </c>
      <c r="E22" s="644">
        <v>20.2</v>
      </c>
      <c r="F22" s="644">
        <v>20.199999999999996</v>
      </c>
      <c r="G22" s="645">
        <v>20.299999999999997</v>
      </c>
    </row>
    <row r="23" spans="1:7" s="187" customFormat="1" ht="10.5" customHeight="1">
      <c r="A23" s="631"/>
      <c r="B23" s="309" t="s">
        <v>23</v>
      </c>
      <c r="C23" s="226"/>
      <c r="D23" s="646">
        <v>145.1</v>
      </c>
      <c r="E23" s="646">
        <v>147.6</v>
      </c>
      <c r="F23" s="646">
        <v>146.5</v>
      </c>
      <c r="G23" s="647">
        <v>147.1</v>
      </c>
    </row>
    <row r="24" spans="1:7" s="187" customFormat="1" ht="10.5" customHeight="1">
      <c r="A24" s="218"/>
      <c r="B24" s="303" t="s">
        <v>101</v>
      </c>
      <c r="C24" s="224"/>
      <c r="D24" s="242">
        <v>2.3000000000000025</v>
      </c>
      <c r="E24" s="242">
        <v>2.2999999999999972</v>
      </c>
      <c r="F24" s="242">
        <v>2.5</v>
      </c>
      <c r="G24" s="446">
        <v>2.3999999999999968</v>
      </c>
    </row>
    <row r="25" spans="1:7" s="187" customFormat="1" ht="10.5" customHeight="1">
      <c r="A25" s="218"/>
      <c r="B25" s="303" t="s">
        <v>14</v>
      </c>
      <c r="C25" s="224"/>
      <c r="D25" s="242">
        <v>73.099999999999994</v>
      </c>
      <c r="E25" s="242">
        <v>74.2</v>
      </c>
      <c r="F25" s="644">
        <v>74.400000000000006</v>
      </c>
      <c r="G25" s="446">
        <v>73</v>
      </c>
    </row>
    <row r="26" spans="1:7" s="187" customFormat="1" ht="10.5" customHeight="1">
      <c r="A26" s="631"/>
      <c r="B26" s="327" t="s">
        <v>13</v>
      </c>
      <c r="C26" s="228"/>
      <c r="D26" s="244">
        <v>75.400000000000006</v>
      </c>
      <c r="E26" s="244">
        <v>76.5</v>
      </c>
      <c r="F26" s="648">
        <v>76.900000000000006</v>
      </c>
      <c r="G26" s="447">
        <v>75.400000000000006</v>
      </c>
    </row>
    <row r="27" spans="1:7" s="187" customFormat="1" ht="10.5" customHeight="1">
      <c r="A27" s="210"/>
      <c r="B27" s="255" t="s">
        <v>98</v>
      </c>
      <c r="C27" s="243"/>
      <c r="D27" s="243"/>
      <c r="E27" s="227"/>
      <c r="F27" s="227"/>
      <c r="G27" s="227"/>
    </row>
    <row r="28" spans="1:7" s="269" customFormat="1" ht="28.5" customHeight="1">
      <c r="A28" s="632"/>
      <c r="B28" s="608" t="s">
        <v>100</v>
      </c>
      <c r="C28" s="608"/>
      <c r="D28" s="608"/>
      <c r="E28" s="608"/>
      <c r="F28" s="608"/>
      <c r="G28" s="608"/>
    </row>
  </sheetData>
  <mergeCells count="1">
    <mergeCell ref="B28:G28"/>
  </mergeCells>
  <phoneticPr fontId="0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3"/>
  <sheetViews>
    <sheetView zoomScale="80" zoomScaleNormal="80" workbookViewId="0"/>
  </sheetViews>
  <sheetFormatPr defaultColWidth="9.33203125" defaultRowHeight="12"/>
  <cols>
    <col min="1" max="1" width="23.33203125" style="44" customWidth="1"/>
    <col min="2" max="2" width="37.6640625" style="44" customWidth="1"/>
    <col min="3" max="3" width="7.33203125" style="9" customWidth="1"/>
    <col min="4" max="7" width="8" style="44" customWidth="1"/>
    <col min="8" max="16384" width="9.33203125" style="44"/>
  </cols>
  <sheetData>
    <row r="1" spans="1:7" s="75" customFormat="1" ht="10.5" customHeight="1">
      <c r="A1" s="104"/>
    </row>
    <row r="2" spans="1:7" s="75" customFormat="1" ht="10.5" customHeight="1">
      <c r="B2" s="210" t="s">
        <v>91</v>
      </c>
      <c r="C2" s="247"/>
      <c r="D2" s="200"/>
      <c r="E2" s="200"/>
      <c r="F2" s="200"/>
      <c r="G2" s="200"/>
    </row>
    <row r="3" spans="1:7" s="75" customFormat="1" ht="10.5" customHeight="1">
      <c r="B3" s="282"/>
      <c r="C3" s="280"/>
      <c r="D3" s="279"/>
      <c r="E3" s="279"/>
      <c r="F3" s="279"/>
      <c r="G3" s="281"/>
    </row>
    <row r="4" spans="1:7" s="75" customFormat="1" ht="13.5" customHeight="1">
      <c r="A4" s="656"/>
      <c r="B4" s="286" t="s">
        <v>1</v>
      </c>
      <c r="C4" s="587" t="s">
        <v>106</v>
      </c>
      <c r="D4" s="589" t="s">
        <v>99</v>
      </c>
      <c r="E4" s="589" t="s">
        <v>97</v>
      </c>
      <c r="F4" s="589" t="s">
        <v>94</v>
      </c>
      <c r="G4" s="588" t="s">
        <v>93</v>
      </c>
    </row>
    <row r="5" spans="1:7" s="75" customFormat="1" ht="10.5" customHeight="1">
      <c r="A5" s="657"/>
      <c r="B5" s="303" t="s">
        <v>6</v>
      </c>
      <c r="C5" s="219"/>
      <c r="D5" s="240">
        <v>282</v>
      </c>
      <c r="E5" s="633">
        <v>285</v>
      </c>
      <c r="F5" s="633">
        <v>286</v>
      </c>
      <c r="G5" s="634">
        <v>283</v>
      </c>
    </row>
    <row r="6" spans="1:7" s="75" customFormat="1" ht="10.5" customHeight="1">
      <c r="A6" s="657"/>
      <c r="B6" s="303" t="s">
        <v>2</v>
      </c>
      <c r="C6" s="246"/>
      <c r="D6" s="635">
        <v>167</v>
      </c>
      <c r="E6" s="635">
        <v>151</v>
      </c>
      <c r="F6" s="688">
        <v>168</v>
      </c>
      <c r="G6" s="636">
        <v>154</v>
      </c>
    </row>
    <row r="7" spans="1:7" s="75" customFormat="1" ht="10.5" customHeight="1">
      <c r="A7" s="657"/>
      <c r="B7" s="303" t="s">
        <v>0</v>
      </c>
      <c r="C7" s="246"/>
      <c r="D7" s="635">
        <v>58</v>
      </c>
      <c r="E7" s="635">
        <v>62</v>
      </c>
      <c r="F7" s="688">
        <v>74</v>
      </c>
      <c r="G7" s="636">
        <v>67</v>
      </c>
    </row>
    <row r="8" spans="1:7" s="75" customFormat="1" ht="10.5" customHeight="1">
      <c r="A8" s="657"/>
      <c r="B8" s="303" t="s">
        <v>16</v>
      </c>
      <c r="C8" s="246"/>
      <c r="D8" s="247">
        <v>9</v>
      </c>
      <c r="E8" s="247">
        <v>7</v>
      </c>
      <c r="F8" s="412">
        <v>9</v>
      </c>
      <c r="G8" s="443">
        <v>20</v>
      </c>
    </row>
    <row r="9" spans="1:7" s="75" customFormat="1" ht="10.5" customHeight="1">
      <c r="A9" s="658"/>
      <c r="B9" s="309" t="s">
        <v>7</v>
      </c>
      <c r="C9" s="275"/>
      <c r="D9" s="637">
        <v>516</v>
      </c>
      <c r="E9" s="637">
        <v>505</v>
      </c>
      <c r="F9" s="637">
        <v>537</v>
      </c>
      <c r="G9" s="638">
        <v>524</v>
      </c>
    </row>
    <row r="10" spans="1:7" s="75" customFormat="1" ht="10.5" customHeight="1">
      <c r="A10" s="658"/>
      <c r="B10" s="309" t="s">
        <v>22</v>
      </c>
      <c r="C10" s="208"/>
      <c r="D10" s="639">
        <v>-349</v>
      </c>
      <c r="E10" s="640">
        <v>-293</v>
      </c>
      <c r="F10" s="637">
        <v>-299</v>
      </c>
      <c r="G10" s="638">
        <v>-298</v>
      </c>
    </row>
    <row r="11" spans="1:7" s="75" customFormat="1" ht="10.5" customHeight="1">
      <c r="A11" s="658"/>
      <c r="B11" s="309" t="s">
        <v>11</v>
      </c>
      <c r="C11" s="208"/>
      <c r="D11" s="639">
        <v>167</v>
      </c>
      <c r="E11" s="640">
        <v>212</v>
      </c>
      <c r="F11" s="640">
        <v>238</v>
      </c>
      <c r="G11" s="641">
        <v>226</v>
      </c>
    </row>
    <row r="12" spans="1:7" s="75" customFormat="1" ht="10.5" customHeight="1">
      <c r="A12" s="657"/>
      <c r="B12" s="303" t="s">
        <v>21</v>
      </c>
      <c r="C12" s="198"/>
      <c r="D12" s="245">
        <v>-29</v>
      </c>
      <c r="E12" s="247">
        <v>-25</v>
      </c>
      <c r="F12" s="240">
        <v>-16</v>
      </c>
      <c r="G12" s="444">
        <v>-17</v>
      </c>
    </row>
    <row r="13" spans="1:7" s="75" customFormat="1" ht="10.5" customHeight="1">
      <c r="A13" s="658"/>
      <c r="B13" s="311" t="s">
        <v>4</v>
      </c>
      <c r="C13" s="211"/>
      <c r="D13" s="651">
        <v>138</v>
      </c>
      <c r="E13" s="652">
        <v>187</v>
      </c>
      <c r="F13" s="689">
        <v>222</v>
      </c>
      <c r="G13" s="653">
        <v>209</v>
      </c>
    </row>
    <row r="14" spans="1:7" s="75" customFormat="1" ht="10.5" customHeight="1">
      <c r="A14" s="657"/>
      <c r="B14" s="303" t="s">
        <v>8</v>
      </c>
      <c r="C14" s="216"/>
      <c r="D14" s="688">
        <v>67.599999999999994</v>
      </c>
      <c r="E14" s="412">
        <v>58</v>
      </c>
      <c r="F14" s="688">
        <v>55.7</v>
      </c>
      <c r="G14" s="443">
        <v>56.9</v>
      </c>
    </row>
    <row r="15" spans="1:7" s="75" customFormat="1" ht="10.5" customHeight="1">
      <c r="A15" s="657"/>
      <c r="B15" s="303" t="s">
        <v>67</v>
      </c>
      <c r="C15" s="216"/>
      <c r="D15" s="688">
        <v>6.8041544640702636</v>
      </c>
      <c r="E15" s="412">
        <v>8.8975245358681363</v>
      </c>
      <c r="F15" s="688">
        <v>10.426954019926402</v>
      </c>
      <c r="G15" s="443">
        <v>9.8893065846619699</v>
      </c>
    </row>
    <row r="16" spans="1:7" s="75" customFormat="1" ht="10.5" customHeight="1">
      <c r="A16" s="657"/>
      <c r="B16" s="303" t="s">
        <v>26</v>
      </c>
      <c r="C16" s="219"/>
      <c r="D16" s="240">
        <v>6151</v>
      </c>
      <c r="E16" s="240">
        <v>6186</v>
      </c>
      <c r="F16" s="240">
        <v>6533</v>
      </c>
      <c r="G16" s="444">
        <v>6382</v>
      </c>
    </row>
    <row r="17" spans="1:7" s="75" customFormat="1" ht="10.5" customHeight="1">
      <c r="A17" s="657"/>
      <c r="B17" s="301" t="s">
        <v>59</v>
      </c>
      <c r="C17" s="219"/>
      <c r="D17" s="240">
        <v>33324</v>
      </c>
      <c r="E17" s="240">
        <v>34074</v>
      </c>
      <c r="F17" s="240">
        <v>33966</v>
      </c>
      <c r="G17" s="444">
        <v>33611</v>
      </c>
    </row>
    <row r="18" spans="1:7" s="75" customFormat="1" ht="10.5" customHeight="1">
      <c r="A18" s="657"/>
      <c r="B18" s="317" t="s">
        <v>12</v>
      </c>
      <c r="C18" s="222"/>
      <c r="D18" s="654">
        <v>5319</v>
      </c>
      <c r="E18" s="654">
        <v>5575</v>
      </c>
      <c r="F18" s="654">
        <v>5480</v>
      </c>
      <c r="G18" s="655">
        <v>5497</v>
      </c>
    </row>
    <row r="19" spans="1:7" s="75" customFormat="1" ht="10.5" customHeight="1">
      <c r="A19" s="658"/>
      <c r="B19" s="309" t="s">
        <v>20</v>
      </c>
      <c r="C19" s="280"/>
      <c r="D19" s="247"/>
      <c r="E19" s="247"/>
      <c r="F19" s="247"/>
      <c r="G19" s="260"/>
    </row>
    <row r="20" spans="1:7" s="75" customFormat="1" ht="10.5" customHeight="1">
      <c r="A20" s="657"/>
      <c r="B20" s="303" t="s">
        <v>17</v>
      </c>
      <c r="C20" s="224"/>
      <c r="D20" s="644">
        <v>70.5</v>
      </c>
      <c r="E20" s="644">
        <v>71.7</v>
      </c>
      <c r="F20" s="644">
        <v>71</v>
      </c>
      <c r="G20" s="645">
        <v>69.900000000000006</v>
      </c>
    </row>
    <row r="21" spans="1:7" s="75" customFormat="1" ht="10.5" customHeight="1">
      <c r="A21" s="657"/>
      <c r="B21" s="303" t="s">
        <v>18</v>
      </c>
      <c r="C21" s="224"/>
      <c r="D21" s="242">
        <v>7.1</v>
      </c>
      <c r="E21" s="242">
        <v>7.1</v>
      </c>
      <c r="F21" s="242">
        <v>7.2</v>
      </c>
      <c r="G21" s="446">
        <v>7.3</v>
      </c>
    </row>
    <row r="22" spans="1:7" s="75" customFormat="1" ht="10.5" customHeight="1">
      <c r="A22" s="657"/>
      <c r="B22" s="303" t="s">
        <v>86</v>
      </c>
      <c r="C22" s="224"/>
      <c r="D22" s="242">
        <v>2.2000000000000002</v>
      </c>
      <c r="E22" s="644">
        <v>2.2999999999999998</v>
      </c>
      <c r="F22" s="242">
        <v>2.2999999999999998</v>
      </c>
      <c r="G22" s="446">
        <v>2.2999999999999998</v>
      </c>
    </row>
    <row r="23" spans="1:7" s="75" customFormat="1" ht="10.5" customHeight="1">
      <c r="A23" s="658"/>
      <c r="B23" s="309" t="s">
        <v>23</v>
      </c>
      <c r="C23" s="226"/>
      <c r="D23" s="646">
        <v>79.8</v>
      </c>
      <c r="E23" s="646">
        <v>81.099999999999994</v>
      </c>
      <c r="F23" s="646">
        <v>80.5</v>
      </c>
      <c r="G23" s="647">
        <v>79.5</v>
      </c>
    </row>
    <row r="24" spans="1:7" s="75" customFormat="1" ht="10.5" customHeight="1">
      <c r="A24" s="657"/>
      <c r="B24" s="303" t="s">
        <v>15</v>
      </c>
      <c r="C24" s="224"/>
      <c r="D24" s="644">
        <v>36.9</v>
      </c>
      <c r="E24" s="644">
        <v>36.6</v>
      </c>
      <c r="F24" s="644">
        <v>36.4</v>
      </c>
      <c r="G24" s="645">
        <v>35</v>
      </c>
    </row>
    <row r="25" spans="1:7" s="75" customFormat="1" ht="10.5" customHeight="1">
      <c r="A25" s="657"/>
      <c r="B25" s="303" t="s">
        <v>87</v>
      </c>
      <c r="C25" s="224"/>
      <c r="D25" s="242">
        <v>3.1</v>
      </c>
      <c r="E25" s="242">
        <v>3</v>
      </c>
      <c r="F25" s="242">
        <v>3.1</v>
      </c>
      <c r="G25" s="446">
        <v>3.1</v>
      </c>
    </row>
    <row r="26" spans="1:7" s="75" customFormat="1" ht="10.5" customHeight="1">
      <c r="A26" s="658"/>
      <c r="B26" s="311" t="s">
        <v>13</v>
      </c>
      <c r="C26" s="228"/>
      <c r="D26" s="648">
        <v>40</v>
      </c>
      <c r="E26" s="648">
        <v>39.6</v>
      </c>
      <c r="F26" s="648">
        <v>39.5</v>
      </c>
      <c r="G26" s="690">
        <v>38.1</v>
      </c>
    </row>
    <row r="27" spans="1:7" s="123" customFormat="1" ht="12" customHeight="1">
      <c r="A27" s="682"/>
      <c r="B27" s="610" t="s">
        <v>98</v>
      </c>
      <c r="C27" s="610"/>
      <c r="D27" s="610"/>
      <c r="E27" s="610"/>
      <c r="F27" s="610"/>
      <c r="G27" s="610"/>
    </row>
    <row r="28" spans="1:7" ht="23.25" customHeight="1">
      <c r="A28" s="60"/>
      <c r="B28" s="613" t="s">
        <v>95</v>
      </c>
      <c r="C28" s="613"/>
      <c r="D28" s="613"/>
      <c r="E28" s="613"/>
      <c r="F28" s="613"/>
      <c r="G28" s="613"/>
    </row>
    <row r="29" spans="1:7" ht="12" customHeight="1">
      <c r="A29" s="5"/>
    </row>
    <row r="30" spans="1:7" s="104" customFormat="1"/>
    <row r="31" spans="1:7" s="104" customFormat="1"/>
    <row r="32" spans="1:7" s="104" customFormat="1"/>
    <row r="33" s="104" customFormat="1"/>
  </sheetData>
  <mergeCells count="2">
    <mergeCell ref="B28:G28"/>
    <mergeCell ref="B27:G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5"/>
  <sheetViews>
    <sheetView zoomScaleNormal="100" workbookViewId="0"/>
  </sheetViews>
  <sheetFormatPr defaultColWidth="9.33203125" defaultRowHeight="12"/>
  <cols>
    <col min="1" max="1" width="23.33203125" style="44" customWidth="1"/>
    <col min="2" max="2" width="32.1640625" style="44" customWidth="1"/>
    <col min="3" max="3" width="7.33203125" style="9" customWidth="1"/>
    <col min="4" max="7" width="7.33203125" style="44" customWidth="1"/>
    <col min="8" max="16384" width="9.33203125" style="44"/>
  </cols>
  <sheetData>
    <row r="1" spans="1:7" s="75" customFormat="1" ht="10.5" customHeight="1">
      <c r="A1" s="104"/>
    </row>
    <row r="2" spans="1:7" s="75" customFormat="1" ht="10.5" customHeight="1">
      <c r="B2" s="210" t="s">
        <v>78</v>
      </c>
      <c r="C2" s="247"/>
      <c r="D2" s="200"/>
      <c r="E2" s="200"/>
      <c r="F2" s="200"/>
      <c r="G2" s="200"/>
    </row>
    <row r="3" spans="1:7" s="75" customFormat="1" ht="10.5" customHeight="1">
      <c r="B3" s="282"/>
      <c r="C3" s="280"/>
      <c r="D3" s="279"/>
      <c r="E3" s="279"/>
      <c r="F3" s="279"/>
      <c r="G3" s="281"/>
    </row>
    <row r="4" spans="1:7" s="75" customFormat="1" ht="13.5" customHeight="1">
      <c r="A4" s="656"/>
      <c r="B4" s="286" t="s">
        <v>1</v>
      </c>
      <c r="C4" s="587" t="s">
        <v>106</v>
      </c>
      <c r="D4" s="589" t="s">
        <v>99</v>
      </c>
      <c r="E4" s="589" t="s">
        <v>97</v>
      </c>
      <c r="F4" s="589" t="s">
        <v>94</v>
      </c>
      <c r="G4" s="588" t="s">
        <v>93</v>
      </c>
    </row>
    <row r="5" spans="1:7" s="75" customFormat="1" ht="10.5" customHeight="1">
      <c r="A5" s="657"/>
      <c r="B5" s="303" t="s">
        <v>6</v>
      </c>
      <c r="C5" s="219"/>
      <c r="D5" s="633">
        <v>131</v>
      </c>
      <c r="E5" s="633">
        <v>130</v>
      </c>
      <c r="F5" s="633">
        <v>128</v>
      </c>
      <c r="G5" s="634">
        <v>128</v>
      </c>
    </row>
    <row r="6" spans="1:7" s="75" customFormat="1" ht="10.5" customHeight="1">
      <c r="A6" s="657"/>
      <c r="B6" s="303" t="s">
        <v>2</v>
      </c>
      <c r="C6" s="246"/>
      <c r="D6" s="635">
        <v>60</v>
      </c>
      <c r="E6" s="247">
        <v>54</v>
      </c>
      <c r="F6" s="688">
        <v>60</v>
      </c>
      <c r="G6" s="636">
        <v>57</v>
      </c>
    </row>
    <row r="7" spans="1:7" s="75" customFormat="1" ht="10.5" customHeight="1">
      <c r="A7" s="657"/>
      <c r="B7" s="303" t="s">
        <v>0</v>
      </c>
      <c r="C7" s="246"/>
      <c r="D7" s="635">
        <v>42</v>
      </c>
      <c r="E7" s="635">
        <v>44</v>
      </c>
      <c r="F7" s="688">
        <v>57</v>
      </c>
      <c r="G7" s="636">
        <v>55</v>
      </c>
    </row>
    <row r="8" spans="1:7" s="75" customFormat="1" ht="10.5" customHeight="1">
      <c r="A8" s="657"/>
      <c r="B8" s="303" t="s">
        <v>16</v>
      </c>
      <c r="C8" s="246"/>
      <c r="D8" s="247">
        <v>2</v>
      </c>
      <c r="E8" s="247">
        <v>2</v>
      </c>
      <c r="F8" s="412">
        <v>2</v>
      </c>
      <c r="G8" s="443">
        <v>15</v>
      </c>
    </row>
    <row r="9" spans="1:7" s="75" customFormat="1" ht="10.5" customHeight="1">
      <c r="A9" s="658"/>
      <c r="B9" s="309" t="s">
        <v>7</v>
      </c>
      <c r="C9" s="275"/>
      <c r="D9" s="637">
        <v>235</v>
      </c>
      <c r="E9" s="637">
        <v>230</v>
      </c>
      <c r="F9" s="637">
        <v>247</v>
      </c>
      <c r="G9" s="638">
        <v>255</v>
      </c>
    </row>
    <row r="10" spans="1:7" s="75" customFormat="1" ht="10.5" customHeight="1">
      <c r="A10" s="658"/>
      <c r="B10" s="309" t="s">
        <v>22</v>
      </c>
      <c r="C10" s="208"/>
      <c r="D10" s="639">
        <v>-121</v>
      </c>
      <c r="E10" s="640">
        <v>-127</v>
      </c>
      <c r="F10" s="637">
        <v>-129</v>
      </c>
      <c r="G10" s="638">
        <v>-132</v>
      </c>
    </row>
    <row r="11" spans="1:7" s="75" customFormat="1" ht="10.5" customHeight="1">
      <c r="A11" s="658"/>
      <c r="B11" s="309" t="s">
        <v>11</v>
      </c>
      <c r="C11" s="208"/>
      <c r="D11" s="639">
        <v>114</v>
      </c>
      <c r="E11" s="640">
        <v>103</v>
      </c>
      <c r="F11" s="640">
        <v>118</v>
      </c>
      <c r="G11" s="641">
        <v>123</v>
      </c>
    </row>
    <row r="12" spans="1:7" s="75" customFormat="1" ht="10.5" customHeight="1">
      <c r="A12" s="657"/>
      <c r="B12" s="303" t="s">
        <v>21</v>
      </c>
      <c r="C12" s="198"/>
      <c r="D12" s="245">
        <v>-27</v>
      </c>
      <c r="E12" s="247">
        <v>-23</v>
      </c>
      <c r="F12" s="240">
        <v>-14</v>
      </c>
      <c r="G12" s="444">
        <v>-25</v>
      </c>
    </row>
    <row r="13" spans="1:7" s="75" customFormat="1" ht="10.5" customHeight="1">
      <c r="A13" s="658"/>
      <c r="B13" s="311" t="s">
        <v>4</v>
      </c>
      <c r="C13" s="211"/>
      <c r="D13" s="651">
        <v>87</v>
      </c>
      <c r="E13" s="652">
        <v>80</v>
      </c>
      <c r="F13" s="689">
        <v>104</v>
      </c>
      <c r="G13" s="653">
        <v>98</v>
      </c>
    </row>
    <row r="14" spans="1:7" s="75" customFormat="1" ht="10.5" customHeight="1">
      <c r="A14" s="657"/>
      <c r="B14" s="303" t="s">
        <v>8</v>
      </c>
      <c r="C14" s="216"/>
      <c r="D14" s="688">
        <v>51.5</v>
      </c>
      <c r="E14" s="688">
        <v>55.2</v>
      </c>
      <c r="F14" s="688">
        <v>52.2</v>
      </c>
      <c r="G14" s="636">
        <v>51.8</v>
      </c>
    </row>
    <row r="15" spans="1:7" s="75" customFormat="1" ht="10.5" customHeight="1">
      <c r="A15" s="657"/>
      <c r="B15" s="303" t="s">
        <v>67</v>
      </c>
      <c r="C15" s="216"/>
      <c r="D15" s="412">
        <v>7.2028556569074471</v>
      </c>
      <c r="E15" s="412">
        <v>6.3011971302542875</v>
      </c>
      <c r="F15" s="412">
        <v>8.1076113108048187</v>
      </c>
      <c r="G15" s="443">
        <v>7.7618298474735727</v>
      </c>
    </row>
    <row r="16" spans="1:7" s="75" customFormat="1" ht="10.5" customHeight="1">
      <c r="A16" s="657"/>
      <c r="B16" s="303" t="s">
        <v>26</v>
      </c>
      <c r="C16" s="219"/>
      <c r="D16" s="633">
        <v>3667</v>
      </c>
      <c r="E16" s="240">
        <v>3713</v>
      </c>
      <c r="F16" s="240">
        <v>3999</v>
      </c>
      <c r="G16" s="444">
        <v>3826</v>
      </c>
    </row>
    <row r="17" spans="1:7" s="75" customFormat="1" ht="10.5" customHeight="1">
      <c r="A17" s="657"/>
      <c r="B17" s="301" t="s">
        <v>59</v>
      </c>
      <c r="C17" s="219"/>
      <c r="D17" s="240">
        <v>20818</v>
      </c>
      <c r="E17" s="240">
        <v>21322</v>
      </c>
      <c r="F17" s="240">
        <v>21396</v>
      </c>
      <c r="G17" s="444">
        <v>20971</v>
      </c>
    </row>
    <row r="18" spans="1:7" s="75" customFormat="1" ht="10.5" customHeight="1">
      <c r="A18" s="657"/>
      <c r="B18" s="317" t="s">
        <v>12</v>
      </c>
      <c r="C18" s="222"/>
      <c r="D18" s="241">
        <v>833</v>
      </c>
      <c r="E18" s="241">
        <v>836</v>
      </c>
      <c r="F18" s="241">
        <v>833</v>
      </c>
      <c r="G18" s="445">
        <v>854</v>
      </c>
    </row>
    <row r="19" spans="1:7" s="75" customFormat="1" ht="10.5" customHeight="1">
      <c r="A19" s="658"/>
      <c r="B19" s="309" t="s">
        <v>20</v>
      </c>
      <c r="C19" s="280"/>
      <c r="D19" s="247"/>
      <c r="E19" s="247"/>
      <c r="F19" s="247"/>
      <c r="G19" s="260"/>
    </row>
    <row r="20" spans="1:7" s="75" customFormat="1" ht="10.5" customHeight="1">
      <c r="A20" s="657"/>
      <c r="B20" s="303" t="s">
        <v>17</v>
      </c>
      <c r="C20" s="224"/>
      <c r="D20" s="242">
        <v>42.4</v>
      </c>
      <c r="E20" s="644">
        <v>43.4</v>
      </c>
      <c r="F20" s="644">
        <v>42.999999999999993</v>
      </c>
      <c r="G20" s="645">
        <v>43.099999999999994</v>
      </c>
    </row>
    <row r="21" spans="1:7" s="75" customFormat="1" ht="10.5" customHeight="1">
      <c r="A21" s="657"/>
      <c r="B21" s="303" t="s">
        <v>18</v>
      </c>
      <c r="C21" s="224"/>
      <c r="D21" s="242">
        <v>0.2</v>
      </c>
      <c r="E21" s="242">
        <v>0.2</v>
      </c>
      <c r="F21" s="242">
        <v>0.2</v>
      </c>
      <c r="G21" s="446">
        <v>0.2</v>
      </c>
    </row>
    <row r="22" spans="1:7" s="75" customFormat="1" ht="10.5" customHeight="1">
      <c r="A22" s="657"/>
      <c r="B22" s="303" t="s">
        <v>19</v>
      </c>
      <c r="C22" s="224"/>
      <c r="D22" s="242">
        <v>0.6</v>
      </c>
      <c r="E22" s="242">
        <v>0.6</v>
      </c>
      <c r="F22" s="242">
        <v>0.7</v>
      </c>
      <c r="G22" s="446">
        <v>0.7</v>
      </c>
    </row>
    <row r="23" spans="1:7" s="75" customFormat="1" ht="10.5" customHeight="1">
      <c r="A23" s="658"/>
      <c r="B23" s="309" t="s">
        <v>23</v>
      </c>
      <c r="C23" s="226"/>
      <c r="D23" s="646">
        <v>43.2</v>
      </c>
      <c r="E23" s="646">
        <v>44.2</v>
      </c>
      <c r="F23" s="646">
        <v>43.9</v>
      </c>
      <c r="G23" s="647">
        <v>44</v>
      </c>
    </row>
    <row r="24" spans="1:7" s="75" customFormat="1" ht="10.5" customHeight="1">
      <c r="A24" s="657"/>
      <c r="B24" s="303" t="s">
        <v>15</v>
      </c>
      <c r="C24" s="224"/>
      <c r="D24" s="644">
        <v>17.5</v>
      </c>
      <c r="E24" s="644">
        <v>17.599999999999998</v>
      </c>
      <c r="F24" s="644">
        <v>17</v>
      </c>
      <c r="G24" s="645">
        <v>17.299999999999997</v>
      </c>
    </row>
    <row r="25" spans="1:7" s="75" customFormat="1" ht="10.5" customHeight="1">
      <c r="A25" s="657"/>
      <c r="B25" s="303" t="s">
        <v>14</v>
      </c>
      <c r="C25" s="224"/>
      <c r="D25" s="242">
        <v>0.2</v>
      </c>
      <c r="E25" s="242">
        <v>0.1</v>
      </c>
      <c r="F25" s="242">
        <v>0.2</v>
      </c>
      <c r="G25" s="446">
        <v>0.1</v>
      </c>
    </row>
    <row r="26" spans="1:7" s="75" customFormat="1" ht="10.5" customHeight="1">
      <c r="A26" s="658"/>
      <c r="B26" s="311" t="s">
        <v>13</v>
      </c>
      <c r="C26" s="228"/>
      <c r="D26" s="648">
        <v>17.7</v>
      </c>
      <c r="E26" s="648">
        <v>17.7</v>
      </c>
      <c r="F26" s="648">
        <v>17.2</v>
      </c>
      <c r="G26" s="690">
        <v>17.399999999999999</v>
      </c>
    </row>
    <row r="27" spans="1:7" s="123" customFormat="1" ht="12" customHeight="1">
      <c r="A27" s="682"/>
      <c r="B27" s="610" t="s">
        <v>98</v>
      </c>
      <c r="C27" s="610"/>
      <c r="D27" s="610"/>
      <c r="E27" s="610"/>
      <c r="F27" s="610"/>
      <c r="G27" s="610"/>
    </row>
    <row r="28" spans="1:7" ht="12" customHeight="1">
      <c r="A28" s="60"/>
      <c r="B28" s="230"/>
      <c r="C28" s="176"/>
      <c r="D28" s="486"/>
      <c r="E28" s="176"/>
      <c r="F28" s="176"/>
      <c r="G28" s="176"/>
    </row>
    <row r="29" spans="1:7" ht="12" customHeight="1">
      <c r="A29" s="5"/>
    </row>
    <row r="30" spans="1:7" s="104" customFormat="1"/>
    <row r="31" spans="1:7" s="104" customFormat="1"/>
    <row r="32" spans="1:7" s="104" customFormat="1"/>
    <row r="33" s="104" customFormat="1"/>
    <row r="34" s="104" customFormat="1"/>
    <row r="35" s="104" customFormat="1"/>
  </sheetData>
  <mergeCells count="1">
    <mergeCell ref="B27:G27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0"/>
  <sheetViews>
    <sheetView zoomScaleNormal="100" workbookViewId="0"/>
  </sheetViews>
  <sheetFormatPr defaultColWidth="9.33203125" defaultRowHeight="12"/>
  <cols>
    <col min="1" max="1" width="23.33203125" style="44" customWidth="1"/>
    <col min="2" max="2" width="31.1640625" style="44" customWidth="1"/>
    <col min="3" max="3" width="7.33203125" style="9" customWidth="1"/>
    <col min="4" max="7" width="7.33203125" style="44" customWidth="1"/>
    <col min="8" max="16384" width="9.33203125" style="44"/>
  </cols>
  <sheetData>
    <row r="1" spans="1:7" s="75" customFormat="1" ht="10.5" customHeight="1">
      <c r="A1" s="104"/>
    </row>
    <row r="2" spans="1:7" s="75" customFormat="1" ht="10.5" customHeight="1">
      <c r="B2" s="210" t="s">
        <v>79</v>
      </c>
      <c r="C2" s="247"/>
      <c r="D2" s="200"/>
      <c r="E2" s="200"/>
      <c r="F2" s="200"/>
      <c r="G2" s="200"/>
    </row>
    <row r="3" spans="1:7" s="75" customFormat="1" ht="10.5" customHeight="1">
      <c r="B3" s="282"/>
      <c r="C3" s="280"/>
      <c r="D3" s="279"/>
      <c r="E3" s="279"/>
      <c r="F3" s="279"/>
      <c r="G3" s="281"/>
    </row>
    <row r="4" spans="1:7" s="75" customFormat="1" ht="13.5" customHeight="1">
      <c r="A4" s="656"/>
      <c r="B4" s="286" t="s">
        <v>1</v>
      </c>
      <c r="C4" s="587" t="s">
        <v>106</v>
      </c>
      <c r="D4" s="589" t="s">
        <v>99</v>
      </c>
      <c r="E4" s="589" t="s">
        <v>97</v>
      </c>
      <c r="F4" s="589" t="s">
        <v>94</v>
      </c>
      <c r="G4" s="588" t="s">
        <v>93</v>
      </c>
    </row>
    <row r="5" spans="1:7" s="75" customFormat="1" ht="10.5" customHeight="1">
      <c r="A5" s="657"/>
      <c r="B5" s="303" t="s">
        <v>6</v>
      </c>
      <c r="C5" s="219"/>
      <c r="D5" s="633">
        <v>149</v>
      </c>
      <c r="E5" s="240">
        <v>153</v>
      </c>
      <c r="F5" s="240">
        <v>155</v>
      </c>
      <c r="G5" s="444">
        <v>150</v>
      </c>
    </row>
    <row r="6" spans="1:7" s="75" customFormat="1" ht="10.5" customHeight="1">
      <c r="A6" s="657"/>
      <c r="B6" s="303" t="s">
        <v>2</v>
      </c>
      <c r="C6" s="246"/>
      <c r="D6" s="635">
        <v>79</v>
      </c>
      <c r="E6" s="635">
        <v>70</v>
      </c>
      <c r="F6" s="688">
        <v>73</v>
      </c>
      <c r="G6" s="636">
        <v>72</v>
      </c>
    </row>
    <row r="7" spans="1:7" s="75" customFormat="1" ht="10.5" customHeight="1">
      <c r="A7" s="657"/>
      <c r="B7" s="303" t="s">
        <v>0</v>
      </c>
      <c r="C7" s="246"/>
      <c r="D7" s="635">
        <v>19</v>
      </c>
      <c r="E7" s="635">
        <v>21</v>
      </c>
      <c r="F7" s="688">
        <v>21</v>
      </c>
      <c r="G7" s="636">
        <v>16</v>
      </c>
    </row>
    <row r="8" spans="1:7" s="75" customFormat="1" ht="10.5" customHeight="1">
      <c r="A8" s="657"/>
      <c r="B8" s="303" t="s">
        <v>16</v>
      </c>
      <c r="C8" s="246"/>
      <c r="D8" s="247">
        <v>0</v>
      </c>
      <c r="E8" s="247">
        <v>0</v>
      </c>
      <c r="F8" s="412">
        <v>0</v>
      </c>
      <c r="G8" s="443">
        <v>0</v>
      </c>
    </row>
    <row r="9" spans="1:7" s="75" customFormat="1" ht="10.5" customHeight="1">
      <c r="A9" s="658"/>
      <c r="B9" s="309" t="s">
        <v>7</v>
      </c>
      <c r="C9" s="275"/>
      <c r="D9" s="637">
        <v>247</v>
      </c>
      <c r="E9" s="637">
        <v>244</v>
      </c>
      <c r="F9" s="637">
        <v>249</v>
      </c>
      <c r="G9" s="638">
        <v>238</v>
      </c>
    </row>
    <row r="10" spans="1:7" s="75" customFormat="1" ht="10.5" customHeight="1">
      <c r="A10" s="658"/>
      <c r="B10" s="309" t="s">
        <v>22</v>
      </c>
      <c r="C10" s="208"/>
      <c r="D10" s="639">
        <v>-147</v>
      </c>
      <c r="E10" s="640">
        <v>-152</v>
      </c>
      <c r="F10" s="637">
        <v>-154</v>
      </c>
      <c r="G10" s="638">
        <v>-156</v>
      </c>
    </row>
    <row r="11" spans="1:7" s="75" customFormat="1" ht="10.5" customHeight="1">
      <c r="A11" s="658"/>
      <c r="B11" s="309" t="s">
        <v>11</v>
      </c>
      <c r="C11" s="208"/>
      <c r="D11" s="639">
        <v>100</v>
      </c>
      <c r="E11" s="431">
        <v>92</v>
      </c>
      <c r="F11" s="640">
        <v>95</v>
      </c>
      <c r="G11" s="641">
        <v>82</v>
      </c>
    </row>
    <row r="12" spans="1:7" s="75" customFormat="1" ht="10.5" customHeight="1">
      <c r="A12" s="657"/>
      <c r="B12" s="303" t="s">
        <v>21</v>
      </c>
      <c r="C12" s="198"/>
      <c r="D12" s="245">
        <v>0</v>
      </c>
      <c r="E12" s="247">
        <v>-1</v>
      </c>
      <c r="F12" s="240">
        <v>-2</v>
      </c>
      <c r="G12" s="444">
        <v>11</v>
      </c>
    </row>
    <row r="13" spans="1:7" s="75" customFormat="1" ht="10.5" customHeight="1">
      <c r="A13" s="658"/>
      <c r="B13" s="311" t="s">
        <v>4</v>
      </c>
      <c r="C13" s="211"/>
      <c r="D13" s="651">
        <v>100</v>
      </c>
      <c r="E13" s="440">
        <v>91</v>
      </c>
      <c r="F13" s="689">
        <v>93</v>
      </c>
      <c r="G13" s="653">
        <v>93</v>
      </c>
    </row>
    <row r="14" spans="1:7" s="75" customFormat="1" ht="10.5" customHeight="1">
      <c r="A14" s="657"/>
      <c r="B14" s="303" t="s">
        <v>8</v>
      </c>
      <c r="C14" s="216"/>
      <c r="D14" s="688">
        <v>59.5</v>
      </c>
      <c r="E14" s="688">
        <v>62.3</v>
      </c>
      <c r="F14" s="688">
        <v>61.8</v>
      </c>
      <c r="G14" s="636">
        <v>65.5</v>
      </c>
    </row>
    <row r="15" spans="1:7" s="75" customFormat="1" ht="10.5" customHeight="1">
      <c r="A15" s="657"/>
      <c r="B15" s="303" t="s">
        <v>67</v>
      </c>
      <c r="C15" s="216"/>
      <c r="D15" s="412">
        <v>12.899339916216658</v>
      </c>
      <c r="E15" s="412">
        <v>11.581051648019736</v>
      </c>
      <c r="F15" s="688">
        <v>11.541253205333589</v>
      </c>
      <c r="G15" s="443">
        <v>11.577656177120563</v>
      </c>
    </row>
    <row r="16" spans="1:7" s="75" customFormat="1" ht="10.5" customHeight="1">
      <c r="A16" s="657"/>
      <c r="B16" s="303" t="s">
        <v>26</v>
      </c>
      <c r="C16" s="219"/>
      <c r="D16" s="240">
        <v>2349</v>
      </c>
      <c r="E16" s="633">
        <v>2346</v>
      </c>
      <c r="F16" s="240">
        <v>2445</v>
      </c>
      <c r="G16" s="444">
        <v>2457</v>
      </c>
    </row>
    <row r="17" spans="1:7" s="75" customFormat="1" ht="10.5" customHeight="1">
      <c r="A17" s="657"/>
      <c r="B17" s="301" t="s">
        <v>59</v>
      </c>
      <c r="C17" s="219"/>
      <c r="D17" s="240">
        <v>13273</v>
      </c>
      <c r="E17" s="240">
        <v>13534</v>
      </c>
      <c r="F17" s="240">
        <v>13490</v>
      </c>
      <c r="G17" s="444">
        <v>13601</v>
      </c>
    </row>
    <row r="18" spans="1:7" s="75" customFormat="1" ht="10.5" customHeight="1">
      <c r="A18" s="657"/>
      <c r="B18" s="317" t="s">
        <v>12</v>
      </c>
      <c r="C18" s="222"/>
      <c r="D18" s="654">
        <v>1804</v>
      </c>
      <c r="E18" s="654">
        <v>1822</v>
      </c>
      <c r="F18" s="654">
        <v>1776</v>
      </c>
      <c r="G18" s="655">
        <v>1796</v>
      </c>
    </row>
    <row r="19" spans="1:7" s="75" customFormat="1" ht="10.5" customHeight="1">
      <c r="A19" s="658"/>
      <c r="B19" s="309" t="s">
        <v>20</v>
      </c>
      <c r="C19" s="280"/>
      <c r="D19" s="247"/>
      <c r="E19" s="247"/>
      <c r="F19" s="247"/>
      <c r="G19" s="260"/>
    </row>
    <row r="20" spans="1:7" s="75" customFormat="1" ht="10.5" customHeight="1">
      <c r="A20" s="657"/>
      <c r="B20" s="303" t="s">
        <v>17</v>
      </c>
      <c r="C20" s="224"/>
      <c r="D20" s="644">
        <v>28.1</v>
      </c>
      <c r="E20" s="644">
        <v>28.4</v>
      </c>
      <c r="F20" s="644">
        <v>28</v>
      </c>
      <c r="G20" s="645">
        <v>26.699999999999996</v>
      </c>
    </row>
    <row r="21" spans="1:7" s="75" customFormat="1" ht="10.5" customHeight="1">
      <c r="A21" s="657"/>
      <c r="B21" s="303" t="s">
        <v>18</v>
      </c>
      <c r="C21" s="224"/>
      <c r="D21" s="242">
        <v>6.9</v>
      </c>
      <c r="E21" s="242">
        <v>6.9</v>
      </c>
      <c r="F21" s="242">
        <v>7</v>
      </c>
      <c r="G21" s="446">
        <v>7.1</v>
      </c>
    </row>
    <row r="22" spans="1:7" s="75" customFormat="1" ht="10.5" customHeight="1">
      <c r="A22" s="657"/>
      <c r="B22" s="303" t="s">
        <v>19</v>
      </c>
      <c r="C22" s="224"/>
      <c r="D22" s="242">
        <v>1.6</v>
      </c>
      <c r="E22" s="242">
        <v>1.6</v>
      </c>
      <c r="F22" s="242">
        <v>1.6</v>
      </c>
      <c r="G22" s="446">
        <v>1.7</v>
      </c>
    </row>
    <row r="23" spans="1:7" s="75" customFormat="1" ht="10.5" customHeight="1">
      <c r="A23" s="658"/>
      <c r="B23" s="309" t="s">
        <v>23</v>
      </c>
      <c r="C23" s="226"/>
      <c r="D23" s="646">
        <v>36.6</v>
      </c>
      <c r="E23" s="646">
        <v>36.9</v>
      </c>
      <c r="F23" s="646">
        <v>36.6</v>
      </c>
      <c r="G23" s="647">
        <v>35.5</v>
      </c>
    </row>
    <row r="24" spans="1:7" s="75" customFormat="1" ht="10.5" customHeight="1">
      <c r="A24" s="657"/>
      <c r="B24" s="303" t="s">
        <v>15</v>
      </c>
      <c r="C24" s="224"/>
      <c r="D24" s="644">
        <v>19.400000000000002</v>
      </c>
      <c r="E24" s="644">
        <v>19</v>
      </c>
      <c r="F24" s="644">
        <v>19.5</v>
      </c>
      <c r="G24" s="645">
        <v>17.7</v>
      </c>
    </row>
    <row r="25" spans="1:7" s="75" customFormat="1" ht="10.5" customHeight="1">
      <c r="A25" s="657"/>
      <c r="B25" s="303" t="s">
        <v>14</v>
      </c>
      <c r="C25" s="224"/>
      <c r="D25" s="242">
        <v>2.9</v>
      </c>
      <c r="E25" s="242">
        <v>2.9</v>
      </c>
      <c r="F25" s="242">
        <v>2.9</v>
      </c>
      <c r="G25" s="446">
        <v>3</v>
      </c>
    </row>
    <row r="26" spans="1:7" s="75" customFormat="1" ht="10.5" customHeight="1">
      <c r="A26" s="658"/>
      <c r="B26" s="311" t="s">
        <v>13</v>
      </c>
      <c r="C26" s="228"/>
      <c r="D26" s="648">
        <v>22.3</v>
      </c>
      <c r="E26" s="648">
        <v>21.9</v>
      </c>
      <c r="F26" s="648">
        <v>22.4</v>
      </c>
      <c r="G26" s="690">
        <v>20.7</v>
      </c>
    </row>
    <row r="27" spans="1:7" s="123" customFormat="1" ht="12" customHeight="1">
      <c r="A27" s="682"/>
      <c r="B27" s="610" t="s">
        <v>98</v>
      </c>
      <c r="C27" s="610"/>
      <c r="D27" s="610"/>
      <c r="E27" s="610"/>
      <c r="F27" s="610"/>
      <c r="G27" s="610"/>
    </row>
    <row r="28" spans="1:7" ht="12" customHeight="1">
      <c r="A28" s="60"/>
      <c r="B28" s="230"/>
      <c r="C28" s="176"/>
      <c r="D28" s="486"/>
      <c r="E28" s="176"/>
      <c r="F28" s="176"/>
      <c r="G28" s="176"/>
    </row>
    <row r="29" spans="1:7" s="104" customFormat="1"/>
    <row r="30" spans="1:7" s="104" customFormat="1"/>
  </sheetData>
  <mergeCells count="1">
    <mergeCell ref="B27:G27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1"/>
  <sheetViews>
    <sheetView zoomScaleNormal="100" workbookViewId="0"/>
  </sheetViews>
  <sheetFormatPr defaultColWidth="9.33203125" defaultRowHeight="12"/>
  <cols>
    <col min="1" max="1" width="23.33203125" style="44" customWidth="1"/>
    <col min="2" max="2" width="38.6640625" style="44" customWidth="1"/>
    <col min="3" max="3" width="7.33203125" style="9" customWidth="1"/>
    <col min="4" max="7" width="7.33203125" style="44" customWidth="1"/>
    <col min="8" max="16384" width="9.33203125" style="44"/>
  </cols>
  <sheetData>
    <row r="1" spans="1:7" s="75" customFormat="1" ht="10.5" customHeight="1"/>
    <row r="2" spans="1:7" s="75" customFormat="1" ht="10.5" customHeight="1">
      <c r="B2" s="210" t="s">
        <v>92</v>
      </c>
      <c r="C2" s="247"/>
      <c r="D2" s="200"/>
      <c r="E2" s="200"/>
      <c r="F2" s="200"/>
      <c r="G2" s="200"/>
    </row>
    <row r="3" spans="1:7" s="75" customFormat="1" ht="10.5" customHeight="1">
      <c r="B3" s="282"/>
      <c r="C3" s="280"/>
      <c r="D3" s="279"/>
      <c r="E3" s="279"/>
      <c r="F3" s="279"/>
      <c r="G3" s="281"/>
    </row>
    <row r="4" spans="1:7" s="75" customFormat="1" ht="13.5" customHeight="1">
      <c r="A4" s="656"/>
      <c r="B4" s="286" t="s">
        <v>1</v>
      </c>
      <c r="C4" s="587" t="s">
        <v>106</v>
      </c>
      <c r="D4" s="589" t="s">
        <v>99</v>
      </c>
      <c r="E4" s="589" t="s">
        <v>97</v>
      </c>
      <c r="F4" s="589" t="s">
        <v>94</v>
      </c>
      <c r="G4" s="588" t="s">
        <v>93</v>
      </c>
    </row>
    <row r="5" spans="1:7" s="75" customFormat="1" ht="10.5" customHeight="1">
      <c r="A5" s="657"/>
      <c r="B5" s="303" t="s">
        <v>6</v>
      </c>
      <c r="C5" s="219"/>
      <c r="D5" s="240">
        <v>2</v>
      </c>
      <c r="E5" s="633">
        <v>2</v>
      </c>
      <c r="F5" s="633">
        <v>4</v>
      </c>
      <c r="G5" s="634">
        <v>4</v>
      </c>
    </row>
    <row r="6" spans="1:7" s="75" customFormat="1" ht="10.5" customHeight="1">
      <c r="A6" s="657"/>
      <c r="B6" s="303" t="s">
        <v>2</v>
      </c>
      <c r="C6" s="246"/>
      <c r="D6" s="247">
        <v>-14</v>
      </c>
      <c r="E6" s="635">
        <v>-14</v>
      </c>
      <c r="F6" s="412">
        <v>-6</v>
      </c>
      <c r="G6" s="443">
        <v>-16</v>
      </c>
    </row>
    <row r="7" spans="1:7" s="75" customFormat="1" ht="10.5" customHeight="1">
      <c r="A7" s="657"/>
      <c r="B7" s="303" t="s">
        <v>0</v>
      </c>
      <c r="C7" s="246"/>
      <c r="D7" s="247">
        <v>-3</v>
      </c>
      <c r="E7" s="247">
        <v>-3</v>
      </c>
      <c r="F7" s="412">
        <v>-4</v>
      </c>
      <c r="G7" s="443">
        <v>-4</v>
      </c>
    </row>
    <row r="8" spans="1:7" s="75" customFormat="1" ht="10.5" customHeight="1">
      <c r="A8" s="657"/>
      <c r="B8" s="303" t="s">
        <v>16</v>
      </c>
      <c r="C8" s="246"/>
      <c r="D8" s="247">
        <v>7</v>
      </c>
      <c r="E8" s="247">
        <v>5</v>
      </c>
      <c r="F8" s="688">
        <v>6</v>
      </c>
      <c r="G8" s="636">
        <v>6</v>
      </c>
    </row>
    <row r="9" spans="1:7" s="75" customFormat="1" ht="10.5" customHeight="1">
      <c r="A9" s="658"/>
      <c r="B9" s="309" t="s">
        <v>7</v>
      </c>
      <c r="C9" s="275"/>
      <c r="D9" s="438">
        <v>-8</v>
      </c>
      <c r="E9" s="438">
        <v>-10</v>
      </c>
      <c r="F9" s="438">
        <v>0</v>
      </c>
      <c r="G9" s="590">
        <v>-10</v>
      </c>
    </row>
    <row r="10" spans="1:7" s="75" customFormat="1" ht="10.5" customHeight="1">
      <c r="A10" s="658"/>
      <c r="B10" s="309" t="s">
        <v>22</v>
      </c>
      <c r="C10" s="208"/>
      <c r="D10" s="437">
        <v>-72</v>
      </c>
      <c r="E10" s="431">
        <v>-5</v>
      </c>
      <c r="F10" s="637">
        <v>-7</v>
      </c>
      <c r="G10" s="590">
        <v>-1</v>
      </c>
    </row>
    <row r="11" spans="1:7" s="75" customFormat="1" ht="10.5" customHeight="1">
      <c r="A11" s="658"/>
      <c r="B11" s="309" t="s">
        <v>11</v>
      </c>
      <c r="C11" s="208"/>
      <c r="D11" s="437">
        <v>-80</v>
      </c>
      <c r="E11" s="431">
        <v>-15</v>
      </c>
      <c r="F11" s="640">
        <v>-7</v>
      </c>
      <c r="G11" s="591">
        <v>-11</v>
      </c>
    </row>
    <row r="12" spans="1:7" s="75" customFormat="1" ht="10.5" customHeight="1">
      <c r="A12" s="657"/>
      <c r="B12" s="303" t="s">
        <v>21</v>
      </c>
      <c r="C12" s="198"/>
      <c r="D12" s="245">
        <v>-2</v>
      </c>
      <c r="E12" s="247">
        <v>-1</v>
      </c>
      <c r="F12" s="633">
        <v>-1</v>
      </c>
      <c r="G12" s="444">
        <v>-3</v>
      </c>
    </row>
    <row r="13" spans="1:7" s="75" customFormat="1" ht="10.5" customHeight="1">
      <c r="A13" s="658"/>
      <c r="B13" s="311" t="s">
        <v>4</v>
      </c>
      <c r="C13" s="211"/>
      <c r="D13" s="439">
        <v>-82</v>
      </c>
      <c r="E13" s="440">
        <v>-16</v>
      </c>
      <c r="F13" s="441">
        <v>-8</v>
      </c>
      <c r="G13" s="599">
        <v>-14</v>
      </c>
    </row>
    <row r="14" spans="1:7" s="75" customFormat="1" ht="10.5" customHeight="1">
      <c r="A14" s="657"/>
      <c r="B14" s="303" t="s">
        <v>26</v>
      </c>
      <c r="C14" s="219"/>
      <c r="D14" s="240">
        <v>-94</v>
      </c>
      <c r="E14" s="240">
        <v>-103</v>
      </c>
      <c r="F14" s="633">
        <v>-113</v>
      </c>
      <c r="G14" s="444">
        <v>-130</v>
      </c>
    </row>
    <row r="15" spans="1:7" s="75" customFormat="1" ht="10.5" customHeight="1">
      <c r="A15" s="657"/>
      <c r="B15" s="301" t="s">
        <v>59</v>
      </c>
      <c r="C15" s="219"/>
      <c r="D15" s="240">
        <v>-767</v>
      </c>
      <c r="E15" s="633">
        <v>-781</v>
      </c>
      <c r="F15" s="633">
        <v>-921</v>
      </c>
      <c r="G15" s="444">
        <v>-961</v>
      </c>
    </row>
    <row r="16" spans="1:7" s="75" customFormat="1" ht="10.5" customHeight="1">
      <c r="A16" s="657"/>
      <c r="B16" s="317" t="s">
        <v>12</v>
      </c>
      <c r="C16" s="222"/>
      <c r="D16" s="654">
        <v>2681</v>
      </c>
      <c r="E16" s="654">
        <v>2917</v>
      </c>
      <c r="F16" s="654">
        <v>2871</v>
      </c>
      <c r="G16" s="655">
        <v>2847</v>
      </c>
    </row>
    <row r="17" spans="1:7" s="123" customFormat="1" ht="12" customHeight="1">
      <c r="A17" s="682"/>
      <c r="B17" s="610" t="s">
        <v>98</v>
      </c>
      <c r="C17" s="610"/>
      <c r="D17" s="610"/>
      <c r="E17" s="610"/>
      <c r="F17" s="610"/>
      <c r="G17" s="610"/>
    </row>
    <row r="18" spans="1:7" ht="12" customHeight="1">
      <c r="A18" s="60"/>
      <c r="B18" s="230"/>
      <c r="C18" s="176"/>
      <c r="D18" s="486"/>
      <c r="E18" s="176"/>
      <c r="F18" s="176"/>
      <c r="G18" s="176"/>
    </row>
    <row r="19" spans="1:7" ht="12" customHeight="1">
      <c r="A19" s="5"/>
    </row>
    <row r="20" spans="1:7" s="104" customFormat="1"/>
    <row r="21" spans="1:7" s="104" customFormat="1"/>
  </sheetData>
  <mergeCells count="1">
    <mergeCell ref="B17:G17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G33"/>
  <sheetViews>
    <sheetView zoomScaleNormal="100" zoomScaleSheetLayoutView="80" workbookViewId="0"/>
  </sheetViews>
  <sheetFormatPr defaultColWidth="9.33203125" defaultRowHeight="12"/>
  <cols>
    <col min="1" max="1" width="23.33203125" style="44" customWidth="1"/>
    <col min="2" max="2" width="30.6640625" style="44" customWidth="1"/>
    <col min="3" max="7" width="8.5" style="44" customWidth="1"/>
    <col min="8" max="16384" width="9.33203125" style="44"/>
  </cols>
  <sheetData>
    <row r="1" spans="1:7" ht="10.5" customHeight="1"/>
    <row r="2" spans="1:7" ht="10.5" customHeight="1">
      <c r="B2" s="262" t="s">
        <v>62</v>
      </c>
      <c r="C2" s="263"/>
      <c r="D2" s="255"/>
      <c r="E2" s="255"/>
      <c r="F2" s="255"/>
      <c r="G2" s="255"/>
    </row>
    <row r="3" spans="1:7" ht="10.5" customHeight="1">
      <c r="B3" s="282"/>
      <c r="C3" s="280"/>
      <c r="D3" s="279"/>
      <c r="E3" s="279"/>
      <c r="F3" s="279"/>
      <c r="G3" s="281"/>
    </row>
    <row r="4" spans="1:7" ht="13.5" customHeight="1">
      <c r="A4" s="656"/>
      <c r="B4" s="286" t="s">
        <v>1</v>
      </c>
      <c r="C4" s="587" t="s">
        <v>106</v>
      </c>
      <c r="D4" s="589" t="s">
        <v>99</v>
      </c>
      <c r="E4" s="589" t="s">
        <v>97</v>
      </c>
      <c r="F4" s="589" t="s">
        <v>94</v>
      </c>
      <c r="G4" s="588" t="s">
        <v>93</v>
      </c>
    </row>
    <row r="5" spans="1:7" ht="10.5" customHeight="1">
      <c r="A5" s="88"/>
      <c r="B5" s="303" t="s">
        <v>6</v>
      </c>
      <c r="C5" s="332"/>
      <c r="D5" s="361">
        <v>164</v>
      </c>
      <c r="E5" s="306">
        <v>185</v>
      </c>
      <c r="F5" s="306">
        <v>190</v>
      </c>
      <c r="G5" s="398">
        <v>200</v>
      </c>
    </row>
    <row r="6" spans="1:7" ht="10.5" customHeight="1">
      <c r="A6" s="88"/>
      <c r="B6" s="303" t="s">
        <v>2</v>
      </c>
      <c r="C6" s="332"/>
      <c r="D6" s="361">
        <v>132</v>
      </c>
      <c r="E6" s="306">
        <v>140</v>
      </c>
      <c r="F6" s="306">
        <v>133</v>
      </c>
      <c r="G6" s="398">
        <v>167</v>
      </c>
    </row>
    <row r="7" spans="1:7" ht="10.5" customHeight="1">
      <c r="A7" s="88"/>
      <c r="B7" s="303" t="s">
        <v>0</v>
      </c>
      <c r="C7" s="332"/>
      <c r="D7" s="361">
        <v>83</v>
      </c>
      <c r="E7" s="306">
        <v>173</v>
      </c>
      <c r="F7" s="306">
        <v>178</v>
      </c>
      <c r="G7" s="398">
        <v>191</v>
      </c>
    </row>
    <row r="8" spans="1:7" ht="10.5" customHeight="1">
      <c r="A8" s="88"/>
      <c r="B8" s="303" t="s">
        <v>16</v>
      </c>
      <c r="C8" s="332"/>
      <c r="D8" s="361">
        <v>0</v>
      </c>
      <c r="E8" s="306">
        <v>0</v>
      </c>
      <c r="F8" s="306">
        <v>0</v>
      </c>
      <c r="G8" s="398">
        <v>4</v>
      </c>
    </row>
    <row r="9" spans="1:7" ht="10.5" customHeight="1">
      <c r="A9" s="691"/>
      <c r="B9" s="309" t="s">
        <v>7</v>
      </c>
      <c r="C9" s="333"/>
      <c r="D9" s="362">
        <v>379</v>
      </c>
      <c r="E9" s="363">
        <v>498</v>
      </c>
      <c r="F9" s="363">
        <v>501</v>
      </c>
      <c r="G9" s="400">
        <v>562</v>
      </c>
    </row>
    <row r="10" spans="1:7" ht="10.5" customHeight="1">
      <c r="A10" s="691"/>
      <c r="B10" s="309" t="s">
        <v>22</v>
      </c>
      <c r="C10" s="333"/>
      <c r="D10" s="362">
        <v>-247</v>
      </c>
      <c r="E10" s="363">
        <v>-222</v>
      </c>
      <c r="F10" s="363">
        <v>-228</v>
      </c>
      <c r="G10" s="400">
        <v>-236</v>
      </c>
    </row>
    <row r="11" spans="1:7" ht="10.5" customHeight="1">
      <c r="A11" s="691"/>
      <c r="B11" s="309" t="s">
        <v>11</v>
      </c>
      <c r="C11" s="333"/>
      <c r="D11" s="334">
        <v>132</v>
      </c>
      <c r="E11" s="364">
        <v>276</v>
      </c>
      <c r="F11" s="364">
        <v>273</v>
      </c>
      <c r="G11" s="377">
        <v>326</v>
      </c>
    </row>
    <row r="12" spans="1:7" ht="10.5" customHeight="1">
      <c r="A12" s="88"/>
      <c r="B12" s="303" t="s">
        <v>21</v>
      </c>
      <c r="C12" s="332"/>
      <c r="D12" s="331">
        <v>-35</v>
      </c>
      <c r="E12" s="337">
        <v>-40</v>
      </c>
      <c r="F12" s="337">
        <v>-64</v>
      </c>
      <c r="G12" s="376">
        <v>-90</v>
      </c>
    </row>
    <row r="13" spans="1:7" ht="10.5" customHeight="1">
      <c r="A13" s="691"/>
      <c r="B13" s="311" t="s">
        <v>4</v>
      </c>
      <c r="C13" s="335"/>
      <c r="D13" s="336">
        <v>97</v>
      </c>
      <c r="E13" s="365">
        <v>236</v>
      </c>
      <c r="F13" s="365">
        <v>209</v>
      </c>
      <c r="G13" s="378">
        <v>236</v>
      </c>
    </row>
    <row r="14" spans="1:7" ht="10.5" customHeight="1">
      <c r="A14" s="88"/>
      <c r="B14" s="303" t="s">
        <v>8</v>
      </c>
      <c r="C14" s="313"/>
      <c r="D14" s="337">
        <v>65</v>
      </c>
      <c r="E14" s="337">
        <v>45</v>
      </c>
      <c r="F14" s="337">
        <v>46</v>
      </c>
      <c r="G14" s="376">
        <v>42</v>
      </c>
    </row>
    <row r="15" spans="1:7" ht="10.5" customHeight="1">
      <c r="A15" s="88"/>
      <c r="B15" s="303" t="s">
        <v>67</v>
      </c>
      <c r="C15" s="313"/>
      <c r="D15" s="337">
        <v>4</v>
      </c>
      <c r="E15" s="337">
        <v>9</v>
      </c>
      <c r="F15" s="337">
        <v>7</v>
      </c>
      <c r="G15" s="376">
        <v>8</v>
      </c>
    </row>
    <row r="16" spans="1:7" ht="10.5" customHeight="1">
      <c r="A16" s="88"/>
      <c r="B16" s="303" t="s">
        <v>26</v>
      </c>
      <c r="C16" s="296"/>
      <c r="D16" s="338">
        <v>7763</v>
      </c>
      <c r="E16" s="338">
        <v>8113</v>
      </c>
      <c r="F16" s="338">
        <v>8462</v>
      </c>
      <c r="G16" s="380">
        <v>9226</v>
      </c>
    </row>
    <row r="17" spans="1:7" ht="10.5" customHeight="1">
      <c r="A17" s="88"/>
      <c r="B17" s="301" t="s">
        <v>59</v>
      </c>
      <c r="C17" s="296"/>
      <c r="D17" s="338">
        <v>41179</v>
      </c>
      <c r="E17" s="338">
        <v>43417</v>
      </c>
      <c r="F17" s="338">
        <v>43492</v>
      </c>
      <c r="G17" s="380">
        <v>46757</v>
      </c>
    </row>
    <row r="18" spans="1:7" ht="10.5" customHeight="1">
      <c r="A18" s="88"/>
      <c r="B18" s="317" t="s">
        <v>12</v>
      </c>
      <c r="C18" s="318"/>
      <c r="D18" s="339">
        <v>3727</v>
      </c>
      <c r="E18" s="339">
        <v>3958</v>
      </c>
      <c r="F18" s="339">
        <v>3949</v>
      </c>
      <c r="G18" s="371">
        <v>4016</v>
      </c>
    </row>
    <row r="19" spans="1:7" ht="10.5" customHeight="1">
      <c r="A19" s="54"/>
      <c r="B19" s="309" t="s">
        <v>20</v>
      </c>
      <c r="C19" s="368"/>
      <c r="D19" s="308"/>
      <c r="E19" s="308"/>
      <c r="F19" s="308"/>
      <c r="G19" s="314"/>
    </row>
    <row r="20" spans="1:7" ht="10.5" customHeight="1">
      <c r="A20" s="48"/>
      <c r="B20" s="303" t="s">
        <v>17</v>
      </c>
      <c r="C20" s="315"/>
      <c r="D20" s="316">
        <v>71.061999999999983</v>
      </c>
      <c r="E20" s="316">
        <v>72.39500000000001</v>
      </c>
      <c r="F20" s="316">
        <v>75.122000000000014</v>
      </c>
      <c r="G20" s="367">
        <v>82.093999999999994</v>
      </c>
    </row>
    <row r="21" spans="1:7" ht="10.5" customHeight="1">
      <c r="A21" s="48"/>
      <c r="B21" s="303" t="s">
        <v>42</v>
      </c>
      <c r="C21" s="315"/>
      <c r="D21" s="308">
        <v>0</v>
      </c>
      <c r="E21" s="308">
        <v>0</v>
      </c>
      <c r="F21" s="308">
        <v>0</v>
      </c>
      <c r="G21" s="314">
        <v>0</v>
      </c>
    </row>
    <row r="22" spans="1:7" ht="10.5" customHeight="1">
      <c r="A22" s="54"/>
      <c r="B22" s="309" t="s">
        <v>23</v>
      </c>
      <c r="C22" s="321"/>
      <c r="D22" s="322">
        <v>71.061999999999983</v>
      </c>
      <c r="E22" s="322">
        <v>72.39500000000001</v>
      </c>
      <c r="F22" s="322">
        <v>75.122000000000014</v>
      </c>
      <c r="G22" s="401">
        <v>82.093999999999994</v>
      </c>
    </row>
    <row r="23" spans="1:7" ht="10.5" customHeight="1">
      <c r="A23" s="48"/>
      <c r="B23" s="303" t="s">
        <v>15</v>
      </c>
      <c r="C23" s="315"/>
      <c r="D23" s="316">
        <v>46.881</v>
      </c>
      <c r="E23" s="316">
        <v>54.010999999999996</v>
      </c>
      <c r="F23" s="316">
        <v>59.536000000000001</v>
      </c>
      <c r="G23" s="367">
        <v>59.182000000000002</v>
      </c>
    </row>
    <row r="24" spans="1:7" ht="10.5" customHeight="1">
      <c r="A24" s="48"/>
      <c r="B24" s="303" t="s">
        <v>14</v>
      </c>
      <c r="C24" s="315"/>
      <c r="D24" s="316">
        <v>0.1</v>
      </c>
      <c r="E24" s="316">
        <v>0.1</v>
      </c>
      <c r="F24" s="316">
        <v>0.1</v>
      </c>
      <c r="G24" s="367">
        <v>0.2</v>
      </c>
    </row>
    <row r="25" spans="1:7" ht="10.5" customHeight="1">
      <c r="A25" s="54"/>
      <c r="B25" s="311" t="s">
        <v>13</v>
      </c>
      <c r="C25" s="323"/>
      <c r="D25" s="324">
        <v>46.981000000000002</v>
      </c>
      <c r="E25" s="324">
        <v>54.110999999999997</v>
      </c>
      <c r="F25" s="324">
        <v>59.636000000000003</v>
      </c>
      <c r="G25" s="402">
        <v>59.382000000000005</v>
      </c>
    </row>
    <row r="26" spans="1:7" ht="12" customHeight="1">
      <c r="A26" s="60"/>
      <c r="B26" s="610"/>
      <c r="C26" s="610"/>
      <c r="D26" s="610"/>
      <c r="E26" s="610"/>
      <c r="F26" s="610"/>
      <c r="G26" s="610"/>
    </row>
    <row r="27" spans="1:7" ht="10.5" customHeight="1">
      <c r="A27" s="5"/>
      <c r="B27" s="611"/>
      <c r="C27" s="611"/>
      <c r="D27" s="611"/>
      <c r="E27" s="611"/>
      <c r="F27" s="611"/>
      <c r="G27" s="611"/>
    </row>
    <row r="28" spans="1:7" ht="10.5" customHeight="1">
      <c r="C28" s="100"/>
      <c r="D28" s="100"/>
      <c r="E28" s="100"/>
      <c r="F28" s="100"/>
      <c r="G28" s="100"/>
    </row>
    <row r="30" spans="1:7" s="104" customFormat="1"/>
    <row r="31" spans="1:7" s="104" customFormat="1"/>
    <row r="32" spans="1:7" s="104" customFormat="1"/>
    <row r="33" s="104" customFormat="1"/>
  </sheetData>
  <mergeCells count="2">
    <mergeCell ref="B27:G27"/>
    <mergeCell ref="B26:G26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6">
    <tabColor rgb="FF92D050"/>
    <pageSetUpPr fitToPage="1"/>
  </sheetPr>
  <dimension ref="A1:AY103"/>
  <sheetViews>
    <sheetView zoomScaleNormal="100" workbookViewId="0">
      <selection activeCell="D4" sqref="D4:O24"/>
    </sheetView>
  </sheetViews>
  <sheetFormatPr defaultColWidth="9.33203125" defaultRowHeight="12" outlineLevelRow="1" outlineLevelCol="1"/>
  <cols>
    <col min="1" max="1" width="23.33203125" style="43" customWidth="1"/>
    <col min="2" max="2" width="33.33203125" style="44" customWidth="1"/>
    <col min="3" max="7" width="7.83203125" style="9" customWidth="1"/>
    <col min="8" max="10" width="7.83203125" style="9" customWidth="1" outlineLevel="1"/>
    <col min="11" max="12" width="7.5" style="9" customWidth="1"/>
    <col min="13" max="15" width="8.5" style="9" customWidth="1" outlineLevel="1"/>
    <col min="16" max="17" width="9.33203125" style="44"/>
    <col min="18" max="20" width="11.6640625" style="44" customWidth="1"/>
    <col min="21" max="22" width="9.33203125" style="44"/>
    <col min="23" max="23" width="9.83203125" style="44" customWidth="1"/>
    <col min="24" max="24" width="9" style="44" customWidth="1"/>
    <col min="25" max="16384" width="9.33203125" style="44"/>
  </cols>
  <sheetData>
    <row r="1" spans="1:51" ht="10.5" customHeight="1">
      <c r="A1" s="110" t="s">
        <v>52</v>
      </c>
      <c r="B1" s="43">
        <v>2</v>
      </c>
      <c r="C1" s="43">
        <f t="shared" ref="C1:N1" si="0">+B1+1</f>
        <v>3</v>
      </c>
      <c r="D1" s="43">
        <f t="shared" si="0"/>
        <v>4</v>
      </c>
      <c r="E1" s="43">
        <f t="shared" si="0"/>
        <v>5</v>
      </c>
      <c r="F1" s="43">
        <f t="shared" si="0"/>
        <v>6</v>
      </c>
      <c r="G1" s="43">
        <f t="shared" si="0"/>
        <v>7</v>
      </c>
      <c r="H1" s="43">
        <f t="shared" si="0"/>
        <v>8</v>
      </c>
      <c r="I1" s="43">
        <f t="shared" si="0"/>
        <v>9</v>
      </c>
      <c r="J1" s="43">
        <f t="shared" si="0"/>
        <v>10</v>
      </c>
      <c r="K1" s="43">
        <f t="shared" si="0"/>
        <v>11</v>
      </c>
      <c r="L1" s="43">
        <f t="shared" si="0"/>
        <v>12</v>
      </c>
      <c r="M1" s="43">
        <f t="shared" si="0"/>
        <v>13</v>
      </c>
      <c r="N1" s="43">
        <f t="shared" si="0"/>
        <v>14</v>
      </c>
      <c r="O1" s="8">
        <v>17</v>
      </c>
      <c r="P1" s="43"/>
      <c r="Q1" s="43">
        <v>21</v>
      </c>
      <c r="R1" s="43">
        <v>22</v>
      </c>
      <c r="S1" s="43"/>
      <c r="T1" s="43"/>
      <c r="U1" s="43">
        <v>23</v>
      </c>
      <c r="V1" s="43">
        <v>24</v>
      </c>
      <c r="W1" s="43">
        <v>25</v>
      </c>
      <c r="X1" s="43">
        <v>26</v>
      </c>
      <c r="Y1" s="43">
        <v>27</v>
      </c>
      <c r="Z1" s="43">
        <v>28</v>
      </c>
      <c r="AA1" s="43">
        <v>28</v>
      </c>
      <c r="AB1" s="43">
        <v>29</v>
      </c>
      <c r="AC1" s="43">
        <v>30</v>
      </c>
      <c r="AD1" s="43">
        <v>31</v>
      </c>
      <c r="AE1" s="43">
        <v>32</v>
      </c>
      <c r="AF1" s="43">
        <v>33</v>
      </c>
      <c r="AG1" s="43">
        <v>34</v>
      </c>
      <c r="AH1" s="43">
        <v>35</v>
      </c>
      <c r="AI1" s="43">
        <v>36</v>
      </c>
      <c r="AJ1" s="43">
        <v>37</v>
      </c>
      <c r="AK1" s="43">
        <v>38</v>
      </c>
    </row>
    <row r="2" spans="1:51" ht="10.5" customHeight="1">
      <c r="A2" s="110"/>
      <c r="B2" s="252" t="s">
        <v>39</v>
      </c>
      <c r="C2" s="253"/>
      <c r="D2" s="254"/>
      <c r="E2" s="254"/>
      <c r="F2" s="254"/>
      <c r="G2" s="254"/>
      <c r="H2" s="254"/>
      <c r="I2" s="254"/>
      <c r="J2" s="254"/>
      <c r="K2" s="254"/>
      <c r="L2" s="254"/>
      <c r="M2" s="237"/>
      <c r="N2" s="237"/>
      <c r="O2" s="257"/>
      <c r="P2" s="237"/>
      <c r="V2" s="75" t="s">
        <v>60</v>
      </c>
    </row>
    <row r="3" spans="1:51" ht="34.5" customHeight="1">
      <c r="A3" s="111" t="str">
        <f>+"headingqy"&amp;$A$1</f>
        <v>headingqyGroup</v>
      </c>
      <c r="B3" s="268" t="e">
        <f>+VLOOKUP($A3,#REF!,B$1+1,FALSE)</f>
        <v>#REF!</v>
      </c>
      <c r="C3" s="288" t="e">
        <f>+VLOOKUP($A3,#REF!,C$1+1,FALSE)</f>
        <v>#REF!</v>
      </c>
      <c r="D3" s="289" t="e">
        <f>+VLOOKUP($A3,#REF!,D$1+1,FALSE)</f>
        <v>#REF!</v>
      </c>
      <c r="E3" s="289" t="e">
        <f>+VLOOKUP($A3,#REF!,E$1+1,FALSE)</f>
        <v>#REF!</v>
      </c>
      <c r="F3" s="289" t="e">
        <f>+VLOOKUP($A3,#REF!,F$1+1,FALSE)</f>
        <v>#REF!</v>
      </c>
      <c r="G3" s="289" t="e">
        <f>+VLOOKUP($A3,#REF!,G$1+1,FALSE)</f>
        <v>#REF!</v>
      </c>
      <c r="H3" s="289" t="e">
        <f>+VLOOKUP($A3,#REF!,H$1+1,FALSE)</f>
        <v>#REF!</v>
      </c>
      <c r="I3" s="289" t="e">
        <f>+VLOOKUP($A3,#REF!,I$1+1,FALSE)</f>
        <v>#REF!</v>
      </c>
      <c r="J3" s="289" t="e">
        <f>+VLOOKUP($A3,#REF!,J$1+1,FALSE)</f>
        <v>#REF!</v>
      </c>
      <c r="K3" s="290" t="e">
        <f>+VLOOKUP($A3,#REF!,K$1+1,FALSE)</f>
        <v>#REF!</v>
      </c>
      <c r="L3" s="291" t="e">
        <f>+VLOOKUP($A3,#REF!,L$1+1,FALSE)</f>
        <v>#REF!</v>
      </c>
      <c r="M3" s="290" t="e">
        <f>+VLOOKUP($A3,#REF!,M$1+1,FALSE)</f>
        <v>#REF!</v>
      </c>
      <c r="N3" s="291" t="e">
        <f>+VLOOKUP($A3,#REF!,N$1+1,FALSE)</f>
        <v>#REF!</v>
      </c>
      <c r="O3" s="449" t="e">
        <f>'PeB FI'!#REF!</f>
        <v>#REF!</v>
      </c>
      <c r="P3" s="237"/>
      <c r="Q3" s="2"/>
      <c r="V3" s="288" t="e">
        <f>C3</f>
        <v>#REF!</v>
      </c>
      <c r="W3" s="289" t="e">
        <f t="shared" ref="W3:AC3" si="1">D3</f>
        <v>#REF!</v>
      </c>
      <c r="X3" s="289" t="e">
        <f t="shared" si="1"/>
        <v>#REF!</v>
      </c>
      <c r="Y3" s="289" t="e">
        <f t="shared" si="1"/>
        <v>#REF!</v>
      </c>
      <c r="Z3" s="289" t="e">
        <f t="shared" si="1"/>
        <v>#REF!</v>
      </c>
      <c r="AA3" s="289" t="e">
        <f t="shared" si="1"/>
        <v>#REF!</v>
      </c>
      <c r="AB3" s="289" t="e">
        <f t="shared" si="1"/>
        <v>#REF!</v>
      </c>
      <c r="AC3" s="289" t="e">
        <f t="shared" si="1"/>
        <v>#REF!</v>
      </c>
      <c r="AD3" s="290" t="e">
        <f t="shared" ref="AD3" si="2">K3</f>
        <v>#REF!</v>
      </c>
      <c r="AE3" s="291" t="e">
        <f t="shared" ref="AE3" si="3">L3</f>
        <v>#REF!</v>
      </c>
      <c r="AF3" s="290" t="e">
        <f t="shared" ref="AF3" si="4">M3</f>
        <v>#REF!</v>
      </c>
      <c r="AG3" s="291" t="e">
        <f t="shared" ref="AG3" si="5">N3</f>
        <v>#REF!</v>
      </c>
      <c r="AH3" s="285" t="e">
        <f t="shared" ref="AH3" si="6">O3</f>
        <v>#REF!</v>
      </c>
    </row>
    <row r="4" spans="1:51" ht="10.5" customHeight="1">
      <c r="A4" s="47" t="s">
        <v>6</v>
      </c>
      <c r="B4" s="303" t="s">
        <v>6</v>
      </c>
      <c r="C4" s="332"/>
      <c r="D4" s="361"/>
      <c r="E4" s="306"/>
      <c r="F4" s="306"/>
      <c r="G4" s="306"/>
      <c r="H4" s="337"/>
      <c r="I4" s="337"/>
      <c r="J4" s="337"/>
      <c r="K4" s="405"/>
      <c r="L4" s="419"/>
      <c r="M4" s="332"/>
      <c r="N4" s="361"/>
      <c r="O4" s="435"/>
      <c r="P4" s="272"/>
      <c r="Q4" s="475" t="e">
        <f>((C4-D4)/D4)-K4</f>
        <v>#DIV/0!</v>
      </c>
      <c r="R4" s="475" t="e">
        <f>((C4-G4)/G4)-L4</f>
        <v>#DIV/0!</v>
      </c>
      <c r="S4" s="475" t="e">
        <f t="shared" ref="S4:S15" si="7">((M4-N4)/N4)-O4</f>
        <v>#DIV/0!</v>
      </c>
      <c r="T4" s="475">
        <f>C4+D4+E4+F4-M4</f>
        <v>0</v>
      </c>
      <c r="U4" s="475">
        <f>G4+H4+I4+J4-N4</f>
        <v>0</v>
      </c>
      <c r="V4" s="370"/>
      <c r="W4" s="506"/>
      <c r="X4" s="507"/>
      <c r="Y4" s="507"/>
      <c r="Z4" s="507"/>
      <c r="AA4" s="507"/>
      <c r="AB4" s="385"/>
      <c r="AC4" s="385"/>
      <c r="AD4" s="405"/>
      <c r="AE4" s="419"/>
      <c r="AF4" s="370"/>
      <c r="AG4" s="508"/>
      <c r="AH4" s="452"/>
      <c r="AK4" s="56">
        <f t="shared" ref="AK4:AK24" si="8">C4-V4</f>
        <v>0</v>
      </c>
      <c r="AL4" s="56">
        <f t="shared" ref="AL4:AL24" si="9">D4-W4</f>
        <v>0</v>
      </c>
      <c r="AM4" s="56">
        <f t="shared" ref="AM4:AM24" si="10">E4-X4</f>
        <v>0</v>
      </c>
      <c r="AN4" s="56">
        <f t="shared" ref="AN4:AN24" si="11">F4-Y4</f>
        <v>0</v>
      </c>
      <c r="AO4" s="56">
        <f t="shared" ref="AO4:AO24" si="12">G4-Z4</f>
        <v>0</v>
      </c>
      <c r="AP4" s="56">
        <f t="shared" ref="AP4:AW4" si="13">H4-AA4</f>
        <v>0</v>
      </c>
      <c r="AQ4" s="56">
        <f t="shared" si="13"/>
        <v>0</v>
      </c>
      <c r="AR4" s="56">
        <f t="shared" si="13"/>
        <v>0</v>
      </c>
      <c r="AS4" s="56">
        <f t="shared" si="13"/>
        <v>0</v>
      </c>
      <c r="AT4" s="56">
        <f t="shared" si="13"/>
        <v>0</v>
      </c>
      <c r="AU4" s="56">
        <f t="shared" si="13"/>
        <v>0</v>
      </c>
      <c r="AV4" s="56">
        <f t="shared" si="13"/>
        <v>0</v>
      </c>
      <c r="AW4" s="56">
        <f t="shared" si="13"/>
        <v>0</v>
      </c>
      <c r="AX4" s="56"/>
      <c r="AY4" s="56"/>
    </row>
    <row r="5" spans="1:51" ht="10.5" customHeight="1">
      <c r="A5" s="47" t="s">
        <v>2</v>
      </c>
      <c r="B5" s="303" t="s">
        <v>2</v>
      </c>
      <c r="C5" s="332"/>
      <c r="D5" s="361"/>
      <c r="E5" s="306"/>
      <c r="F5" s="306"/>
      <c r="G5" s="306"/>
      <c r="H5" s="337"/>
      <c r="I5" s="337"/>
      <c r="J5" s="337"/>
      <c r="K5" s="201"/>
      <c r="L5" s="202"/>
      <c r="M5" s="332"/>
      <c r="N5" s="361"/>
      <c r="O5" s="196"/>
      <c r="P5" s="272"/>
      <c r="Q5" s="475" t="e">
        <f t="shared" ref="Q5:Q24" si="14">((C5-D5)/D5)-K5</f>
        <v>#DIV/0!</v>
      </c>
      <c r="R5" s="475" t="e">
        <f t="shared" ref="R5:R24" si="15">((C5-G5)/G5)-L5</f>
        <v>#DIV/0!</v>
      </c>
      <c r="S5" s="475" t="e">
        <f t="shared" si="7"/>
        <v>#DIV/0!</v>
      </c>
      <c r="T5" s="475">
        <f t="shared" ref="T5:T15" si="16">C5+D5+E5+F5-M5</f>
        <v>0</v>
      </c>
      <c r="U5" s="475">
        <f t="shared" ref="U5:U15" si="17">G5+H5+I5+J5-N5</f>
        <v>0</v>
      </c>
      <c r="V5" s="332"/>
      <c r="W5" s="361"/>
      <c r="X5" s="306"/>
      <c r="Y5" s="306"/>
      <c r="Z5" s="306"/>
      <c r="AA5" s="306"/>
      <c r="AB5" s="337"/>
      <c r="AC5" s="337"/>
      <c r="AD5" s="201"/>
      <c r="AE5" s="202"/>
      <c r="AF5" s="332"/>
      <c r="AG5" s="331"/>
      <c r="AH5" s="196"/>
      <c r="AK5" s="56">
        <f t="shared" si="8"/>
        <v>0</v>
      </c>
      <c r="AL5" s="56">
        <f t="shared" si="9"/>
        <v>0</v>
      </c>
      <c r="AM5" s="56">
        <f t="shared" si="10"/>
        <v>0</v>
      </c>
      <c r="AN5" s="56">
        <f t="shared" si="11"/>
        <v>0</v>
      </c>
      <c r="AO5" s="56">
        <f t="shared" si="12"/>
        <v>0</v>
      </c>
      <c r="AP5" s="56">
        <f>H5-AA5</f>
        <v>0</v>
      </c>
      <c r="AQ5" s="56">
        <f t="shared" ref="AQ5:AW24" si="18">I5-AB5</f>
        <v>0</v>
      </c>
      <c r="AR5" s="56">
        <f t="shared" si="18"/>
        <v>0</v>
      </c>
      <c r="AS5" s="56">
        <f t="shared" si="18"/>
        <v>0</v>
      </c>
      <c r="AT5" s="56">
        <f t="shared" si="18"/>
        <v>0</v>
      </c>
      <c r="AU5" s="56">
        <f t="shared" si="18"/>
        <v>0</v>
      </c>
      <c r="AV5" s="56">
        <f t="shared" si="18"/>
        <v>0</v>
      </c>
      <c r="AW5" s="56">
        <f t="shared" si="18"/>
        <v>0</v>
      </c>
      <c r="AX5" s="56"/>
      <c r="AY5" s="56"/>
    </row>
    <row r="6" spans="1:51" ht="10.5" customHeight="1">
      <c r="A6" s="47" t="s">
        <v>0</v>
      </c>
      <c r="B6" s="303" t="s">
        <v>0</v>
      </c>
      <c r="C6" s="332"/>
      <c r="D6" s="361"/>
      <c r="E6" s="306"/>
      <c r="F6" s="306"/>
      <c r="G6" s="306"/>
      <c r="H6" s="337"/>
      <c r="I6" s="337"/>
      <c r="J6" s="337"/>
      <c r="K6" s="201"/>
      <c r="L6" s="202"/>
      <c r="M6" s="332"/>
      <c r="N6" s="361"/>
      <c r="O6" s="196"/>
      <c r="P6" s="272"/>
      <c r="Q6" s="475" t="e">
        <f t="shared" si="14"/>
        <v>#DIV/0!</v>
      </c>
      <c r="R6" s="475" t="e">
        <f t="shared" si="15"/>
        <v>#DIV/0!</v>
      </c>
      <c r="S6" s="475" t="e">
        <f t="shared" si="7"/>
        <v>#DIV/0!</v>
      </c>
      <c r="T6" s="475">
        <f t="shared" si="16"/>
        <v>0</v>
      </c>
      <c r="U6" s="475">
        <f t="shared" si="17"/>
        <v>0</v>
      </c>
      <c r="V6" s="332"/>
      <c r="W6" s="361"/>
      <c r="X6" s="306"/>
      <c r="Y6" s="306"/>
      <c r="Z6" s="306"/>
      <c r="AA6" s="306"/>
      <c r="AB6" s="337"/>
      <c r="AC6" s="337"/>
      <c r="AD6" s="201"/>
      <c r="AE6" s="202"/>
      <c r="AF6" s="332"/>
      <c r="AG6" s="331"/>
      <c r="AH6" s="196"/>
      <c r="AK6" s="56">
        <f t="shared" si="8"/>
        <v>0</v>
      </c>
      <c r="AL6" s="56">
        <f t="shared" si="9"/>
        <v>0</v>
      </c>
      <c r="AM6" s="56">
        <f t="shared" si="10"/>
        <v>0</v>
      </c>
      <c r="AN6" s="56">
        <f t="shared" si="11"/>
        <v>0</v>
      </c>
      <c r="AO6" s="56">
        <f t="shared" si="12"/>
        <v>0</v>
      </c>
      <c r="AP6" s="56">
        <f t="shared" ref="AP6:AP24" si="19">H6-AA6</f>
        <v>0</v>
      </c>
      <c r="AQ6" s="56">
        <f t="shared" si="18"/>
        <v>0</v>
      </c>
      <c r="AR6" s="56">
        <f t="shared" si="18"/>
        <v>0</v>
      </c>
      <c r="AS6" s="56">
        <f t="shared" si="18"/>
        <v>0</v>
      </c>
      <c r="AT6" s="56">
        <f t="shared" si="18"/>
        <v>0</v>
      </c>
      <c r="AU6" s="56">
        <f t="shared" si="18"/>
        <v>0</v>
      </c>
      <c r="AV6" s="56">
        <f t="shared" si="18"/>
        <v>0</v>
      </c>
      <c r="AW6" s="56">
        <f t="shared" si="18"/>
        <v>0</v>
      </c>
      <c r="AX6" s="56"/>
      <c r="AY6" s="56"/>
    </row>
    <row r="7" spans="1:51" ht="10.5" customHeight="1">
      <c r="A7" s="47" t="s">
        <v>16</v>
      </c>
      <c r="B7" s="303" t="s">
        <v>16</v>
      </c>
      <c r="C7" s="332"/>
      <c r="D7" s="361"/>
      <c r="E7" s="306"/>
      <c r="F7" s="306"/>
      <c r="G7" s="306"/>
      <c r="H7" s="337"/>
      <c r="I7" s="337"/>
      <c r="J7" s="337"/>
      <c r="K7" s="201"/>
      <c r="L7" s="202"/>
      <c r="M7" s="332"/>
      <c r="N7" s="361"/>
      <c r="O7" s="196"/>
      <c r="P7" s="272"/>
      <c r="Q7" s="475"/>
      <c r="R7" s="475"/>
      <c r="S7" s="475"/>
      <c r="T7" s="475">
        <f t="shared" si="16"/>
        <v>0</v>
      </c>
      <c r="U7" s="475">
        <f t="shared" si="17"/>
        <v>0</v>
      </c>
      <c r="V7" s="332"/>
      <c r="W7" s="361"/>
      <c r="X7" s="306"/>
      <c r="Y7" s="306"/>
      <c r="Z7" s="306"/>
      <c r="AA7" s="306"/>
      <c r="AB7" s="337"/>
      <c r="AC7" s="337"/>
      <c r="AD7" s="201"/>
      <c r="AE7" s="202"/>
      <c r="AF7" s="332"/>
      <c r="AG7" s="331"/>
      <c r="AH7" s="196"/>
      <c r="AK7" s="56">
        <f t="shared" si="8"/>
        <v>0</v>
      </c>
      <c r="AL7" s="56">
        <f t="shared" si="9"/>
        <v>0</v>
      </c>
      <c r="AM7" s="56">
        <f t="shared" si="10"/>
        <v>0</v>
      </c>
      <c r="AN7" s="56">
        <f t="shared" si="11"/>
        <v>0</v>
      </c>
      <c r="AO7" s="56">
        <f t="shared" si="12"/>
        <v>0</v>
      </c>
      <c r="AP7" s="56">
        <f t="shared" si="19"/>
        <v>0</v>
      </c>
      <c r="AQ7" s="56">
        <f t="shared" si="18"/>
        <v>0</v>
      </c>
      <c r="AR7" s="56">
        <f t="shared" si="18"/>
        <v>0</v>
      </c>
      <c r="AS7" s="56">
        <f t="shared" si="18"/>
        <v>0</v>
      </c>
      <c r="AT7" s="56">
        <f t="shared" si="18"/>
        <v>0</v>
      </c>
      <c r="AU7" s="56">
        <f t="shared" si="18"/>
        <v>0</v>
      </c>
      <c r="AV7" s="56">
        <f t="shared" si="18"/>
        <v>0</v>
      </c>
      <c r="AW7" s="56">
        <f t="shared" si="18"/>
        <v>0</v>
      </c>
      <c r="AX7" s="56"/>
      <c r="AY7" s="56"/>
    </row>
    <row r="8" spans="1:51" ht="10.5" customHeight="1">
      <c r="A8" s="53" t="s">
        <v>7</v>
      </c>
      <c r="B8" s="309" t="s">
        <v>7</v>
      </c>
      <c r="C8" s="333"/>
      <c r="D8" s="362"/>
      <c r="E8" s="363"/>
      <c r="F8" s="363"/>
      <c r="G8" s="363"/>
      <c r="H8" s="364"/>
      <c r="I8" s="364"/>
      <c r="J8" s="364"/>
      <c r="K8" s="204"/>
      <c r="L8" s="205"/>
      <c r="M8" s="333"/>
      <c r="N8" s="362"/>
      <c r="O8" s="207"/>
      <c r="P8" s="272"/>
      <c r="Q8" s="475" t="e">
        <f t="shared" si="14"/>
        <v>#DIV/0!</v>
      </c>
      <c r="R8" s="475" t="e">
        <f t="shared" si="15"/>
        <v>#DIV/0!</v>
      </c>
      <c r="S8" s="475" t="e">
        <f t="shared" si="7"/>
        <v>#DIV/0!</v>
      </c>
      <c r="T8" s="475">
        <f t="shared" si="16"/>
        <v>0</v>
      </c>
      <c r="U8" s="475">
        <f t="shared" si="17"/>
        <v>0</v>
      </c>
      <c r="V8" s="333"/>
      <c r="W8" s="362"/>
      <c r="X8" s="363"/>
      <c r="Y8" s="363"/>
      <c r="Z8" s="363"/>
      <c r="AA8" s="363"/>
      <c r="AB8" s="364"/>
      <c r="AC8" s="364"/>
      <c r="AD8" s="204"/>
      <c r="AE8" s="205"/>
      <c r="AF8" s="333"/>
      <c r="AG8" s="334"/>
      <c r="AH8" s="207"/>
      <c r="AK8" s="56">
        <f t="shared" si="8"/>
        <v>0</v>
      </c>
      <c r="AL8" s="56">
        <f t="shared" si="9"/>
        <v>0</v>
      </c>
      <c r="AM8" s="56">
        <f t="shared" si="10"/>
        <v>0</v>
      </c>
      <c r="AN8" s="56">
        <f t="shared" si="11"/>
        <v>0</v>
      </c>
      <c r="AO8" s="56">
        <f t="shared" si="12"/>
        <v>0</v>
      </c>
      <c r="AP8" s="56">
        <f t="shared" si="19"/>
        <v>0</v>
      </c>
      <c r="AQ8" s="56">
        <f t="shared" si="18"/>
        <v>0</v>
      </c>
      <c r="AR8" s="56">
        <f t="shared" si="18"/>
        <v>0</v>
      </c>
      <c r="AS8" s="56">
        <f t="shared" si="18"/>
        <v>0</v>
      </c>
      <c r="AT8" s="56">
        <f t="shared" si="18"/>
        <v>0</v>
      </c>
      <c r="AU8" s="56">
        <f t="shared" si="18"/>
        <v>0</v>
      </c>
      <c r="AV8" s="56">
        <f t="shared" si="18"/>
        <v>0</v>
      </c>
      <c r="AW8" s="56">
        <f t="shared" si="18"/>
        <v>0</v>
      </c>
      <c r="AX8" s="56"/>
      <c r="AY8" s="56"/>
    </row>
    <row r="9" spans="1:51" ht="10.5" customHeight="1">
      <c r="A9" s="47" t="s">
        <v>3</v>
      </c>
      <c r="B9" s="303" t="s">
        <v>3</v>
      </c>
      <c r="C9" s="332"/>
      <c r="D9" s="361"/>
      <c r="E9" s="306"/>
      <c r="F9" s="306"/>
      <c r="G9" s="306"/>
      <c r="H9" s="337"/>
      <c r="I9" s="337"/>
      <c r="J9" s="337"/>
      <c r="K9" s="201"/>
      <c r="L9" s="202"/>
      <c r="M9" s="332"/>
      <c r="N9" s="361"/>
      <c r="O9" s="196"/>
      <c r="P9" s="272"/>
      <c r="Q9" s="475" t="e">
        <f t="shared" si="14"/>
        <v>#DIV/0!</v>
      </c>
      <c r="R9" s="475" t="e">
        <f t="shared" si="15"/>
        <v>#DIV/0!</v>
      </c>
      <c r="S9" s="475" t="e">
        <f t="shared" si="7"/>
        <v>#DIV/0!</v>
      </c>
      <c r="T9" s="475">
        <f t="shared" si="16"/>
        <v>0</v>
      </c>
      <c r="U9" s="475">
        <f t="shared" si="17"/>
        <v>0</v>
      </c>
      <c r="V9" s="332"/>
      <c r="W9" s="361"/>
      <c r="X9" s="306"/>
      <c r="Y9" s="306"/>
      <c r="Z9" s="306"/>
      <c r="AA9" s="306"/>
      <c r="AB9" s="337"/>
      <c r="AC9" s="337"/>
      <c r="AD9" s="201"/>
      <c r="AE9" s="202"/>
      <c r="AF9" s="332"/>
      <c r="AG9" s="331"/>
      <c r="AH9" s="196"/>
      <c r="AK9" s="56">
        <f t="shared" si="8"/>
        <v>0</v>
      </c>
      <c r="AL9" s="56">
        <f t="shared" si="9"/>
        <v>0</v>
      </c>
      <c r="AM9" s="56">
        <f t="shared" si="10"/>
        <v>0</v>
      </c>
      <c r="AN9" s="56">
        <f t="shared" si="11"/>
        <v>0</v>
      </c>
      <c r="AO9" s="56">
        <f t="shared" si="12"/>
        <v>0</v>
      </c>
      <c r="AP9" s="56">
        <f t="shared" si="19"/>
        <v>0</v>
      </c>
      <c r="AQ9" s="56">
        <f t="shared" si="18"/>
        <v>0</v>
      </c>
      <c r="AR9" s="56">
        <f t="shared" si="18"/>
        <v>0</v>
      </c>
      <c r="AS9" s="56">
        <f t="shared" si="18"/>
        <v>0</v>
      </c>
      <c r="AT9" s="56">
        <f t="shared" si="18"/>
        <v>0</v>
      </c>
      <c r="AU9" s="56">
        <f t="shared" si="18"/>
        <v>0</v>
      </c>
      <c r="AV9" s="56">
        <f t="shared" si="18"/>
        <v>0</v>
      </c>
      <c r="AW9" s="56">
        <f t="shared" si="18"/>
        <v>0</v>
      </c>
      <c r="AX9" s="56"/>
      <c r="AY9" s="56"/>
    </row>
    <row r="10" spans="1:51" ht="10.5" customHeight="1">
      <c r="A10" s="47" t="s">
        <v>53</v>
      </c>
      <c r="B10" s="303" t="s">
        <v>57</v>
      </c>
      <c r="C10" s="332"/>
      <c r="D10" s="361"/>
      <c r="E10" s="306"/>
      <c r="F10" s="306"/>
      <c r="G10" s="306"/>
      <c r="H10" s="337"/>
      <c r="I10" s="337"/>
      <c r="J10" s="337"/>
      <c r="K10" s="201"/>
      <c r="L10" s="202"/>
      <c r="M10" s="332"/>
      <c r="N10" s="361"/>
      <c r="O10" s="196"/>
      <c r="P10" s="272"/>
      <c r="Q10" s="475" t="e">
        <f t="shared" si="14"/>
        <v>#DIV/0!</v>
      </c>
      <c r="R10" s="475" t="e">
        <f t="shared" si="15"/>
        <v>#DIV/0!</v>
      </c>
      <c r="S10" s="475" t="e">
        <f t="shared" si="7"/>
        <v>#DIV/0!</v>
      </c>
      <c r="T10" s="475">
        <f t="shared" si="16"/>
        <v>0</v>
      </c>
      <c r="U10" s="475">
        <f t="shared" si="17"/>
        <v>0</v>
      </c>
      <c r="V10" s="332"/>
      <c r="W10" s="361"/>
      <c r="X10" s="306"/>
      <c r="Y10" s="306"/>
      <c r="Z10" s="306"/>
      <c r="AA10" s="306"/>
      <c r="AB10" s="337"/>
      <c r="AC10" s="337"/>
      <c r="AD10" s="201"/>
      <c r="AE10" s="202"/>
      <c r="AF10" s="332"/>
      <c r="AG10" s="331"/>
      <c r="AH10" s="196"/>
      <c r="AK10" s="56">
        <f t="shared" si="8"/>
        <v>0</v>
      </c>
      <c r="AL10" s="56">
        <f t="shared" si="9"/>
        <v>0</v>
      </c>
      <c r="AM10" s="56">
        <f t="shared" si="10"/>
        <v>0</v>
      </c>
      <c r="AN10" s="56">
        <f t="shared" si="11"/>
        <v>0</v>
      </c>
      <c r="AO10" s="56">
        <f t="shared" si="12"/>
        <v>0</v>
      </c>
      <c r="AP10" s="56">
        <f t="shared" si="19"/>
        <v>0</v>
      </c>
      <c r="AQ10" s="56">
        <f t="shared" si="18"/>
        <v>0</v>
      </c>
      <c r="AR10" s="56">
        <f t="shared" si="18"/>
        <v>0</v>
      </c>
      <c r="AS10" s="56">
        <f t="shared" si="18"/>
        <v>0</v>
      </c>
      <c r="AT10" s="56">
        <f t="shared" si="18"/>
        <v>0</v>
      </c>
      <c r="AU10" s="56">
        <f t="shared" si="18"/>
        <v>0</v>
      </c>
      <c r="AV10" s="56">
        <f t="shared" si="18"/>
        <v>0</v>
      </c>
      <c r="AW10" s="56">
        <f t="shared" si="18"/>
        <v>0</v>
      </c>
      <c r="AX10" s="56"/>
      <c r="AY10" s="56"/>
    </row>
    <row r="11" spans="1:51" ht="10.5" customHeight="1">
      <c r="A11" s="53" t="s">
        <v>22</v>
      </c>
      <c r="B11" s="309" t="s">
        <v>22</v>
      </c>
      <c r="C11" s="333"/>
      <c r="D11" s="362"/>
      <c r="E11" s="363"/>
      <c r="F11" s="363"/>
      <c r="G11" s="363"/>
      <c r="H11" s="364"/>
      <c r="I11" s="364"/>
      <c r="J11" s="364"/>
      <c r="K11" s="204"/>
      <c r="L11" s="205"/>
      <c r="M11" s="333"/>
      <c r="N11" s="362"/>
      <c r="O11" s="207"/>
      <c r="P11" s="272"/>
      <c r="Q11" s="475" t="e">
        <f t="shared" si="14"/>
        <v>#DIV/0!</v>
      </c>
      <c r="R11" s="475" t="e">
        <f t="shared" si="15"/>
        <v>#DIV/0!</v>
      </c>
      <c r="S11" s="475" t="e">
        <f t="shared" si="7"/>
        <v>#DIV/0!</v>
      </c>
      <c r="T11" s="475">
        <f t="shared" si="16"/>
        <v>0</v>
      </c>
      <c r="U11" s="475">
        <f t="shared" si="17"/>
        <v>0</v>
      </c>
      <c r="V11" s="333"/>
      <c r="W11" s="362"/>
      <c r="X11" s="363"/>
      <c r="Y11" s="363"/>
      <c r="Z11" s="363"/>
      <c r="AA11" s="363"/>
      <c r="AB11" s="364"/>
      <c r="AC11" s="364"/>
      <c r="AD11" s="204"/>
      <c r="AE11" s="205"/>
      <c r="AF11" s="333"/>
      <c r="AG11" s="334"/>
      <c r="AH11" s="207"/>
      <c r="AK11" s="56">
        <f t="shared" si="8"/>
        <v>0</v>
      </c>
      <c r="AL11" s="56">
        <f t="shared" si="9"/>
        <v>0</v>
      </c>
      <c r="AM11" s="56">
        <f t="shared" si="10"/>
        <v>0</v>
      </c>
      <c r="AN11" s="56">
        <f t="shared" si="11"/>
        <v>0</v>
      </c>
      <c r="AO11" s="56">
        <f t="shared" si="12"/>
        <v>0</v>
      </c>
      <c r="AP11" s="56">
        <f t="shared" si="19"/>
        <v>0</v>
      </c>
      <c r="AQ11" s="56">
        <f t="shared" si="18"/>
        <v>0</v>
      </c>
      <c r="AR11" s="56">
        <f t="shared" si="18"/>
        <v>0</v>
      </c>
      <c r="AS11" s="56">
        <f t="shared" si="18"/>
        <v>0</v>
      </c>
      <c r="AT11" s="56">
        <f t="shared" si="18"/>
        <v>0</v>
      </c>
      <c r="AU11" s="56">
        <f t="shared" si="18"/>
        <v>0</v>
      </c>
      <c r="AV11" s="56">
        <f t="shared" si="18"/>
        <v>0</v>
      </c>
      <c r="AW11" s="56">
        <f t="shared" si="18"/>
        <v>0</v>
      </c>
      <c r="AX11" s="56"/>
      <c r="AY11" s="56"/>
    </row>
    <row r="12" spans="1:51" ht="10.5" customHeight="1">
      <c r="A12" s="53" t="s">
        <v>11</v>
      </c>
      <c r="B12" s="309" t="s">
        <v>11</v>
      </c>
      <c r="C12" s="333"/>
      <c r="D12" s="334"/>
      <c r="E12" s="364"/>
      <c r="F12" s="364"/>
      <c r="G12" s="364"/>
      <c r="H12" s="364"/>
      <c r="I12" s="364"/>
      <c r="J12" s="364"/>
      <c r="K12" s="204"/>
      <c r="L12" s="205"/>
      <c r="M12" s="333"/>
      <c r="N12" s="334"/>
      <c r="O12" s="207"/>
      <c r="P12" s="272"/>
      <c r="Q12" s="475" t="e">
        <f t="shared" si="14"/>
        <v>#DIV/0!</v>
      </c>
      <c r="R12" s="475" t="e">
        <f t="shared" si="15"/>
        <v>#DIV/0!</v>
      </c>
      <c r="S12" s="475" t="e">
        <f t="shared" si="7"/>
        <v>#DIV/0!</v>
      </c>
      <c r="T12" s="475">
        <f t="shared" si="16"/>
        <v>0</v>
      </c>
      <c r="U12" s="475">
        <f t="shared" si="17"/>
        <v>0</v>
      </c>
      <c r="V12" s="333"/>
      <c r="W12" s="334"/>
      <c r="X12" s="364"/>
      <c r="Y12" s="364"/>
      <c r="Z12" s="364"/>
      <c r="AA12" s="364"/>
      <c r="AB12" s="364"/>
      <c r="AC12" s="364"/>
      <c r="AD12" s="204"/>
      <c r="AE12" s="205"/>
      <c r="AF12" s="333"/>
      <c r="AG12" s="334"/>
      <c r="AH12" s="207"/>
      <c r="AK12" s="56">
        <f t="shared" si="8"/>
        <v>0</v>
      </c>
      <c r="AL12" s="56">
        <f t="shared" si="9"/>
        <v>0</v>
      </c>
      <c r="AM12" s="56">
        <f t="shared" si="10"/>
        <v>0</v>
      </c>
      <c r="AN12" s="56">
        <f t="shared" si="11"/>
        <v>0</v>
      </c>
      <c r="AO12" s="56">
        <f t="shared" si="12"/>
        <v>0</v>
      </c>
      <c r="AP12" s="56">
        <f t="shared" si="19"/>
        <v>0</v>
      </c>
      <c r="AQ12" s="56">
        <f t="shared" si="18"/>
        <v>0</v>
      </c>
      <c r="AR12" s="56">
        <f t="shared" si="18"/>
        <v>0</v>
      </c>
      <c r="AS12" s="56">
        <f t="shared" si="18"/>
        <v>0</v>
      </c>
      <c r="AT12" s="56">
        <f t="shared" si="18"/>
        <v>0</v>
      </c>
      <c r="AU12" s="56">
        <f t="shared" si="18"/>
        <v>0</v>
      </c>
      <c r="AV12" s="56">
        <f t="shared" si="18"/>
        <v>0</v>
      </c>
      <c r="AW12" s="56">
        <f t="shared" si="18"/>
        <v>0</v>
      </c>
      <c r="AX12" s="56"/>
      <c r="AY12" s="56"/>
    </row>
    <row r="13" spans="1:51" ht="10.5" customHeight="1">
      <c r="A13" s="47" t="s">
        <v>21</v>
      </c>
      <c r="B13" s="303" t="s">
        <v>21</v>
      </c>
      <c r="C13" s="332"/>
      <c r="D13" s="331"/>
      <c r="E13" s="337"/>
      <c r="F13" s="337"/>
      <c r="G13" s="337"/>
      <c r="H13" s="337"/>
      <c r="I13" s="337"/>
      <c r="J13" s="337"/>
      <c r="K13" s="201"/>
      <c r="L13" s="202"/>
      <c r="M13" s="332"/>
      <c r="N13" s="331"/>
      <c r="O13" s="196"/>
      <c r="P13" s="272"/>
      <c r="Q13" s="475" t="e">
        <f t="shared" si="14"/>
        <v>#DIV/0!</v>
      </c>
      <c r="R13" s="475" t="e">
        <f t="shared" si="15"/>
        <v>#DIV/0!</v>
      </c>
      <c r="S13" s="475" t="e">
        <f t="shared" si="7"/>
        <v>#DIV/0!</v>
      </c>
      <c r="T13" s="475">
        <f t="shared" si="16"/>
        <v>0</v>
      </c>
      <c r="U13" s="475">
        <f t="shared" si="17"/>
        <v>0</v>
      </c>
      <c r="V13" s="332"/>
      <c r="W13" s="331"/>
      <c r="X13" s="337"/>
      <c r="Y13" s="337"/>
      <c r="Z13" s="337"/>
      <c r="AA13" s="337"/>
      <c r="AB13" s="337"/>
      <c r="AC13" s="337"/>
      <c r="AD13" s="201"/>
      <c r="AE13" s="202"/>
      <c r="AF13" s="332"/>
      <c r="AG13" s="331"/>
      <c r="AH13" s="196"/>
      <c r="AK13" s="56">
        <f t="shared" si="8"/>
        <v>0</v>
      </c>
      <c r="AL13" s="56">
        <f t="shared" si="9"/>
        <v>0</v>
      </c>
      <c r="AM13" s="56">
        <f t="shared" si="10"/>
        <v>0</v>
      </c>
      <c r="AN13" s="56">
        <f t="shared" si="11"/>
        <v>0</v>
      </c>
      <c r="AO13" s="56">
        <f t="shared" si="12"/>
        <v>0</v>
      </c>
      <c r="AP13" s="56">
        <f t="shared" si="19"/>
        <v>0</v>
      </c>
      <c r="AQ13" s="56">
        <f t="shared" si="18"/>
        <v>0</v>
      </c>
      <c r="AR13" s="56">
        <f t="shared" si="18"/>
        <v>0</v>
      </c>
      <c r="AS13" s="56">
        <f t="shared" si="18"/>
        <v>0</v>
      </c>
      <c r="AT13" s="56">
        <f t="shared" si="18"/>
        <v>0</v>
      </c>
      <c r="AU13" s="56">
        <f t="shared" si="18"/>
        <v>0</v>
      </c>
      <c r="AV13" s="56">
        <f t="shared" si="18"/>
        <v>0</v>
      </c>
      <c r="AW13" s="56">
        <f t="shared" si="18"/>
        <v>0</v>
      </c>
      <c r="AX13" s="56"/>
      <c r="AY13" s="56"/>
    </row>
    <row r="14" spans="1:51" ht="10.5" hidden="1" customHeight="1" outlineLevel="1">
      <c r="A14" s="124" t="s">
        <v>74</v>
      </c>
      <c r="B14" s="303" t="s">
        <v>74</v>
      </c>
      <c r="C14" s="332"/>
      <c r="D14" s="331"/>
      <c r="E14" s="337"/>
      <c r="F14" s="337"/>
      <c r="G14" s="337"/>
      <c r="H14" s="337"/>
      <c r="I14" s="337"/>
      <c r="J14" s="337"/>
      <c r="K14" s="201"/>
      <c r="L14" s="202"/>
      <c r="M14" s="332"/>
      <c r="N14" s="331"/>
      <c r="O14" s="196"/>
      <c r="P14" s="272"/>
      <c r="Q14" s="475" t="e">
        <f t="shared" ref="Q14" si="20">((C14-D14)/D14)-K14</f>
        <v>#DIV/0!</v>
      </c>
      <c r="R14" s="476" t="e">
        <f>((C14-G14)/G14)-L14</f>
        <v>#DIV/0!</v>
      </c>
      <c r="S14" s="475" t="e">
        <f t="shared" ref="S14" si="21">((M14-N14)/N14)-O14</f>
        <v>#DIV/0!</v>
      </c>
      <c r="T14" s="475">
        <f t="shared" si="16"/>
        <v>0</v>
      </c>
      <c r="U14" s="475">
        <f t="shared" si="17"/>
        <v>0</v>
      </c>
      <c r="V14" s="332"/>
      <c r="W14" s="331"/>
      <c r="X14" s="337"/>
      <c r="Y14" s="337"/>
      <c r="Z14" s="337"/>
      <c r="AA14" s="337"/>
      <c r="AB14" s="337"/>
      <c r="AC14" s="337"/>
      <c r="AD14" s="201"/>
      <c r="AE14" s="202"/>
      <c r="AF14" s="332"/>
      <c r="AG14" s="331"/>
      <c r="AH14" s="196"/>
      <c r="AK14" s="56">
        <f t="shared" ref="AK14" si="22">C14-V14</f>
        <v>0</v>
      </c>
      <c r="AL14" s="56">
        <f t="shared" ref="AL14" si="23">D14-W14</f>
        <v>0</v>
      </c>
      <c r="AM14" s="56">
        <f t="shared" ref="AM14" si="24">E14-X14</f>
        <v>0</v>
      </c>
      <c r="AN14" s="56">
        <f t="shared" ref="AN14" si="25">F14-Y14</f>
        <v>0</v>
      </c>
      <c r="AO14" s="56">
        <f t="shared" ref="AO14" si="26">G14-Z14</f>
        <v>0</v>
      </c>
      <c r="AP14" s="56">
        <f t="shared" si="19"/>
        <v>0</v>
      </c>
      <c r="AQ14" s="56">
        <f t="shared" si="18"/>
        <v>0</v>
      </c>
      <c r="AR14" s="56">
        <f t="shared" si="18"/>
        <v>0</v>
      </c>
      <c r="AS14" s="56">
        <f t="shared" si="18"/>
        <v>0</v>
      </c>
      <c r="AT14" s="56">
        <f t="shared" si="18"/>
        <v>0</v>
      </c>
      <c r="AU14" s="56">
        <f t="shared" si="18"/>
        <v>0</v>
      </c>
      <c r="AV14" s="56">
        <f t="shared" si="18"/>
        <v>0</v>
      </c>
      <c r="AW14" s="56">
        <f t="shared" si="18"/>
        <v>0</v>
      </c>
      <c r="AX14" s="56"/>
      <c r="AY14" s="56"/>
    </row>
    <row r="15" spans="1:51" ht="10.5" customHeight="1" collapsed="1">
      <c r="A15" s="53" t="s">
        <v>4</v>
      </c>
      <c r="B15" s="311" t="s">
        <v>4</v>
      </c>
      <c r="C15" s="335"/>
      <c r="D15" s="336"/>
      <c r="E15" s="365"/>
      <c r="F15" s="365"/>
      <c r="G15" s="365"/>
      <c r="H15" s="365"/>
      <c r="I15" s="365"/>
      <c r="J15" s="365"/>
      <c r="K15" s="214"/>
      <c r="L15" s="430"/>
      <c r="M15" s="335"/>
      <c r="N15" s="336"/>
      <c r="O15" s="207"/>
      <c r="P15" s="272"/>
      <c r="Q15" s="475" t="e">
        <f t="shared" si="14"/>
        <v>#DIV/0!</v>
      </c>
      <c r="R15" s="475" t="e">
        <f t="shared" si="15"/>
        <v>#DIV/0!</v>
      </c>
      <c r="S15" s="475" t="e">
        <f t="shared" si="7"/>
        <v>#DIV/0!</v>
      </c>
      <c r="T15" s="475">
        <f t="shared" si="16"/>
        <v>0</v>
      </c>
      <c r="U15" s="475">
        <f t="shared" si="17"/>
        <v>0</v>
      </c>
      <c r="V15" s="335"/>
      <c r="W15" s="336"/>
      <c r="X15" s="365"/>
      <c r="Y15" s="365"/>
      <c r="Z15" s="365"/>
      <c r="AA15" s="365"/>
      <c r="AB15" s="365"/>
      <c r="AC15" s="365"/>
      <c r="AD15" s="214"/>
      <c r="AE15" s="430"/>
      <c r="AF15" s="335"/>
      <c r="AG15" s="399"/>
      <c r="AH15" s="215"/>
      <c r="AK15" s="56">
        <f t="shared" si="8"/>
        <v>0</v>
      </c>
      <c r="AL15" s="56">
        <f t="shared" si="9"/>
        <v>0</v>
      </c>
      <c r="AM15" s="56">
        <f t="shared" si="10"/>
        <v>0</v>
      </c>
      <c r="AN15" s="56">
        <f t="shared" si="11"/>
        <v>0</v>
      </c>
      <c r="AO15" s="56">
        <f t="shared" si="12"/>
        <v>0</v>
      </c>
      <c r="AP15" s="56">
        <f t="shared" si="19"/>
        <v>0</v>
      </c>
      <c r="AQ15" s="56">
        <f t="shared" si="18"/>
        <v>0</v>
      </c>
      <c r="AR15" s="56">
        <f t="shared" si="18"/>
        <v>0</v>
      </c>
      <c r="AS15" s="56">
        <f t="shared" si="18"/>
        <v>0</v>
      </c>
      <c r="AT15" s="56">
        <f t="shared" si="18"/>
        <v>0</v>
      </c>
      <c r="AU15" s="56">
        <f t="shared" si="18"/>
        <v>0</v>
      </c>
      <c r="AV15" s="56">
        <f t="shared" si="18"/>
        <v>0</v>
      </c>
      <c r="AW15" s="56">
        <f t="shared" si="18"/>
        <v>0</v>
      </c>
      <c r="AX15" s="56"/>
      <c r="AY15" s="56"/>
    </row>
    <row r="16" spans="1:51" ht="10.5" customHeight="1">
      <c r="A16" s="47" t="s">
        <v>8</v>
      </c>
      <c r="B16" s="303" t="s">
        <v>8</v>
      </c>
      <c r="C16" s="313"/>
      <c r="D16" s="337"/>
      <c r="E16" s="337"/>
      <c r="F16" s="337"/>
      <c r="G16" s="337"/>
      <c r="H16" s="337"/>
      <c r="I16" s="337"/>
      <c r="J16" s="337"/>
      <c r="K16" s="201"/>
      <c r="L16" s="202"/>
      <c r="M16" s="313"/>
      <c r="N16" s="337"/>
      <c r="O16" s="435"/>
      <c r="P16" s="270"/>
      <c r="Q16" s="475"/>
      <c r="R16" s="475"/>
      <c r="S16" s="475"/>
      <c r="T16" s="475"/>
      <c r="U16" s="459"/>
      <c r="V16" s="313"/>
      <c r="W16" s="337"/>
      <c r="X16" s="337"/>
      <c r="Y16" s="337"/>
      <c r="Z16" s="337"/>
      <c r="AA16" s="337"/>
      <c r="AB16" s="337"/>
      <c r="AC16" s="337"/>
      <c r="AD16" s="201"/>
      <c r="AE16" s="202"/>
      <c r="AF16" s="313"/>
      <c r="AG16" s="337"/>
      <c r="AH16" s="456"/>
      <c r="AK16" s="56">
        <f t="shared" si="8"/>
        <v>0</v>
      </c>
      <c r="AL16" s="56">
        <f t="shared" si="9"/>
        <v>0</v>
      </c>
      <c r="AM16" s="56">
        <f t="shared" si="10"/>
        <v>0</v>
      </c>
      <c r="AN16" s="56">
        <f t="shared" si="11"/>
        <v>0</v>
      </c>
      <c r="AO16" s="56">
        <f t="shared" si="12"/>
        <v>0</v>
      </c>
      <c r="AP16" s="56">
        <f t="shared" si="19"/>
        <v>0</v>
      </c>
      <c r="AQ16" s="56">
        <f t="shared" si="18"/>
        <v>0</v>
      </c>
      <c r="AR16" s="56">
        <f t="shared" si="18"/>
        <v>0</v>
      </c>
      <c r="AS16" s="56">
        <f t="shared" si="18"/>
        <v>0</v>
      </c>
      <c r="AT16" s="56">
        <f t="shared" si="18"/>
        <v>0</v>
      </c>
      <c r="AU16" s="56">
        <f t="shared" si="18"/>
        <v>0</v>
      </c>
      <c r="AV16" s="56">
        <f t="shared" si="18"/>
        <v>0</v>
      </c>
      <c r="AW16" s="56">
        <f t="shared" si="18"/>
        <v>0</v>
      </c>
      <c r="AX16" s="56"/>
      <c r="AY16" s="56"/>
    </row>
    <row r="17" spans="1:51" ht="10.5" customHeight="1">
      <c r="A17" s="47" t="s">
        <v>5</v>
      </c>
      <c r="B17" s="303" t="s">
        <v>67</v>
      </c>
      <c r="C17" s="313"/>
      <c r="D17" s="337"/>
      <c r="E17" s="337"/>
      <c r="F17" s="337"/>
      <c r="G17" s="337"/>
      <c r="H17" s="337"/>
      <c r="I17" s="337"/>
      <c r="J17" s="337"/>
      <c r="K17" s="201"/>
      <c r="L17" s="202"/>
      <c r="M17" s="313"/>
      <c r="N17" s="337"/>
      <c r="O17" s="196"/>
      <c r="P17" s="237"/>
      <c r="Q17" s="475"/>
      <c r="R17" s="475"/>
      <c r="S17" s="475"/>
      <c r="T17" s="475"/>
      <c r="U17" s="459"/>
      <c r="V17" s="313"/>
      <c r="W17" s="337"/>
      <c r="X17" s="337"/>
      <c r="Y17" s="337"/>
      <c r="Z17" s="337"/>
      <c r="AA17" s="337"/>
      <c r="AB17" s="337"/>
      <c r="AC17" s="337"/>
      <c r="AD17" s="201"/>
      <c r="AE17" s="202"/>
      <c r="AF17" s="313"/>
      <c r="AG17" s="337"/>
      <c r="AH17" s="456"/>
      <c r="AK17" s="56">
        <f>C17-V17</f>
        <v>0</v>
      </c>
      <c r="AL17" s="56">
        <f>D17-W17</f>
        <v>0</v>
      </c>
      <c r="AM17" s="56">
        <f>E17-X17</f>
        <v>0</v>
      </c>
      <c r="AN17" s="56">
        <f>F17-Y17</f>
        <v>0</v>
      </c>
      <c r="AO17" s="56">
        <f>G17-Z17</f>
        <v>0</v>
      </c>
      <c r="AP17" s="56">
        <f t="shared" si="19"/>
        <v>0</v>
      </c>
      <c r="AQ17" s="56">
        <f t="shared" si="18"/>
        <v>0</v>
      </c>
      <c r="AR17" s="56">
        <f t="shared" si="18"/>
        <v>0</v>
      </c>
      <c r="AS17" s="56">
        <f t="shared" si="18"/>
        <v>0</v>
      </c>
      <c r="AT17" s="56">
        <f t="shared" si="18"/>
        <v>0</v>
      </c>
      <c r="AU17" s="56">
        <f t="shared" si="18"/>
        <v>0</v>
      </c>
      <c r="AV17" s="56">
        <f t="shared" si="18"/>
        <v>0</v>
      </c>
      <c r="AW17" s="56">
        <f t="shared" si="18"/>
        <v>0</v>
      </c>
      <c r="AX17" s="56"/>
      <c r="AY17" s="56"/>
    </row>
    <row r="18" spans="1:51" ht="10.5" hidden="1" customHeight="1" outlineLevel="1">
      <c r="A18" s="47" t="s">
        <v>5</v>
      </c>
      <c r="B18" s="303" t="s">
        <v>5</v>
      </c>
      <c r="C18" s="313"/>
      <c r="D18" s="337"/>
      <c r="E18" s="337"/>
      <c r="F18" s="337"/>
      <c r="G18" s="337"/>
      <c r="H18" s="337"/>
      <c r="I18" s="337"/>
      <c r="J18" s="337"/>
      <c r="K18" s="201"/>
      <c r="L18" s="202"/>
      <c r="M18" s="313"/>
      <c r="N18" s="337"/>
      <c r="O18" s="196"/>
      <c r="P18" s="237"/>
      <c r="Q18" s="475"/>
      <c r="R18" s="475"/>
      <c r="S18" s="475"/>
      <c r="T18" s="475"/>
      <c r="U18" s="459"/>
      <c r="V18" s="313"/>
      <c r="W18" s="337"/>
      <c r="X18" s="337"/>
      <c r="Y18" s="337"/>
      <c r="Z18" s="337"/>
      <c r="AA18" s="337"/>
      <c r="AB18" s="337"/>
      <c r="AC18" s="337"/>
      <c r="AD18" s="201"/>
      <c r="AE18" s="202"/>
      <c r="AF18" s="313"/>
      <c r="AG18" s="337"/>
      <c r="AH18" s="456"/>
      <c r="AK18" s="56">
        <f t="shared" si="8"/>
        <v>0</v>
      </c>
      <c r="AL18" s="56">
        <f t="shared" si="9"/>
        <v>0</v>
      </c>
      <c r="AM18" s="56">
        <f t="shared" si="10"/>
        <v>0</v>
      </c>
      <c r="AN18" s="56">
        <f t="shared" si="11"/>
        <v>0</v>
      </c>
      <c r="AO18" s="56">
        <f t="shared" si="12"/>
        <v>0</v>
      </c>
      <c r="AP18" s="56">
        <f t="shared" si="19"/>
        <v>0</v>
      </c>
      <c r="AQ18" s="56">
        <f t="shared" si="18"/>
        <v>0</v>
      </c>
      <c r="AR18" s="56">
        <f t="shared" si="18"/>
        <v>0</v>
      </c>
      <c r="AS18" s="56">
        <f t="shared" si="18"/>
        <v>0</v>
      </c>
      <c r="AT18" s="56">
        <f t="shared" si="18"/>
        <v>0</v>
      </c>
      <c r="AU18" s="56">
        <f t="shared" si="18"/>
        <v>0</v>
      </c>
      <c r="AV18" s="56">
        <f t="shared" si="18"/>
        <v>0</v>
      </c>
      <c r="AW18" s="56">
        <f t="shared" si="18"/>
        <v>0</v>
      </c>
      <c r="AX18" s="56"/>
      <c r="AY18" s="56"/>
    </row>
    <row r="19" spans="1:51" ht="10.5" customHeight="1" collapsed="1">
      <c r="A19" s="47" t="s">
        <v>26</v>
      </c>
      <c r="B19" s="303" t="s">
        <v>26</v>
      </c>
      <c r="C19" s="296"/>
      <c r="D19" s="338"/>
      <c r="E19" s="338"/>
      <c r="F19" s="338"/>
      <c r="G19" s="338"/>
      <c r="H19" s="338"/>
      <c r="I19" s="338"/>
      <c r="J19" s="338"/>
      <c r="K19" s="201"/>
      <c r="L19" s="202"/>
      <c r="M19" s="296"/>
      <c r="N19" s="338"/>
      <c r="O19" s="196"/>
      <c r="P19" s="237"/>
      <c r="Q19" s="475" t="e">
        <f t="shared" si="14"/>
        <v>#DIV/0!</v>
      </c>
      <c r="R19" s="475" t="e">
        <f t="shared" si="15"/>
        <v>#DIV/0!</v>
      </c>
      <c r="S19" s="475" t="e">
        <f>((M19-N19)/N19)-O19</f>
        <v>#DIV/0!</v>
      </c>
      <c r="T19" s="475">
        <f>C19-M19</f>
        <v>0</v>
      </c>
      <c r="U19" s="475">
        <f>G19-N19</f>
        <v>0</v>
      </c>
      <c r="V19" s="296"/>
      <c r="W19" s="338"/>
      <c r="X19" s="338"/>
      <c r="Y19" s="338"/>
      <c r="Z19" s="338"/>
      <c r="AA19" s="338"/>
      <c r="AB19" s="338"/>
      <c r="AC19" s="338"/>
      <c r="AD19" s="201"/>
      <c r="AE19" s="202"/>
      <c r="AF19" s="296"/>
      <c r="AG19" s="338"/>
      <c r="AH19" s="196"/>
      <c r="AK19" s="56">
        <f t="shared" si="8"/>
        <v>0</v>
      </c>
      <c r="AL19" s="56">
        <f t="shared" si="9"/>
        <v>0</v>
      </c>
      <c r="AM19" s="56">
        <f t="shared" si="10"/>
        <v>0</v>
      </c>
      <c r="AN19" s="56">
        <f t="shared" si="11"/>
        <v>0</v>
      </c>
      <c r="AO19" s="56">
        <f t="shared" si="12"/>
        <v>0</v>
      </c>
      <c r="AP19" s="56">
        <f t="shared" si="19"/>
        <v>0</v>
      </c>
      <c r="AQ19" s="56">
        <f t="shared" si="18"/>
        <v>0</v>
      </c>
      <c r="AR19" s="56">
        <f t="shared" si="18"/>
        <v>0</v>
      </c>
      <c r="AS19" s="56">
        <f t="shared" si="18"/>
        <v>0</v>
      </c>
      <c r="AT19" s="56">
        <f t="shared" si="18"/>
        <v>0</v>
      </c>
      <c r="AU19" s="56">
        <f t="shared" si="18"/>
        <v>0</v>
      </c>
      <c r="AV19" s="56">
        <f t="shared" si="18"/>
        <v>0</v>
      </c>
      <c r="AW19" s="56">
        <f t="shared" si="18"/>
        <v>0</v>
      </c>
      <c r="AX19" s="56"/>
      <c r="AY19" s="56"/>
    </row>
    <row r="20" spans="1:51" ht="10.5" customHeight="1">
      <c r="A20" s="47" t="s">
        <v>25</v>
      </c>
      <c r="B20" s="301" t="s">
        <v>59</v>
      </c>
      <c r="C20" s="296"/>
      <c r="D20" s="338"/>
      <c r="E20" s="338"/>
      <c r="F20" s="338"/>
      <c r="G20" s="338"/>
      <c r="H20" s="338"/>
      <c r="I20" s="338"/>
      <c r="J20" s="338"/>
      <c r="K20" s="201"/>
      <c r="L20" s="202"/>
      <c r="M20" s="296"/>
      <c r="N20" s="338"/>
      <c r="O20" s="196"/>
      <c r="P20" s="237"/>
      <c r="Q20" s="475" t="e">
        <f t="shared" si="14"/>
        <v>#DIV/0!</v>
      </c>
      <c r="R20" s="475" t="e">
        <f t="shared" si="15"/>
        <v>#DIV/0!</v>
      </c>
      <c r="S20" s="475" t="e">
        <f>((M20-N20)/N20)-O20</f>
        <v>#DIV/0!</v>
      </c>
      <c r="T20" s="475">
        <f>C20-M20</f>
        <v>0</v>
      </c>
      <c r="U20" s="475">
        <f>G20-N20</f>
        <v>0</v>
      </c>
      <c r="V20" s="296"/>
      <c r="W20" s="338"/>
      <c r="X20" s="338"/>
      <c r="Y20" s="338"/>
      <c r="Z20" s="338"/>
      <c r="AA20" s="338"/>
      <c r="AB20" s="338"/>
      <c r="AC20" s="338"/>
      <c r="AD20" s="201"/>
      <c r="AE20" s="202"/>
      <c r="AF20" s="296"/>
      <c r="AG20" s="338"/>
      <c r="AH20" s="196"/>
      <c r="AK20" s="56">
        <f t="shared" si="8"/>
        <v>0</v>
      </c>
      <c r="AL20" s="56">
        <f t="shared" si="9"/>
        <v>0</v>
      </c>
      <c r="AM20" s="56">
        <f t="shared" si="10"/>
        <v>0</v>
      </c>
      <c r="AN20" s="56">
        <f t="shared" si="11"/>
        <v>0</v>
      </c>
      <c r="AO20" s="56">
        <f t="shared" si="12"/>
        <v>0</v>
      </c>
      <c r="AP20" s="56">
        <f t="shared" si="19"/>
        <v>0</v>
      </c>
      <c r="AQ20" s="56">
        <f t="shared" si="18"/>
        <v>0</v>
      </c>
      <c r="AR20" s="56">
        <f t="shared" si="18"/>
        <v>0</v>
      </c>
      <c r="AS20" s="56">
        <f t="shared" si="18"/>
        <v>0</v>
      </c>
      <c r="AT20" s="56">
        <f t="shared" si="18"/>
        <v>0</v>
      </c>
      <c r="AU20" s="56">
        <f t="shared" si="18"/>
        <v>0</v>
      </c>
      <c r="AV20" s="56">
        <f t="shared" si="18"/>
        <v>0</v>
      </c>
      <c r="AW20" s="56">
        <f t="shared" si="18"/>
        <v>0</v>
      </c>
      <c r="AX20" s="56"/>
      <c r="AY20" s="56"/>
    </row>
    <row r="21" spans="1:51" ht="10.5" customHeight="1">
      <c r="A21" s="47" t="s">
        <v>12</v>
      </c>
      <c r="B21" s="317" t="s">
        <v>12</v>
      </c>
      <c r="C21" s="318"/>
      <c r="D21" s="339"/>
      <c r="E21" s="339"/>
      <c r="F21" s="339"/>
      <c r="G21" s="339"/>
      <c r="H21" s="339"/>
      <c r="I21" s="339"/>
      <c r="J21" s="339"/>
      <c r="K21" s="426"/>
      <c r="L21" s="427"/>
      <c r="M21" s="318"/>
      <c r="N21" s="339"/>
      <c r="O21" s="196"/>
      <c r="P21" s="237"/>
      <c r="Q21" s="475" t="e">
        <f t="shared" si="14"/>
        <v>#DIV/0!</v>
      </c>
      <c r="R21" s="475" t="e">
        <f t="shared" si="15"/>
        <v>#DIV/0!</v>
      </c>
      <c r="S21" s="475" t="e">
        <f>((M21-N21)/N21)-O21</f>
        <v>#DIV/0!</v>
      </c>
      <c r="T21" s="475">
        <f>C21-M21</f>
        <v>0</v>
      </c>
      <c r="U21" s="475">
        <f>G21-N21</f>
        <v>0</v>
      </c>
      <c r="V21" s="318"/>
      <c r="W21" s="339"/>
      <c r="X21" s="339"/>
      <c r="Y21" s="339"/>
      <c r="Z21" s="339"/>
      <c r="AA21" s="339"/>
      <c r="AB21" s="339"/>
      <c r="AC21" s="339"/>
      <c r="AD21" s="426"/>
      <c r="AE21" s="427"/>
      <c r="AF21" s="318"/>
      <c r="AG21" s="339"/>
      <c r="AH21" s="287"/>
      <c r="AK21" s="56">
        <f t="shared" si="8"/>
        <v>0</v>
      </c>
      <c r="AL21" s="56">
        <f t="shared" si="9"/>
        <v>0</v>
      </c>
      <c r="AM21" s="56">
        <f t="shared" si="10"/>
        <v>0</v>
      </c>
      <c r="AN21" s="56">
        <f t="shared" si="11"/>
        <v>0</v>
      </c>
      <c r="AO21" s="56">
        <f t="shared" si="12"/>
        <v>0</v>
      </c>
      <c r="AP21" s="56">
        <f t="shared" si="19"/>
        <v>0</v>
      </c>
      <c r="AQ21" s="56">
        <f t="shared" si="18"/>
        <v>0</v>
      </c>
      <c r="AR21" s="56">
        <f t="shared" si="18"/>
        <v>0</v>
      </c>
      <c r="AS21" s="56">
        <f t="shared" si="18"/>
        <v>0</v>
      </c>
      <c r="AT21" s="56">
        <f t="shared" si="18"/>
        <v>0</v>
      </c>
      <c r="AU21" s="56">
        <f t="shared" si="18"/>
        <v>0</v>
      </c>
      <c r="AV21" s="56">
        <f t="shared" si="18"/>
        <v>0</v>
      </c>
      <c r="AW21" s="56">
        <f t="shared" si="18"/>
        <v>0</v>
      </c>
      <c r="AX21" s="56"/>
      <c r="AY21" s="56"/>
    </row>
    <row r="22" spans="1:51" ht="10.5" customHeight="1">
      <c r="A22" s="53" t="s">
        <v>20</v>
      </c>
      <c r="B22" s="309" t="s">
        <v>20</v>
      </c>
      <c r="C22" s="320"/>
      <c r="D22" s="351"/>
      <c r="E22" s="351"/>
      <c r="F22" s="351"/>
      <c r="G22" s="351"/>
      <c r="H22" s="351"/>
      <c r="I22" s="351"/>
      <c r="J22" s="351"/>
      <c r="K22" s="204"/>
      <c r="L22" s="205"/>
      <c r="M22" s="320"/>
      <c r="N22" s="351"/>
      <c r="O22" s="435"/>
      <c r="P22" s="237"/>
      <c r="Q22" s="475"/>
      <c r="R22" s="475"/>
      <c r="S22" s="475"/>
      <c r="T22" s="475"/>
      <c r="U22" s="459"/>
      <c r="V22" s="368"/>
      <c r="W22" s="351"/>
      <c r="X22" s="351"/>
      <c r="Y22" s="351"/>
      <c r="Z22" s="351"/>
      <c r="AA22" s="351"/>
      <c r="AB22" s="351"/>
      <c r="AC22" s="351"/>
      <c r="AD22" s="204"/>
      <c r="AE22" s="205"/>
      <c r="AF22" s="296"/>
      <c r="AG22" s="338"/>
      <c r="AH22" s="422"/>
      <c r="AK22" s="56">
        <f t="shared" si="8"/>
        <v>0</v>
      </c>
      <c r="AL22" s="56">
        <f t="shared" si="9"/>
        <v>0</v>
      </c>
      <c r="AM22" s="56">
        <f t="shared" si="10"/>
        <v>0</v>
      </c>
      <c r="AN22" s="56">
        <f t="shared" si="11"/>
        <v>0</v>
      </c>
      <c r="AO22" s="56">
        <f t="shared" si="12"/>
        <v>0</v>
      </c>
      <c r="AP22" s="56">
        <f t="shared" si="19"/>
        <v>0</v>
      </c>
      <c r="AQ22" s="56">
        <f t="shared" si="18"/>
        <v>0</v>
      </c>
      <c r="AR22" s="56">
        <f t="shared" si="18"/>
        <v>0</v>
      </c>
      <c r="AS22" s="56">
        <f t="shared" si="18"/>
        <v>0</v>
      </c>
      <c r="AT22" s="56">
        <f t="shared" si="18"/>
        <v>0</v>
      </c>
      <c r="AU22" s="56">
        <f t="shared" si="18"/>
        <v>0</v>
      </c>
      <c r="AV22" s="56">
        <f t="shared" si="18"/>
        <v>0</v>
      </c>
      <c r="AW22" s="56">
        <f t="shared" si="18"/>
        <v>0</v>
      </c>
      <c r="AX22" s="56"/>
      <c r="AY22" s="56"/>
    </row>
    <row r="23" spans="1:51" ht="10.5" customHeight="1">
      <c r="A23" s="53" t="s">
        <v>23</v>
      </c>
      <c r="B23" s="303" t="s">
        <v>23</v>
      </c>
      <c r="C23" s="315"/>
      <c r="D23" s="342"/>
      <c r="E23" s="342"/>
      <c r="F23" s="342"/>
      <c r="G23" s="342"/>
      <c r="H23" s="342"/>
      <c r="I23" s="342"/>
      <c r="J23" s="342"/>
      <c r="K23" s="201"/>
      <c r="L23" s="202"/>
      <c r="M23" s="315"/>
      <c r="N23" s="342"/>
      <c r="O23" s="196"/>
      <c r="P23" s="237"/>
      <c r="Q23" s="496" t="e">
        <f t="shared" si="14"/>
        <v>#DIV/0!</v>
      </c>
      <c r="R23" s="496" t="e">
        <f t="shared" si="15"/>
        <v>#DIV/0!</v>
      </c>
      <c r="S23" s="475" t="e">
        <f>((M23-N23)/N23)-O23</f>
        <v>#DIV/0!</v>
      </c>
      <c r="T23" s="475">
        <f>C23-M23</f>
        <v>0</v>
      </c>
      <c r="U23" s="475">
        <f>G23-N23</f>
        <v>0</v>
      </c>
      <c r="V23" s="315"/>
      <c r="W23" s="342"/>
      <c r="X23" s="342"/>
      <c r="Y23" s="342"/>
      <c r="Z23" s="342"/>
      <c r="AA23" s="342"/>
      <c r="AB23" s="342"/>
      <c r="AC23" s="342"/>
      <c r="AD23" s="201"/>
      <c r="AE23" s="202"/>
      <c r="AF23" s="455"/>
      <c r="AG23" s="372"/>
      <c r="AH23" s="196"/>
      <c r="AK23" s="56">
        <f t="shared" si="8"/>
        <v>0</v>
      </c>
      <c r="AL23" s="56">
        <f t="shared" si="9"/>
        <v>0</v>
      </c>
      <c r="AM23" s="56">
        <f t="shared" si="10"/>
        <v>0</v>
      </c>
      <c r="AN23" s="56">
        <f t="shared" si="11"/>
        <v>0</v>
      </c>
      <c r="AO23" s="56">
        <f t="shared" si="12"/>
        <v>0</v>
      </c>
      <c r="AP23" s="56">
        <f t="shared" si="19"/>
        <v>0</v>
      </c>
      <c r="AQ23" s="56">
        <f t="shared" si="18"/>
        <v>0</v>
      </c>
      <c r="AR23" s="56">
        <f t="shared" si="18"/>
        <v>0</v>
      </c>
      <c r="AS23" s="56">
        <f t="shared" si="18"/>
        <v>0</v>
      </c>
      <c r="AT23" s="56">
        <f t="shared" si="18"/>
        <v>0</v>
      </c>
      <c r="AU23" s="56">
        <f t="shared" si="18"/>
        <v>0</v>
      </c>
      <c r="AV23" s="56">
        <f t="shared" si="18"/>
        <v>0</v>
      </c>
      <c r="AW23" s="56">
        <f t="shared" si="18"/>
        <v>0</v>
      </c>
      <c r="AX23" s="56"/>
      <c r="AY23" s="56"/>
    </row>
    <row r="24" spans="1:51" ht="10.5" customHeight="1">
      <c r="A24" s="53" t="s">
        <v>13</v>
      </c>
      <c r="B24" s="317" t="s">
        <v>13</v>
      </c>
      <c r="C24" s="373"/>
      <c r="D24" s="374"/>
      <c r="E24" s="374"/>
      <c r="F24" s="374"/>
      <c r="G24" s="374"/>
      <c r="H24" s="374"/>
      <c r="I24" s="374"/>
      <c r="J24" s="374"/>
      <c r="K24" s="426"/>
      <c r="L24" s="427"/>
      <c r="M24" s="373"/>
      <c r="N24" s="374"/>
      <c r="O24" s="287"/>
      <c r="P24" s="237"/>
      <c r="Q24" s="496" t="e">
        <f t="shared" si="14"/>
        <v>#DIV/0!</v>
      </c>
      <c r="R24" s="496" t="e">
        <f t="shared" si="15"/>
        <v>#DIV/0!</v>
      </c>
      <c r="S24" s="475" t="e">
        <f>((M24-N24)/N24)-O24</f>
        <v>#DIV/0!</v>
      </c>
      <c r="T24" s="475">
        <f>C24-M24</f>
        <v>0</v>
      </c>
      <c r="U24" s="475">
        <f>G24-N24</f>
        <v>0</v>
      </c>
      <c r="V24" s="373"/>
      <c r="W24" s="374"/>
      <c r="X24" s="374"/>
      <c r="Y24" s="374"/>
      <c r="Z24" s="374"/>
      <c r="AA24" s="374"/>
      <c r="AB24" s="374"/>
      <c r="AC24" s="374"/>
      <c r="AD24" s="426"/>
      <c r="AE24" s="427"/>
      <c r="AF24" s="375"/>
      <c r="AG24" s="460"/>
      <c r="AH24" s="287"/>
      <c r="AK24" s="56">
        <f t="shared" si="8"/>
        <v>0</v>
      </c>
      <c r="AL24" s="56">
        <f t="shared" si="9"/>
        <v>0</v>
      </c>
      <c r="AM24" s="56">
        <f t="shared" si="10"/>
        <v>0</v>
      </c>
      <c r="AN24" s="56">
        <f t="shared" si="11"/>
        <v>0</v>
      </c>
      <c r="AO24" s="56">
        <f t="shared" si="12"/>
        <v>0</v>
      </c>
      <c r="AP24" s="56">
        <f t="shared" si="19"/>
        <v>0</v>
      </c>
      <c r="AQ24" s="56">
        <f t="shared" si="18"/>
        <v>0</v>
      </c>
      <c r="AR24" s="56">
        <f t="shared" si="18"/>
        <v>0</v>
      </c>
      <c r="AS24" s="56">
        <f t="shared" si="18"/>
        <v>0</v>
      </c>
      <c r="AT24" s="56">
        <f t="shared" si="18"/>
        <v>0</v>
      </c>
      <c r="AU24" s="56">
        <f t="shared" si="18"/>
        <v>0</v>
      </c>
      <c r="AV24" s="56">
        <f t="shared" si="18"/>
        <v>0</v>
      </c>
      <c r="AW24" s="56">
        <f t="shared" si="18"/>
        <v>0</v>
      </c>
      <c r="AX24" s="56"/>
      <c r="AY24" s="56"/>
    </row>
    <row r="25" spans="1:51" ht="14.25" customHeight="1">
      <c r="A25" s="65"/>
      <c r="B25" s="610"/>
      <c r="C25" s="610"/>
      <c r="D25" s="610"/>
      <c r="E25" s="610"/>
      <c r="F25" s="610"/>
      <c r="G25" s="610"/>
      <c r="H25" s="610"/>
      <c r="I25" s="610"/>
      <c r="J25" s="610"/>
      <c r="K25" s="610"/>
      <c r="L25" s="610"/>
      <c r="M25" s="610"/>
      <c r="N25" s="610"/>
      <c r="O25" s="610"/>
      <c r="P25" s="271"/>
      <c r="Q25" s="475"/>
      <c r="R25" s="475"/>
      <c r="S25" s="475"/>
      <c r="T25" s="475"/>
      <c r="U25" s="476"/>
    </row>
    <row r="26" spans="1:51">
      <c r="B26" s="501"/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O26" s="44"/>
      <c r="Q26" s="475"/>
      <c r="R26" s="475"/>
      <c r="S26" s="475"/>
      <c r="T26" s="475"/>
      <c r="U26" s="476"/>
    </row>
    <row r="27" spans="1:51">
      <c r="O27" s="44"/>
      <c r="Q27" s="475"/>
      <c r="R27" s="475"/>
      <c r="S27" s="475"/>
      <c r="T27" s="475"/>
      <c r="U27" s="476"/>
    </row>
    <row r="28" spans="1:51">
      <c r="B28" s="457" t="s">
        <v>63</v>
      </c>
      <c r="C28" s="458">
        <f>(C4+C5+C6+C7-C8)+(C8+C11-C12)+(C12+C13-C15)</f>
        <v>0</v>
      </c>
      <c r="D28" s="458">
        <f t="shared" ref="D28:I28" si="27">(D4+D5+D6+D7-D8)+(D8+D11-D12)+(D12+D13-D15)</f>
        <v>0</v>
      </c>
      <c r="E28" s="458">
        <f t="shared" si="27"/>
        <v>0</v>
      </c>
      <c r="F28" s="458">
        <f t="shared" si="27"/>
        <v>0</v>
      </c>
      <c r="G28" s="458">
        <f t="shared" si="27"/>
        <v>0</v>
      </c>
      <c r="H28" s="458">
        <f t="shared" si="27"/>
        <v>0</v>
      </c>
      <c r="I28" s="458">
        <f t="shared" si="27"/>
        <v>0</v>
      </c>
      <c r="J28" s="458"/>
      <c r="K28" s="457"/>
      <c r="L28" s="457"/>
      <c r="M28" s="458">
        <f>(M4+M5+M6+M7-M8)+(M8+M11-M12)+(M12+M13-M15)</f>
        <v>0</v>
      </c>
      <c r="N28" s="458">
        <f>(N4+N5+N6+N7-N8)+(N8+N11-N12)+(N12+N13-N15)</f>
        <v>0</v>
      </c>
      <c r="O28" s="458"/>
      <c r="P28" s="458"/>
      <c r="Q28" s="475"/>
      <c r="R28" s="475"/>
      <c r="S28" s="475"/>
      <c r="T28" s="475"/>
      <c r="U28" s="475"/>
    </row>
    <row r="29" spans="1:51">
      <c r="B29" s="457"/>
      <c r="C29" s="458"/>
      <c r="D29" s="458"/>
      <c r="E29" s="458"/>
      <c r="F29" s="458"/>
      <c r="G29" s="458"/>
      <c r="H29" s="458"/>
      <c r="I29" s="458"/>
      <c r="J29" s="458"/>
      <c r="K29" s="457"/>
      <c r="L29" s="457"/>
      <c r="M29" s="459"/>
      <c r="N29" s="459"/>
      <c r="O29" s="458"/>
      <c r="P29" s="458"/>
      <c r="Q29" s="475"/>
      <c r="R29" s="475"/>
      <c r="S29" s="475"/>
      <c r="T29" s="475"/>
      <c r="U29" s="476"/>
    </row>
    <row r="35" spans="1:10" hidden="1"/>
    <row r="36" spans="1:10" hidden="1"/>
    <row r="37" spans="1:10" hidden="1"/>
    <row r="38" spans="1:10" hidden="1"/>
    <row r="39" spans="1:10" hidden="1"/>
    <row r="40" spans="1:10" hidden="1"/>
    <row r="41" spans="1:10" hidden="1"/>
    <row r="42" spans="1:10" hidden="1"/>
    <row r="43" spans="1:10" hidden="1"/>
    <row r="44" spans="1:10" hidden="1"/>
    <row r="45" spans="1:10" hidden="1"/>
    <row r="46" spans="1:10" hidden="1"/>
    <row r="47" spans="1:10" hidden="1">
      <c r="A47" s="44"/>
      <c r="C47" s="44"/>
      <c r="D47" s="44"/>
      <c r="E47" s="44"/>
      <c r="F47" s="44"/>
      <c r="G47" s="44"/>
      <c r="H47" s="94"/>
      <c r="I47" s="94"/>
      <c r="J47" s="95"/>
    </row>
    <row r="48" spans="1:10" hidden="1">
      <c r="A48" s="44"/>
      <c r="C48" s="44"/>
      <c r="D48" s="44"/>
      <c r="E48" s="44"/>
      <c r="F48" s="44"/>
      <c r="G48" s="44"/>
      <c r="H48" s="102"/>
      <c r="I48" s="102"/>
      <c r="J48" s="103"/>
    </row>
    <row r="49" spans="1:30" hidden="1">
      <c r="A49" s="44"/>
      <c r="C49" s="44"/>
      <c r="D49" s="44"/>
      <c r="E49" s="44"/>
      <c r="F49" s="44"/>
      <c r="G49" s="44"/>
      <c r="H49" s="96"/>
      <c r="I49" s="96"/>
      <c r="J49" s="97"/>
    </row>
    <row r="50" spans="1:30" s="9" customFormat="1">
      <c r="H50" s="18"/>
      <c r="I50" s="18"/>
      <c r="J50" s="18"/>
      <c r="K50" s="18"/>
    </row>
    <row r="51" spans="1:30" s="128" customFormat="1" ht="18.75" customHeight="1">
      <c r="A51" s="126"/>
      <c r="B51" s="127" t="s">
        <v>47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3"/>
      <c r="N51" s="164"/>
      <c r="Q51" s="127" t="s">
        <v>55</v>
      </c>
      <c r="R51" s="127"/>
      <c r="S51" s="127"/>
      <c r="T51" s="127"/>
      <c r="U51" s="127"/>
      <c r="V51" s="127"/>
    </row>
    <row r="52" spans="1:30" s="128" customFormat="1" ht="10.5" customHeight="1">
      <c r="A52" s="126"/>
      <c r="B52" s="105" t="s">
        <v>1</v>
      </c>
      <c r="C52" s="106" t="e">
        <f>D3</f>
        <v>#REF!</v>
      </c>
      <c r="D52" s="107" t="e">
        <f t="shared" ref="D52:I52" si="28">E3</f>
        <v>#REF!</v>
      </c>
      <c r="E52" s="107" t="e">
        <f t="shared" si="28"/>
        <v>#REF!</v>
      </c>
      <c r="F52" s="107" t="e">
        <f t="shared" si="28"/>
        <v>#REF!</v>
      </c>
      <c r="G52" s="107" t="e">
        <f t="shared" si="28"/>
        <v>#REF!</v>
      </c>
      <c r="H52" s="107" t="e">
        <f t="shared" si="28"/>
        <v>#REF!</v>
      </c>
      <c r="I52" s="107" t="e">
        <f t="shared" si="28"/>
        <v>#REF!</v>
      </c>
      <c r="J52" s="107"/>
      <c r="K52" s="109"/>
      <c r="L52" s="108"/>
      <c r="M52" s="126"/>
      <c r="N52" s="126"/>
      <c r="Q52" s="105" t="s">
        <v>1</v>
      </c>
      <c r="R52" s="106"/>
      <c r="S52" s="480"/>
      <c r="T52" s="480"/>
      <c r="U52" s="107" t="e">
        <f t="shared" ref="U52:AA52" si="29">+C52</f>
        <v>#REF!</v>
      </c>
      <c r="V52" s="107" t="e">
        <f t="shared" si="29"/>
        <v>#REF!</v>
      </c>
      <c r="W52" s="107" t="e">
        <f t="shared" si="29"/>
        <v>#REF!</v>
      </c>
      <c r="X52" s="107" t="e">
        <f t="shared" si="29"/>
        <v>#REF!</v>
      </c>
      <c r="Y52" s="107" t="e">
        <f t="shared" si="29"/>
        <v>#REF!</v>
      </c>
      <c r="Z52" s="107" t="e">
        <f t="shared" si="29"/>
        <v>#REF!</v>
      </c>
      <c r="AA52" s="107" t="e">
        <f t="shared" si="29"/>
        <v>#REF!</v>
      </c>
      <c r="AB52" s="107"/>
      <c r="AC52" s="109"/>
      <c r="AD52" s="108"/>
    </row>
    <row r="53" spans="1:30" s="128" customFormat="1">
      <c r="B53" s="59" t="s">
        <v>6</v>
      </c>
      <c r="C53" s="10">
        <v>123</v>
      </c>
      <c r="D53" s="35">
        <v>134</v>
      </c>
      <c r="E53" s="11">
        <v>134</v>
      </c>
      <c r="F53" s="11">
        <v>127</v>
      </c>
      <c r="G53" s="11">
        <v>129</v>
      </c>
      <c r="H53" s="18">
        <v>130</v>
      </c>
      <c r="I53" s="18">
        <v>131</v>
      </c>
      <c r="J53" s="18">
        <v>149</v>
      </c>
      <c r="K53" s="169"/>
      <c r="L53" s="170"/>
      <c r="Q53" s="48" t="s">
        <v>6</v>
      </c>
      <c r="R53" s="10"/>
      <c r="S53" s="35"/>
      <c r="T53" s="35"/>
      <c r="U53" s="35">
        <f t="shared" ref="U53:U73" si="30">+D4-C53</f>
        <v>-123</v>
      </c>
      <c r="V53" s="11">
        <f t="shared" ref="V53:V73" si="31">+E4-D53</f>
        <v>-134</v>
      </c>
      <c r="W53" s="11">
        <f t="shared" ref="W53:W73" si="32">+F4-E53</f>
        <v>-134</v>
      </c>
      <c r="X53" s="11">
        <f t="shared" ref="X53:X73" si="33">+G4-F53</f>
        <v>-127</v>
      </c>
      <c r="Y53" s="11">
        <f t="shared" ref="Y53:Y73" si="34">+H4-G53</f>
        <v>-129</v>
      </c>
      <c r="Z53" s="11">
        <f t="shared" ref="Z53:Z73" si="35">+I4-H53</f>
        <v>-130</v>
      </c>
      <c r="AA53" s="11">
        <f t="shared" ref="AA53:AA73" si="36">+J4-I53</f>
        <v>-131</v>
      </c>
      <c r="AB53" s="11"/>
      <c r="AC53" s="12"/>
      <c r="AD53" s="90"/>
    </row>
    <row r="54" spans="1:30" s="128" customFormat="1">
      <c r="B54" s="59" t="s">
        <v>2</v>
      </c>
      <c r="C54" s="10">
        <v>131</v>
      </c>
      <c r="D54" s="35">
        <v>117</v>
      </c>
      <c r="E54" s="11">
        <v>138</v>
      </c>
      <c r="F54" s="11">
        <v>141</v>
      </c>
      <c r="G54" s="11">
        <v>144</v>
      </c>
      <c r="H54" s="18">
        <v>130</v>
      </c>
      <c r="I54" s="18">
        <v>157</v>
      </c>
      <c r="J54" s="18">
        <v>146</v>
      </c>
      <c r="K54" s="117"/>
      <c r="L54" s="118"/>
      <c r="Q54" s="48" t="s">
        <v>2</v>
      </c>
      <c r="R54" s="10"/>
      <c r="S54" s="35"/>
      <c r="T54" s="35"/>
      <c r="U54" s="35">
        <f t="shared" si="30"/>
        <v>-131</v>
      </c>
      <c r="V54" s="11">
        <f t="shared" si="31"/>
        <v>-117</v>
      </c>
      <c r="W54" s="11">
        <f t="shared" si="32"/>
        <v>-138</v>
      </c>
      <c r="X54" s="11">
        <f t="shared" si="33"/>
        <v>-141</v>
      </c>
      <c r="Y54" s="11">
        <f t="shared" si="34"/>
        <v>-144</v>
      </c>
      <c r="Z54" s="11">
        <f t="shared" si="35"/>
        <v>-130</v>
      </c>
      <c r="AA54" s="11">
        <f t="shared" si="36"/>
        <v>-157</v>
      </c>
      <c r="AB54" s="6"/>
      <c r="AC54" s="16"/>
      <c r="AD54" s="13"/>
    </row>
    <row r="55" spans="1:30" s="128" customFormat="1">
      <c r="B55" s="59" t="s">
        <v>0</v>
      </c>
      <c r="C55" s="10">
        <v>84</v>
      </c>
      <c r="D55" s="35">
        <v>60</v>
      </c>
      <c r="E55" s="18">
        <v>77</v>
      </c>
      <c r="F55" s="18">
        <v>84</v>
      </c>
      <c r="G55" s="18">
        <v>102</v>
      </c>
      <c r="H55" s="18">
        <v>63</v>
      </c>
      <c r="I55" s="18">
        <v>79</v>
      </c>
      <c r="J55" s="18">
        <v>74</v>
      </c>
      <c r="K55" s="117"/>
      <c r="L55" s="118"/>
      <c r="Q55" s="48" t="s">
        <v>0</v>
      </c>
      <c r="R55" s="10"/>
      <c r="S55" s="35"/>
      <c r="T55" s="35"/>
      <c r="U55" s="35">
        <f t="shared" si="30"/>
        <v>-84</v>
      </c>
      <c r="V55" s="18">
        <f t="shared" si="31"/>
        <v>-60</v>
      </c>
      <c r="W55" s="18">
        <f t="shared" si="32"/>
        <v>-77</v>
      </c>
      <c r="X55" s="18">
        <f t="shared" si="33"/>
        <v>-84</v>
      </c>
      <c r="Y55" s="18">
        <f t="shared" si="34"/>
        <v>-102</v>
      </c>
      <c r="Z55" s="18">
        <f t="shared" si="35"/>
        <v>-63</v>
      </c>
      <c r="AA55" s="18">
        <f t="shared" si="36"/>
        <v>-79</v>
      </c>
      <c r="AB55" s="17"/>
      <c r="AC55" s="16"/>
      <c r="AD55" s="13"/>
    </row>
    <row r="56" spans="1:30" s="128" customFormat="1">
      <c r="B56" s="59" t="s">
        <v>16</v>
      </c>
      <c r="C56" s="10">
        <v>0</v>
      </c>
      <c r="D56" s="35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17"/>
      <c r="L56" s="118"/>
      <c r="Q56" s="48" t="s">
        <v>16</v>
      </c>
      <c r="R56" s="10"/>
      <c r="S56" s="35"/>
      <c r="T56" s="35"/>
      <c r="U56" s="35">
        <f t="shared" si="30"/>
        <v>0</v>
      </c>
      <c r="V56" s="18">
        <f t="shared" si="31"/>
        <v>0</v>
      </c>
      <c r="W56" s="18">
        <f t="shared" si="32"/>
        <v>0</v>
      </c>
      <c r="X56" s="18">
        <f t="shared" si="33"/>
        <v>0</v>
      </c>
      <c r="Y56" s="18">
        <f t="shared" si="34"/>
        <v>0</v>
      </c>
      <c r="Z56" s="18">
        <f t="shared" si="35"/>
        <v>0</v>
      </c>
      <c r="AA56" s="18">
        <f t="shared" si="36"/>
        <v>0</v>
      </c>
      <c r="AB56" s="17"/>
      <c r="AC56" s="16"/>
      <c r="AD56" s="13"/>
    </row>
    <row r="57" spans="1:30" s="128" customFormat="1">
      <c r="B57" s="67" t="s">
        <v>7</v>
      </c>
      <c r="C57" s="36">
        <v>338</v>
      </c>
      <c r="D57" s="37">
        <v>311</v>
      </c>
      <c r="E57" s="23">
        <v>349</v>
      </c>
      <c r="F57" s="23">
        <v>352</v>
      </c>
      <c r="G57" s="23">
        <v>375</v>
      </c>
      <c r="H57" s="23">
        <v>323</v>
      </c>
      <c r="I57" s="23">
        <v>367</v>
      </c>
      <c r="J57" s="23">
        <v>369</v>
      </c>
      <c r="K57" s="171"/>
      <c r="L57" s="172"/>
      <c r="Q57" s="54" t="s">
        <v>7</v>
      </c>
      <c r="R57" s="36"/>
      <c r="S57" s="37"/>
      <c r="T57" s="37"/>
      <c r="U57" s="37">
        <f t="shared" si="30"/>
        <v>-338</v>
      </c>
      <c r="V57" s="23">
        <f t="shared" si="31"/>
        <v>-311</v>
      </c>
      <c r="W57" s="23">
        <f t="shared" si="32"/>
        <v>-349</v>
      </c>
      <c r="X57" s="23">
        <f t="shared" si="33"/>
        <v>-352</v>
      </c>
      <c r="Y57" s="23">
        <f t="shared" si="34"/>
        <v>-375</v>
      </c>
      <c r="Z57" s="23">
        <f t="shared" si="35"/>
        <v>-323</v>
      </c>
      <c r="AA57" s="23">
        <f t="shared" si="36"/>
        <v>-367</v>
      </c>
      <c r="AB57" s="20"/>
      <c r="AC57" s="21"/>
      <c r="AD57" s="22"/>
    </row>
    <row r="58" spans="1:30" s="128" customFormat="1">
      <c r="B58" s="59" t="s">
        <v>3</v>
      </c>
      <c r="C58" s="10">
        <v>-6</v>
      </c>
      <c r="D58" s="35">
        <v>-7</v>
      </c>
      <c r="E58" s="18">
        <v>-7</v>
      </c>
      <c r="F58" s="18">
        <v>-7</v>
      </c>
      <c r="G58" s="18">
        <v>-7</v>
      </c>
      <c r="H58" s="18">
        <v>-6</v>
      </c>
      <c r="I58" s="18">
        <v>-7</v>
      </c>
      <c r="J58" s="18">
        <v>-9</v>
      </c>
      <c r="K58" s="117"/>
      <c r="L58" s="118"/>
      <c r="Q58" s="48" t="s">
        <v>3</v>
      </c>
      <c r="R58" s="10"/>
      <c r="S58" s="35"/>
      <c r="T58" s="35"/>
      <c r="U58" s="35">
        <f t="shared" si="30"/>
        <v>6</v>
      </c>
      <c r="V58" s="18">
        <f t="shared" si="31"/>
        <v>7</v>
      </c>
      <c r="W58" s="18">
        <f t="shared" si="32"/>
        <v>7</v>
      </c>
      <c r="X58" s="18">
        <f t="shared" si="33"/>
        <v>7</v>
      </c>
      <c r="Y58" s="18">
        <f t="shared" si="34"/>
        <v>7</v>
      </c>
      <c r="Z58" s="18">
        <f t="shared" si="35"/>
        <v>6</v>
      </c>
      <c r="AA58" s="18">
        <f t="shared" si="36"/>
        <v>7</v>
      </c>
      <c r="AB58" s="17"/>
      <c r="AC58" s="16"/>
      <c r="AD58" s="13"/>
    </row>
    <row r="59" spans="1:30" s="128" customFormat="1">
      <c r="B59" s="59" t="s">
        <v>57</v>
      </c>
      <c r="C59" s="10">
        <v>-121</v>
      </c>
      <c r="D59" s="35">
        <v>-124</v>
      </c>
      <c r="E59" s="18">
        <v>-125</v>
      </c>
      <c r="F59" s="18">
        <v>-128</v>
      </c>
      <c r="G59" s="18">
        <v>-136</v>
      </c>
      <c r="H59" s="18">
        <v>-136</v>
      </c>
      <c r="I59" s="18">
        <v>-139</v>
      </c>
      <c r="J59" s="18">
        <v>-100</v>
      </c>
      <c r="K59" s="117"/>
      <c r="L59" s="118"/>
      <c r="Q59" s="59" t="s">
        <v>57</v>
      </c>
      <c r="R59" s="10"/>
      <c r="S59" s="35"/>
      <c r="T59" s="35"/>
      <c r="U59" s="35">
        <f t="shared" si="30"/>
        <v>121</v>
      </c>
      <c r="V59" s="18">
        <f t="shared" si="31"/>
        <v>124</v>
      </c>
      <c r="W59" s="18">
        <f t="shared" si="32"/>
        <v>125</v>
      </c>
      <c r="X59" s="18">
        <f t="shared" si="33"/>
        <v>128</v>
      </c>
      <c r="Y59" s="18">
        <f t="shared" si="34"/>
        <v>136</v>
      </c>
      <c r="Z59" s="18">
        <f t="shared" si="35"/>
        <v>136</v>
      </c>
      <c r="AA59" s="18">
        <f t="shared" si="36"/>
        <v>139</v>
      </c>
      <c r="AB59" s="17"/>
      <c r="AC59" s="16"/>
      <c r="AD59" s="13"/>
    </row>
    <row r="60" spans="1:30" s="128" customFormat="1">
      <c r="B60" s="67" t="s">
        <v>22</v>
      </c>
      <c r="C60" s="36">
        <v>-127</v>
      </c>
      <c r="D60" s="37">
        <v>-131</v>
      </c>
      <c r="E60" s="23">
        <v>-132</v>
      </c>
      <c r="F60" s="23">
        <v>-134</v>
      </c>
      <c r="G60" s="23">
        <v>-143</v>
      </c>
      <c r="H60" s="23">
        <v>-142</v>
      </c>
      <c r="I60" s="23">
        <v>-146</v>
      </c>
      <c r="J60" s="23">
        <v>-110</v>
      </c>
      <c r="K60" s="171"/>
      <c r="L60" s="172"/>
      <c r="Q60" s="54" t="s">
        <v>22</v>
      </c>
      <c r="R60" s="36"/>
      <c r="S60" s="37"/>
      <c r="T60" s="37"/>
      <c r="U60" s="37">
        <f t="shared" si="30"/>
        <v>127</v>
      </c>
      <c r="V60" s="23">
        <f t="shared" si="31"/>
        <v>131</v>
      </c>
      <c r="W60" s="23">
        <f t="shared" si="32"/>
        <v>132</v>
      </c>
      <c r="X60" s="23">
        <f t="shared" si="33"/>
        <v>134</v>
      </c>
      <c r="Y60" s="23">
        <f t="shared" si="34"/>
        <v>143</v>
      </c>
      <c r="Z60" s="23">
        <f t="shared" si="35"/>
        <v>142</v>
      </c>
      <c r="AA60" s="23">
        <f t="shared" si="36"/>
        <v>146</v>
      </c>
      <c r="AB60" s="20"/>
      <c r="AC60" s="21"/>
      <c r="AD60" s="22"/>
    </row>
    <row r="61" spans="1:30" s="128" customFormat="1">
      <c r="B61" s="67" t="s">
        <v>11</v>
      </c>
      <c r="C61" s="36">
        <v>211</v>
      </c>
      <c r="D61" s="37">
        <v>180</v>
      </c>
      <c r="E61" s="23">
        <v>217</v>
      </c>
      <c r="F61" s="23">
        <v>218</v>
      </c>
      <c r="G61" s="23">
        <v>232</v>
      </c>
      <c r="H61" s="23">
        <v>181</v>
      </c>
      <c r="I61" s="23">
        <v>221</v>
      </c>
      <c r="J61" s="23">
        <v>259</v>
      </c>
      <c r="K61" s="171"/>
      <c r="L61" s="172"/>
      <c r="Q61" s="54" t="s">
        <v>11</v>
      </c>
      <c r="R61" s="36"/>
      <c r="S61" s="37"/>
      <c r="T61" s="37"/>
      <c r="U61" s="37">
        <f t="shared" si="30"/>
        <v>-211</v>
      </c>
      <c r="V61" s="23">
        <f t="shared" si="31"/>
        <v>-180</v>
      </c>
      <c r="W61" s="23">
        <f t="shared" si="32"/>
        <v>-217</v>
      </c>
      <c r="X61" s="23">
        <f t="shared" si="33"/>
        <v>-218</v>
      </c>
      <c r="Y61" s="23">
        <f t="shared" si="34"/>
        <v>-232</v>
      </c>
      <c r="Z61" s="23">
        <f t="shared" si="35"/>
        <v>-181</v>
      </c>
      <c r="AA61" s="23">
        <f t="shared" si="36"/>
        <v>-221</v>
      </c>
      <c r="AB61" s="20"/>
      <c r="AC61" s="21"/>
      <c r="AD61" s="22"/>
    </row>
    <row r="62" spans="1:30" s="128" customFormat="1">
      <c r="B62" s="59" t="s">
        <v>21</v>
      </c>
      <c r="C62" s="10">
        <v>-25</v>
      </c>
      <c r="D62" s="35">
        <v>-13</v>
      </c>
      <c r="E62" s="18">
        <v>-17</v>
      </c>
      <c r="F62" s="18">
        <v>-17</v>
      </c>
      <c r="G62" s="18">
        <v>-38</v>
      </c>
      <c r="H62" s="18">
        <v>-9</v>
      </c>
      <c r="I62" s="18">
        <v>-17</v>
      </c>
      <c r="J62" s="18">
        <v>-57</v>
      </c>
      <c r="K62" s="117"/>
      <c r="L62" s="118"/>
      <c r="Q62" s="48" t="s">
        <v>21</v>
      </c>
      <c r="R62" s="10"/>
      <c r="S62" s="35"/>
      <c r="T62" s="35"/>
      <c r="U62" s="35">
        <f t="shared" si="30"/>
        <v>25</v>
      </c>
      <c r="V62" s="18">
        <f t="shared" si="31"/>
        <v>13</v>
      </c>
      <c r="W62" s="18">
        <f t="shared" si="32"/>
        <v>17</v>
      </c>
      <c r="X62" s="18">
        <f t="shared" si="33"/>
        <v>17</v>
      </c>
      <c r="Y62" s="18">
        <f t="shared" si="34"/>
        <v>38</v>
      </c>
      <c r="Z62" s="18">
        <f t="shared" si="35"/>
        <v>9</v>
      </c>
      <c r="AA62" s="18">
        <f t="shared" si="36"/>
        <v>17</v>
      </c>
      <c r="AB62" s="17"/>
      <c r="AC62" s="16"/>
      <c r="AD62" s="13"/>
    </row>
    <row r="63" spans="1:30" s="128" customFormat="1">
      <c r="B63" s="303" t="s">
        <v>74</v>
      </c>
      <c r="C63" s="10"/>
      <c r="D63" s="35"/>
      <c r="E63" s="18"/>
      <c r="F63" s="18"/>
      <c r="G63" s="18"/>
      <c r="H63" s="18"/>
      <c r="I63" s="18"/>
      <c r="J63" s="18"/>
      <c r="K63" s="117"/>
      <c r="L63" s="118"/>
      <c r="Q63" s="303" t="s">
        <v>74</v>
      </c>
      <c r="R63" s="10"/>
      <c r="S63" s="35"/>
      <c r="T63" s="35"/>
      <c r="U63" s="35">
        <f t="shared" si="30"/>
        <v>0</v>
      </c>
      <c r="V63" s="18">
        <f t="shared" si="31"/>
        <v>0</v>
      </c>
      <c r="W63" s="18">
        <f t="shared" si="32"/>
        <v>0</v>
      </c>
      <c r="X63" s="18">
        <f t="shared" si="33"/>
        <v>0</v>
      </c>
      <c r="Y63" s="18">
        <f t="shared" si="34"/>
        <v>0</v>
      </c>
      <c r="Z63" s="18">
        <f t="shared" si="35"/>
        <v>0</v>
      </c>
      <c r="AA63" s="18">
        <f t="shared" si="36"/>
        <v>0</v>
      </c>
      <c r="AB63" s="17"/>
      <c r="AC63" s="16"/>
      <c r="AD63" s="13"/>
    </row>
    <row r="64" spans="1:30" s="128" customFormat="1">
      <c r="B64" s="70" t="s">
        <v>4</v>
      </c>
      <c r="C64" s="38">
        <v>186</v>
      </c>
      <c r="D64" s="39">
        <v>167</v>
      </c>
      <c r="E64" s="26">
        <v>200</v>
      </c>
      <c r="F64" s="26">
        <v>201</v>
      </c>
      <c r="G64" s="26">
        <v>194</v>
      </c>
      <c r="H64" s="26">
        <v>172</v>
      </c>
      <c r="I64" s="26">
        <v>204</v>
      </c>
      <c r="J64" s="26">
        <v>202</v>
      </c>
      <c r="K64" s="173"/>
      <c r="L64" s="29"/>
      <c r="Q64" s="55" t="s">
        <v>4</v>
      </c>
      <c r="R64" s="38"/>
      <c r="S64" s="39"/>
      <c r="T64" s="39"/>
      <c r="U64" s="39">
        <f t="shared" si="30"/>
        <v>-186</v>
      </c>
      <c r="V64" s="26">
        <f t="shared" si="31"/>
        <v>-167</v>
      </c>
      <c r="W64" s="26">
        <f t="shared" si="32"/>
        <v>-200</v>
      </c>
      <c r="X64" s="26">
        <f t="shared" si="33"/>
        <v>-201</v>
      </c>
      <c r="Y64" s="26">
        <f t="shared" si="34"/>
        <v>-194</v>
      </c>
      <c r="Z64" s="26">
        <f t="shared" si="35"/>
        <v>-172</v>
      </c>
      <c r="AA64" s="26">
        <f t="shared" si="36"/>
        <v>-204</v>
      </c>
      <c r="AB64" s="27"/>
      <c r="AC64" s="28"/>
      <c r="AD64" s="29"/>
    </row>
    <row r="65" spans="2:30" s="128" customFormat="1">
      <c r="B65" s="59" t="s">
        <v>8</v>
      </c>
      <c r="C65" s="72">
        <v>38</v>
      </c>
      <c r="D65" s="18">
        <v>42</v>
      </c>
      <c r="E65" s="18">
        <v>38</v>
      </c>
      <c r="F65" s="18">
        <v>38</v>
      </c>
      <c r="G65" s="18">
        <v>38</v>
      </c>
      <c r="H65" s="18">
        <v>44</v>
      </c>
      <c r="I65" s="18">
        <v>40</v>
      </c>
      <c r="J65" s="18">
        <v>30</v>
      </c>
      <c r="K65" s="117"/>
      <c r="L65" s="118"/>
      <c r="Q65" s="48" t="s">
        <v>8</v>
      </c>
      <c r="R65" s="72"/>
      <c r="S65" s="18"/>
      <c r="T65" s="18"/>
      <c r="U65" s="18">
        <f t="shared" si="30"/>
        <v>-38</v>
      </c>
      <c r="V65" s="18">
        <f t="shared" si="31"/>
        <v>-42</v>
      </c>
      <c r="W65" s="18">
        <f t="shared" si="32"/>
        <v>-38</v>
      </c>
      <c r="X65" s="18">
        <f t="shared" si="33"/>
        <v>-38</v>
      </c>
      <c r="Y65" s="18">
        <f t="shared" si="34"/>
        <v>-38</v>
      </c>
      <c r="Z65" s="18">
        <f t="shared" si="35"/>
        <v>-44</v>
      </c>
      <c r="AA65" s="18">
        <f t="shared" si="36"/>
        <v>-40</v>
      </c>
      <c r="AB65" s="18"/>
      <c r="AC65" s="16"/>
      <c r="AD65" s="13"/>
    </row>
    <row r="66" spans="2:30" s="128" customFormat="1">
      <c r="B66" s="59" t="s">
        <v>67</v>
      </c>
      <c r="C66" s="72">
        <v>12</v>
      </c>
      <c r="D66" s="18">
        <v>11</v>
      </c>
      <c r="E66" s="18">
        <v>13</v>
      </c>
      <c r="F66" s="18">
        <v>12</v>
      </c>
      <c r="G66" s="18">
        <v>14</v>
      </c>
      <c r="H66" s="18">
        <v>12</v>
      </c>
      <c r="I66" s="18">
        <v>13</v>
      </c>
      <c r="J66" s="18">
        <v>15</v>
      </c>
      <c r="K66" s="117"/>
      <c r="L66" s="118"/>
      <c r="Q66" s="48" t="s">
        <v>5</v>
      </c>
      <c r="R66" s="72"/>
      <c r="S66" s="18"/>
      <c r="T66" s="18"/>
      <c r="U66" s="18">
        <f t="shared" si="30"/>
        <v>-12</v>
      </c>
      <c r="V66" s="18">
        <f t="shared" si="31"/>
        <v>-11</v>
      </c>
      <c r="W66" s="18">
        <f t="shared" si="32"/>
        <v>-13</v>
      </c>
      <c r="X66" s="18">
        <f t="shared" si="33"/>
        <v>-12</v>
      </c>
      <c r="Y66" s="18">
        <f t="shared" si="34"/>
        <v>-14</v>
      </c>
      <c r="Z66" s="18">
        <f t="shared" si="35"/>
        <v>-12</v>
      </c>
      <c r="AA66" s="18">
        <f t="shared" si="36"/>
        <v>-13</v>
      </c>
      <c r="AB66" s="18"/>
      <c r="AC66" s="16"/>
      <c r="AD66" s="13"/>
    </row>
    <row r="67" spans="2:30" s="128" customFormat="1">
      <c r="B67" s="59" t="s">
        <v>5</v>
      </c>
      <c r="C67" s="72">
        <v>13</v>
      </c>
      <c r="D67" s="18">
        <v>11</v>
      </c>
      <c r="E67" s="18">
        <v>13</v>
      </c>
      <c r="F67" s="18">
        <v>13</v>
      </c>
      <c r="G67" s="18">
        <v>15</v>
      </c>
      <c r="H67" s="18">
        <v>11</v>
      </c>
      <c r="I67" s="18">
        <v>13</v>
      </c>
      <c r="J67" s="18">
        <v>18</v>
      </c>
      <c r="K67" s="117"/>
      <c r="L67" s="118"/>
      <c r="Q67" s="48" t="s">
        <v>5</v>
      </c>
      <c r="R67" s="72"/>
      <c r="S67" s="18"/>
      <c r="T67" s="18"/>
      <c r="U67" s="18">
        <f t="shared" si="30"/>
        <v>-13</v>
      </c>
      <c r="V67" s="18">
        <f t="shared" si="31"/>
        <v>-11</v>
      </c>
      <c r="W67" s="18">
        <f t="shared" si="32"/>
        <v>-13</v>
      </c>
      <c r="X67" s="18">
        <f t="shared" si="33"/>
        <v>-13</v>
      </c>
      <c r="Y67" s="18">
        <f t="shared" si="34"/>
        <v>-15</v>
      </c>
      <c r="Z67" s="18">
        <f t="shared" si="35"/>
        <v>-11</v>
      </c>
      <c r="AA67" s="18">
        <f t="shared" si="36"/>
        <v>-13</v>
      </c>
      <c r="AB67" s="18"/>
      <c r="AC67" s="16"/>
      <c r="AD67" s="13"/>
    </row>
    <row r="68" spans="2:30" s="128" customFormat="1">
      <c r="B68" s="59" t="s">
        <v>26</v>
      </c>
      <c r="C68" s="30">
        <v>4516</v>
      </c>
      <c r="D68" s="24">
        <v>4593</v>
      </c>
      <c r="E68" s="24">
        <v>4578</v>
      </c>
      <c r="F68" s="24">
        <v>5344</v>
      </c>
      <c r="G68" s="24">
        <v>4398</v>
      </c>
      <c r="H68" s="24">
        <v>4581</v>
      </c>
      <c r="I68" s="24">
        <v>5028</v>
      </c>
      <c r="J68" s="24">
        <v>4194</v>
      </c>
      <c r="K68" s="117"/>
      <c r="L68" s="118"/>
      <c r="Q68" s="48" t="s">
        <v>26</v>
      </c>
      <c r="R68" s="30"/>
      <c r="S68" s="24"/>
      <c r="T68" s="24"/>
      <c r="U68" s="24">
        <f t="shared" si="30"/>
        <v>-4516</v>
      </c>
      <c r="V68" s="24">
        <f t="shared" si="31"/>
        <v>-4593</v>
      </c>
      <c r="W68" s="24">
        <f t="shared" si="32"/>
        <v>-4578</v>
      </c>
      <c r="X68" s="24">
        <f t="shared" si="33"/>
        <v>-5344</v>
      </c>
      <c r="Y68" s="24">
        <f t="shared" si="34"/>
        <v>-4398</v>
      </c>
      <c r="Z68" s="24">
        <f t="shared" si="35"/>
        <v>-4581</v>
      </c>
      <c r="AA68" s="24">
        <f t="shared" si="36"/>
        <v>-5028</v>
      </c>
      <c r="AB68" s="24"/>
      <c r="AC68" s="16"/>
      <c r="AD68" s="13"/>
    </row>
    <row r="69" spans="2:30" s="128" customFormat="1">
      <c r="B69" s="183" t="s">
        <v>59</v>
      </c>
      <c r="C69" s="30">
        <v>24419</v>
      </c>
      <c r="D69" s="24">
        <v>24587</v>
      </c>
      <c r="E69" s="24">
        <v>23930</v>
      </c>
      <c r="F69" s="24">
        <v>27126</v>
      </c>
      <c r="G69" s="24">
        <v>26750</v>
      </c>
      <c r="H69" s="24">
        <v>28018</v>
      </c>
      <c r="I69" s="24">
        <v>30807</v>
      </c>
      <c r="J69" s="24">
        <v>28748</v>
      </c>
      <c r="K69" s="117"/>
      <c r="L69" s="118"/>
      <c r="Q69" s="183" t="s">
        <v>59</v>
      </c>
      <c r="R69" s="30"/>
      <c r="S69" s="24"/>
      <c r="T69" s="24"/>
      <c r="U69" s="24">
        <f t="shared" si="30"/>
        <v>-24419</v>
      </c>
      <c r="V69" s="24">
        <f t="shared" si="31"/>
        <v>-24587</v>
      </c>
      <c r="W69" s="24">
        <f t="shared" si="32"/>
        <v>-23930</v>
      </c>
      <c r="X69" s="24">
        <f t="shared" si="33"/>
        <v>-27126</v>
      </c>
      <c r="Y69" s="24">
        <f t="shared" si="34"/>
        <v>-26750</v>
      </c>
      <c r="Z69" s="24">
        <f t="shared" si="35"/>
        <v>-28018</v>
      </c>
      <c r="AA69" s="24">
        <f t="shared" si="36"/>
        <v>-30807</v>
      </c>
      <c r="AB69" s="24"/>
      <c r="AC69" s="16"/>
      <c r="AD69" s="13"/>
    </row>
    <row r="70" spans="2:30" s="128" customFormat="1">
      <c r="B70" s="91" t="s">
        <v>12</v>
      </c>
      <c r="C70" s="31">
        <v>169</v>
      </c>
      <c r="D70" s="32">
        <v>167</v>
      </c>
      <c r="E70" s="32">
        <v>167</v>
      </c>
      <c r="F70" s="32">
        <v>169</v>
      </c>
      <c r="G70" s="32">
        <v>168</v>
      </c>
      <c r="H70" s="32">
        <v>171</v>
      </c>
      <c r="I70" s="32">
        <v>168</v>
      </c>
      <c r="J70" s="32">
        <v>174</v>
      </c>
      <c r="K70" s="174"/>
      <c r="L70" s="175"/>
      <c r="Q70" s="46" t="s">
        <v>12</v>
      </c>
      <c r="R70" s="31"/>
      <c r="S70" s="32"/>
      <c r="T70" s="32"/>
      <c r="U70" s="32">
        <f t="shared" si="30"/>
        <v>-169</v>
      </c>
      <c r="V70" s="32">
        <f t="shared" si="31"/>
        <v>-167</v>
      </c>
      <c r="W70" s="32">
        <f t="shared" si="32"/>
        <v>-167</v>
      </c>
      <c r="X70" s="32">
        <f t="shared" si="33"/>
        <v>-169</v>
      </c>
      <c r="Y70" s="32">
        <f t="shared" si="34"/>
        <v>-168</v>
      </c>
      <c r="Z70" s="32">
        <f t="shared" si="35"/>
        <v>-171</v>
      </c>
      <c r="AA70" s="32">
        <f t="shared" si="36"/>
        <v>-168</v>
      </c>
      <c r="AB70" s="32"/>
      <c r="AC70" s="33"/>
      <c r="AD70" s="34"/>
    </row>
    <row r="71" spans="2:30" s="128" customFormat="1">
      <c r="B71" s="67" t="s">
        <v>20</v>
      </c>
      <c r="C71" s="80"/>
      <c r="D71" s="17"/>
      <c r="E71" s="17"/>
      <c r="F71" s="17"/>
      <c r="G71" s="17"/>
      <c r="H71" s="17"/>
      <c r="I71" s="17"/>
      <c r="J71" s="17"/>
      <c r="K71" s="117"/>
      <c r="L71" s="118"/>
      <c r="Q71" s="54" t="s">
        <v>20</v>
      </c>
      <c r="R71" s="80"/>
      <c r="S71" s="17"/>
      <c r="T71" s="17"/>
      <c r="U71" s="17">
        <f t="shared" si="30"/>
        <v>0</v>
      </c>
      <c r="V71" s="17">
        <f t="shared" si="31"/>
        <v>0</v>
      </c>
      <c r="W71" s="17">
        <f t="shared" si="32"/>
        <v>0</v>
      </c>
      <c r="X71" s="17">
        <f t="shared" si="33"/>
        <v>0</v>
      </c>
      <c r="Y71" s="17">
        <f t="shared" si="34"/>
        <v>0</v>
      </c>
      <c r="Z71" s="17">
        <f t="shared" si="35"/>
        <v>0</v>
      </c>
      <c r="AA71" s="17">
        <f t="shared" si="36"/>
        <v>0</v>
      </c>
      <c r="AB71" s="17"/>
      <c r="AC71" s="16"/>
      <c r="AD71" s="13"/>
    </row>
    <row r="72" spans="2:30" s="128" customFormat="1">
      <c r="B72" s="59" t="s">
        <v>23</v>
      </c>
      <c r="C72" s="73">
        <v>36.4</v>
      </c>
      <c r="D72" s="74">
        <v>36.200000000000003</v>
      </c>
      <c r="E72" s="74">
        <v>37.5</v>
      </c>
      <c r="F72" s="74">
        <v>38.4</v>
      </c>
      <c r="G72" s="74">
        <v>37.9</v>
      </c>
      <c r="H72" s="74">
        <v>38.700000000000003</v>
      </c>
      <c r="I72" s="74">
        <v>40.799999999999997</v>
      </c>
      <c r="J72" s="74">
        <v>41.4</v>
      </c>
      <c r="K72" s="117"/>
      <c r="L72" s="118"/>
      <c r="Q72" s="48" t="s">
        <v>23</v>
      </c>
      <c r="R72" s="73"/>
      <c r="S72" s="74"/>
      <c r="T72" s="74"/>
      <c r="U72" s="74">
        <f t="shared" si="30"/>
        <v>-36.4</v>
      </c>
      <c r="V72" s="74">
        <f t="shared" si="31"/>
        <v>-36.200000000000003</v>
      </c>
      <c r="W72" s="74">
        <f t="shared" si="32"/>
        <v>-37.5</v>
      </c>
      <c r="X72" s="74">
        <f t="shared" si="33"/>
        <v>-38.4</v>
      </c>
      <c r="Y72" s="74">
        <f t="shared" si="34"/>
        <v>-37.9</v>
      </c>
      <c r="Z72" s="74">
        <f t="shared" si="35"/>
        <v>-38.700000000000003</v>
      </c>
      <c r="AA72" s="74">
        <f t="shared" si="36"/>
        <v>-40.799999999999997</v>
      </c>
      <c r="AB72" s="74"/>
      <c r="AC72" s="16"/>
      <c r="AD72" s="13"/>
    </row>
    <row r="73" spans="2:30" s="128" customFormat="1">
      <c r="B73" s="91" t="s">
        <v>13</v>
      </c>
      <c r="C73" s="85">
        <v>33.5</v>
      </c>
      <c r="D73" s="101">
        <v>35.9</v>
      </c>
      <c r="E73" s="101">
        <v>35.9</v>
      </c>
      <c r="F73" s="101">
        <v>36.4</v>
      </c>
      <c r="G73" s="101">
        <v>35.5</v>
      </c>
      <c r="H73" s="101">
        <v>34.799999999999997</v>
      </c>
      <c r="I73" s="101">
        <v>33.700000000000003</v>
      </c>
      <c r="J73" s="101">
        <v>40</v>
      </c>
      <c r="K73" s="174"/>
      <c r="L73" s="175"/>
      <c r="O73" s="125"/>
      <c r="P73" s="9"/>
      <c r="Q73" s="46" t="s">
        <v>13</v>
      </c>
      <c r="R73" s="85"/>
      <c r="S73" s="101"/>
      <c r="T73" s="101"/>
      <c r="U73" s="101">
        <f t="shared" si="30"/>
        <v>-33.5</v>
      </c>
      <c r="V73" s="101">
        <f t="shared" si="31"/>
        <v>-35.9</v>
      </c>
      <c r="W73" s="101">
        <f t="shared" si="32"/>
        <v>-35.9</v>
      </c>
      <c r="X73" s="101">
        <f t="shared" si="33"/>
        <v>-36.4</v>
      </c>
      <c r="Y73" s="101">
        <f t="shared" si="34"/>
        <v>-35.5</v>
      </c>
      <c r="Z73" s="101">
        <f t="shared" si="35"/>
        <v>-34.799999999999997</v>
      </c>
      <c r="AA73" s="101">
        <f t="shared" si="36"/>
        <v>-33.700000000000003</v>
      </c>
      <c r="AB73" s="101"/>
      <c r="AC73" s="33"/>
      <c r="AD73" s="34"/>
    </row>
    <row r="74" spans="2:30" s="128" customFormat="1">
      <c r="B74" s="502"/>
      <c r="C74" s="167"/>
      <c r="D74" s="167"/>
      <c r="E74" s="167"/>
      <c r="F74" s="167"/>
      <c r="G74" s="167"/>
      <c r="H74" s="167"/>
      <c r="I74" s="167"/>
      <c r="J74" s="167"/>
      <c r="K74" s="167"/>
      <c r="L74" s="168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</row>
    <row r="75" spans="2:30" s="128" customFormat="1"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04"/>
      <c r="O75" s="125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2:30" s="128" customFormat="1"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104"/>
      <c r="O76" s="44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2:30" s="128" customFormat="1"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104"/>
      <c r="O77" s="44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2:30" s="128" customForma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9"/>
      <c r="O78" s="44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2:30" s="128" customFormat="1">
      <c r="B79" s="44"/>
      <c r="C79" s="9"/>
      <c r="D79" s="9"/>
      <c r="E79" s="9"/>
      <c r="F79" s="9"/>
      <c r="G79" s="9"/>
      <c r="H79" s="9"/>
      <c r="I79" s="9"/>
      <c r="J79" s="9"/>
      <c r="K79" s="9"/>
      <c r="L79" s="9"/>
      <c r="O79" s="44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2:30" s="128" customFormat="1">
      <c r="B80" s="44"/>
      <c r="C80" s="9"/>
      <c r="D80" s="9"/>
      <c r="E80" s="9"/>
      <c r="F80" s="9"/>
      <c r="G80" s="9"/>
      <c r="H80" s="9"/>
      <c r="I80" s="9"/>
      <c r="J80" s="9"/>
      <c r="K80" s="9"/>
      <c r="L80" s="9"/>
      <c r="O80" s="44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2:28" s="128" customFormat="1">
      <c r="B81" s="44"/>
      <c r="C81" s="9"/>
      <c r="D81" s="9"/>
      <c r="E81" s="9"/>
      <c r="F81" s="9"/>
      <c r="G81" s="9"/>
      <c r="H81" s="9"/>
      <c r="I81" s="9"/>
      <c r="J81" s="9"/>
      <c r="K81" s="9"/>
      <c r="L81" s="9"/>
      <c r="O81" s="44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2:28" s="128" customFormat="1">
      <c r="B82" s="44"/>
      <c r="C82" s="9"/>
      <c r="D82" s="9"/>
      <c r="E82" s="9"/>
      <c r="F82" s="9"/>
      <c r="G82" s="9"/>
      <c r="H82" s="9"/>
      <c r="I82" s="9"/>
      <c r="J82" s="9"/>
      <c r="K82" s="9"/>
      <c r="L82" s="9"/>
      <c r="O82" s="44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2:28" s="128" customFormat="1">
      <c r="B83" s="44"/>
      <c r="C83" s="9"/>
      <c r="D83" s="9"/>
      <c r="E83" s="9"/>
      <c r="F83" s="9"/>
      <c r="G83" s="9"/>
      <c r="H83" s="9"/>
      <c r="I83" s="9"/>
      <c r="J83" s="9"/>
      <c r="K83" s="9"/>
      <c r="L83" s="9"/>
      <c r="O83" s="44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2:28" s="128" customFormat="1">
      <c r="B84" s="44"/>
      <c r="C84" s="9"/>
      <c r="D84" s="9"/>
      <c r="E84" s="9"/>
      <c r="F84" s="9"/>
      <c r="G84" s="9"/>
      <c r="H84" s="9"/>
      <c r="I84" s="9"/>
      <c r="J84" s="9"/>
      <c r="K84" s="9"/>
      <c r="L84" s="9"/>
      <c r="O84" s="44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2:28" s="128" customFormat="1"/>
    <row r="86" spans="2:28" s="128" customFormat="1"/>
    <row r="87" spans="2:28" s="128" customFormat="1"/>
    <row r="88" spans="2:28" s="128" customFormat="1"/>
    <row r="89" spans="2:28" s="128" customFormat="1"/>
    <row r="90" spans="2:28" s="128" customFormat="1"/>
    <row r="91" spans="2:28" s="128" customFormat="1"/>
    <row r="92" spans="2:28" s="128" customFormat="1"/>
    <row r="93" spans="2:28" s="128" customFormat="1"/>
    <row r="94" spans="2:28" s="128" customFormat="1"/>
    <row r="95" spans="2:28" s="128" customFormat="1"/>
    <row r="96" spans="2:28" s="128" customFormat="1"/>
    <row r="97" s="128" customFormat="1"/>
    <row r="98" s="128" customFormat="1"/>
    <row r="99" s="128" customFormat="1"/>
    <row r="100" s="128" customFormat="1"/>
    <row r="101" s="128" customFormat="1"/>
    <row r="102" s="128" customFormat="1"/>
    <row r="103" s="128" customFormat="1"/>
  </sheetData>
  <mergeCells count="1">
    <mergeCell ref="B25:O25"/>
  </mergeCells>
  <phoneticPr fontId="0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4">
    <tabColor rgb="FF92D050"/>
    <pageSetUpPr fitToPage="1"/>
  </sheetPr>
  <dimension ref="A1:AW104"/>
  <sheetViews>
    <sheetView zoomScaleNormal="100" workbookViewId="0">
      <selection activeCell="D4" sqref="D4:O24"/>
    </sheetView>
  </sheetViews>
  <sheetFormatPr defaultColWidth="9.33203125" defaultRowHeight="12" outlineLevelRow="1" outlineLevelCol="1"/>
  <cols>
    <col min="1" max="1" width="23.33203125" style="43" customWidth="1"/>
    <col min="2" max="2" width="33.33203125" style="44" customWidth="1"/>
    <col min="3" max="7" width="7.5" style="9" customWidth="1"/>
    <col min="8" max="8" width="7.33203125" style="9" customWidth="1" outlineLevel="1"/>
    <col min="9" max="10" width="6.6640625" style="9" customWidth="1" outlineLevel="1"/>
    <col min="11" max="12" width="7.5" style="9" customWidth="1"/>
    <col min="13" max="15" width="8.5" style="9" customWidth="1" outlineLevel="1"/>
    <col min="16" max="17" width="9.33203125" style="44"/>
    <col min="18" max="20" width="9.6640625" style="44" customWidth="1"/>
    <col min="21" max="22" width="9.33203125" style="44"/>
    <col min="23" max="23" width="13.1640625" style="44" customWidth="1"/>
    <col min="24" max="24" width="8.1640625" style="44" customWidth="1"/>
    <col min="25" max="16384" width="9.33203125" style="44"/>
  </cols>
  <sheetData>
    <row r="1" spans="1:49" ht="10.5" customHeight="1">
      <c r="A1" s="110" t="s">
        <v>52</v>
      </c>
      <c r="B1" s="43">
        <v>2</v>
      </c>
      <c r="C1" s="43">
        <f t="shared" ref="C1:N1" si="0">+B1+1</f>
        <v>3</v>
      </c>
      <c r="D1" s="43">
        <f t="shared" si="0"/>
        <v>4</v>
      </c>
      <c r="E1" s="43">
        <f t="shared" si="0"/>
        <v>5</v>
      </c>
      <c r="F1" s="43">
        <f t="shared" si="0"/>
        <v>6</v>
      </c>
      <c r="G1" s="43">
        <f t="shared" si="0"/>
        <v>7</v>
      </c>
      <c r="H1" s="43">
        <f t="shared" si="0"/>
        <v>8</v>
      </c>
      <c r="I1" s="43">
        <f t="shared" si="0"/>
        <v>9</v>
      </c>
      <c r="J1" s="43">
        <f t="shared" si="0"/>
        <v>10</v>
      </c>
      <c r="K1" s="43">
        <f t="shared" si="0"/>
        <v>11</v>
      </c>
      <c r="L1" s="43">
        <f t="shared" si="0"/>
        <v>12</v>
      </c>
      <c r="M1" s="43">
        <f t="shared" si="0"/>
        <v>13</v>
      </c>
      <c r="N1" s="43">
        <f t="shared" si="0"/>
        <v>14</v>
      </c>
      <c r="O1" s="8">
        <v>17</v>
      </c>
      <c r="P1" s="43">
        <v>20</v>
      </c>
      <c r="Q1" s="43">
        <v>21</v>
      </c>
      <c r="R1" s="43">
        <v>22</v>
      </c>
      <c r="S1" s="43"/>
      <c r="T1" s="43"/>
      <c r="U1" s="43">
        <v>23</v>
      </c>
      <c r="V1" s="43">
        <v>24</v>
      </c>
      <c r="W1" s="43">
        <v>25</v>
      </c>
      <c r="X1" s="43">
        <v>26</v>
      </c>
      <c r="Y1" s="43">
        <v>27</v>
      </c>
      <c r="Z1" s="43">
        <v>28</v>
      </c>
      <c r="AA1" s="43">
        <v>28</v>
      </c>
      <c r="AB1" s="43">
        <v>29</v>
      </c>
      <c r="AC1" s="43">
        <v>30</v>
      </c>
      <c r="AD1" s="43">
        <v>31</v>
      </c>
      <c r="AE1" s="43">
        <v>32</v>
      </c>
      <c r="AF1" s="43">
        <v>33</v>
      </c>
      <c r="AG1" s="43">
        <v>34</v>
      </c>
      <c r="AH1" s="43">
        <v>35</v>
      </c>
      <c r="AI1" s="43">
        <v>36</v>
      </c>
      <c r="AJ1" s="43">
        <v>37</v>
      </c>
      <c r="AK1" s="43">
        <v>38</v>
      </c>
    </row>
    <row r="2" spans="1:49" ht="10.5" customHeight="1">
      <c r="A2" s="110"/>
      <c r="B2" s="252" t="s">
        <v>56</v>
      </c>
      <c r="C2" s="253"/>
      <c r="D2" s="254"/>
      <c r="E2" s="254"/>
      <c r="F2" s="254"/>
      <c r="G2" s="254"/>
      <c r="H2" s="254"/>
      <c r="I2" s="254"/>
      <c r="J2" s="254"/>
      <c r="K2" s="254"/>
      <c r="L2" s="254"/>
      <c r="M2" s="237"/>
      <c r="N2" s="237"/>
      <c r="O2" s="257"/>
      <c r="V2" s="75" t="s">
        <v>60</v>
      </c>
    </row>
    <row r="3" spans="1:49" ht="24" customHeight="1">
      <c r="A3" s="111" t="str">
        <f>+"headingqy"&amp;$A$1</f>
        <v>headingqyGroup</v>
      </c>
      <c r="B3" s="268" t="e">
        <f>+VLOOKUP($A3,#REF!,B$1+1,FALSE)</f>
        <v>#REF!</v>
      </c>
      <c r="C3" s="288" t="e">
        <f>+VLOOKUP($A3,#REF!,C$1+1,FALSE)</f>
        <v>#REF!</v>
      </c>
      <c r="D3" s="289" t="e">
        <f>+VLOOKUP($A3,#REF!,D$1+1,FALSE)</f>
        <v>#REF!</v>
      </c>
      <c r="E3" s="289" t="e">
        <f>+VLOOKUP($A3,#REF!,E$1+1,FALSE)</f>
        <v>#REF!</v>
      </c>
      <c r="F3" s="289" t="e">
        <f>+VLOOKUP($A3,#REF!,F$1+1,FALSE)</f>
        <v>#REF!</v>
      </c>
      <c r="G3" s="289" t="e">
        <f>+VLOOKUP($A3,#REF!,G$1+1,FALSE)</f>
        <v>#REF!</v>
      </c>
      <c r="H3" s="289" t="e">
        <f>+VLOOKUP($A3,#REF!,H$1+1,FALSE)</f>
        <v>#REF!</v>
      </c>
      <c r="I3" s="289" t="e">
        <f>+VLOOKUP($A3,#REF!,I$1+1,FALSE)</f>
        <v>#REF!</v>
      </c>
      <c r="J3" s="289" t="e">
        <f>+VLOOKUP($A3,#REF!,J$1+1,FALSE)</f>
        <v>#REF!</v>
      </c>
      <c r="K3" s="290" t="e">
        <f>+VLOOKUP($A3,#REF!,K$1+1,FALSE)</f>
        <v>#REF!</v>
      </c>
      <c r="L3" s="291" t="e">
        <f>+VLOOKUP($A3,#REF!,L$1+1,FALSE)</f>
        <v>#REF!</v>
      </c>
      <c r="M3" s="290" t="e">
        <f>+VLOOKUP($A3,#REF!,M$1+1,FALSE)</f>
        <v>#REF!</v>
      </c>
      <c r="N3" s="291" t="e">
        <f>+VLOOKUP($A3,#REF!,N$1+1,FALSE)</f>
        <v>#REF!</v>
      </c>
      <c r="O3" s="449" t="e">
        <f>'Corporate Institutional Banking'!O3</f>
        <v>#REF!</v>
      </c>
      <c r="V3" s="288" t="e">
        <f>C3</f>
        <v>#REF!</v>
      </c>
      <c r="W3" s="289" t="e">
        <f t="shared" ref="W3:AH3" si="1">D3</f>
        <v>#REF!</v>
      </c>
      <c r="X3" s="289" t="e">
        <f t="shared" si="1"/>
        <v>#REF!</v>
      </c>
      <c r="Y3" s="289" t="e">
        <f t="shared" si="1"/>
        <v>#REF!</v>
      </c>
      <c r="Z3" s="289" t="e">
        <f t="shared" si="1"/>
        <v>#REF!</v>
      </c>
      <c r="AA3" s="289" t="e">
        <f t="shared" si="1"/>
        <v>#REF!</v>
      </c>
      <c r="AB3" s="289" t="e">
        <f t="shared" si="1"/>
        <v>#REF!</v>
      </c>
      <c r="AC3" s="289" t="e">
        <f t="shared" si="1"/>
        <v>#REF!</v>
      </c>
      <c r="AD3" s="290" t="e">
        <f t="shared" si="1"/>
        <v>#REF!</v>
      </c>
      <c r="AE3" s="291" t="e">
        <f t="shared" si="1"/>
        <v>#REF!</v>
      </c>
      <c r="AF3" s="290" t="e">
        <f t="shared" si="1"/>
        <v>#REF!</v>
      </c>
      <c r="AG3" s="291" t="e">
        <f t="shared" si="1"/>
        <v>#REF!</v>
      </c>
      <c r="AH3" s="285" t="e">
        <f t="shared" si="1"/>
        <v>#REF!</v>
      </c>
    </row>
    <row r="4" spans="1:49" ht="10.5" customHeight="1">
      <c r="A4" s="47" t="s">
        <v>6</v>
      </c>
      <c r="B4" s="303" t="s">
        <v>6</v>
      </c>
      <c r="C4" s="332"/>
      <c r="D4" s="361"/>
      <c r="E4" s="306"/>
      <c r="F4" s="306"/>
      <c r="G4" s="306"/>
      <c r="H4" s="306"/>
      <c r="I4" s="306"/>
      <c r="J4" s="306"/>
      <c r="K4" s="405"/>
      <c r="L4" s="419"/>
      <c r="M4" s="332"/>
      <c r="N4" s="361"/>
      <c r="O4" s="435"/>
      <c r="P4" s="3"/>
      <c r="Q4" s="475" t="e">
        <f>((C4-D4)/D4)-K4</f>
        <v>#DIV/0!</v>
      </c>
      <c r="R4" s="475" t="e">
        <f>((C4-G4)/G4)-L4</f>
        <v>#DIV/0!</v>
      </c>
      <c r="S4" s="475" t="e">
        <f t="shared" ref="S4:S24" si="2">((M4-N4)/N4)-O4</f>
        <v>#DIV/0!</v>
      </c>
      <c r="T4" s="475">
        <f>C4+D4+E4+F4-M4</f>
        <v>0</v>
      </c>
      <c r="U4" s="475">
        <f>G4+H4+I4+J4-N4</f>
        <v>0</v>
      </c>
      <c r="V4" s="239"/>
      <c r="W4" s="403"/>
      <c r="X4" s="404"/>
      <c r="Y4" s="404"/>
      <c r="Z4" s="404"/>
      <c r="AA4" s="404"/>
      <c r="AB4" s="404"/>
      <c r="AC4" s="404"/>
      <c r="AD4" s="201"/>
      <c r="AE4" s="202"/>
      <c r="AF4" s="239"/>
      <c r="AG4" s="403"/>
      <c r="AH4" s="420"/>
      <c r="AK4" s="56">
        <f>C4-V4</f>
        <v>0</v>
      </c>
      <c r="AL4" s="56">
        <f t="shared" ref="AL4:AL24" si="3">D4-W4</f>
        <v>0</v>
      </c>
      <c r="AM4" s="56">
        <f t="shared" ref="AM4:AM24" si="4">E4-X4</f>
        <v>0</v>
      </c>
      <c r="AN4" s="56">
        <f t="shared" ref="AN4:AN24" si="5">F4-Y4</f>
        <v>0</v>
      </c>
      <c r="AO4" s="56">
        <f t="shared" ref="AO4:AO24" si="6">G4-Z4</f>
        <v>0</v>
      </c>
      <c r="AP4" s="56">
        <f t="shared" ref="AP4:AW4" si="7">H4-AA4</f>
        <v>0</v>
      </c>
      <c r="AQ4" s="56">
        <f t="shared" si="7"/>
        <v>0</v>
      </c>
      <c r="AR4" s="56">
        <f t="shared" si="7"/>
        <v>0</v>
      </c>
      <c r="AS4" s="56">
        <f t="shared" si="7"/>
        <v>0</v>
      </c>
      <c r="AT4" s="56">
        <f t="shared" si="7"/>
        <v>0</v>
      </c>
      <c r="AU4" s="56">
        <f t="shared" si="7"/>
        <v>0</v>
      </c>
      <c r="AV4" s="56">
        <f t="shared" si="7"/>
        <v>0</v>
      </c>
      <c r="AW4" s="56">
        <f t="shared" si="7"/>
        <v>0</v>
      </c>
    </row>
    <row r="5" spans="1:49" ht="10.5" customHeight="1">
      <c r="A5" s="47" t="s">
        <v>2</v>
      </c>
      <c r="B5" s="303" t="s">
        <v>2</v>
      </c>
      <c r="C5" s="332"/>
      <c r="D5" s="361"/>
      <c r="E5" s="306"/>
      <c r="F5" s="306"/>
      <c r="G5" s="306"/>
      <c r="H5" s="306"/>
      <c r="I5" s="306"/>
      <c r="J5" s="306"/>
      <c r="K5" s="201"/>
      <c r="L5" s="202"/>
      <c r="M5" s="332"/>
      <c r="N5" s="361"/>
      <c r="O5" s="196"/>
      <c r="P5" s="3"/>
      <c r="Q5" s="475" t="e">
        <f t="shared" ref="Q5:Q23" si="8">((C5-D5)/D5)-K5</f>
        <v>#DIV/0!</v>
      </c>
      <c r="R5" s="475" t="e">
        <f t="shared" ref="R5:R23" si="9">((C5-G5)/G5)-L5</f>
        <v>#DIV/0!</v>
      </c>
      <c r="S5" s="475" t="e">
        <f t="shared" si="2"/>
        <v>#DIV/0!</v>
      </c>
      <c r="T5" s="475">
        <f t="shared" ref="T5:T15" si="10">C5+D5+E5+F5-M5</f>
        <v>0</v>
      </c>
      <c r="U5" s="475">
        <f t="shared" ref="U5:U15" si="11">G5+H5+I5+J5-N5</f>
        <v>0</v>
      </c>
      <c r="V5" s="239"/>
      <c r="W5" s="403"/>
      <c r="X5" s="404"/>
      <c r="Y5" s="404"/>
      <c r="Z5" s="404"/>
      <c r="AA5" s="404"/>
      <c r="AB5" s="404"/>
      <c r="AC5" s="404"/>
      <c r="AD5" s="201"/>
      <c r="AE5" s="202"/>
      <c r="AF5" s="239"/>
      <c r="AG5" s="403"/>
      <c r="AH5" s="421"/>
      <c r="AK5" s="56">
        <f t="shared" ref="AK5:AK24" si="12">C5-V5</f>
        <v>0</v>
      </c>
      <c r="AL5" s="56">
        <f t="shared" si="3"/>
        <v>0</v>
      </c>
      <c r="AM5" s="56">
        <f t="shared" si="4"/>
        <v>0</v>
      </c>
      <c r="AN5" s="56">
        <f t="shared" si="5"/>
        <v>0</v>
      </c>
      <c r="AO5" s="56">
        <f t="shared" si="6"/>
        <v>0</v>
      </c>
      <c r="AP5" s="56">
        <f t="shared" ref="AP5:AP24" si="13">H5-AA5</f>
        <v>0</v>
      </c>
      <c r="AQ5" s="56">
        <f t="shared" ref="AQ5:AW24" si="14">I5-AB5</f>
        <v>0</v>
      </c>
      <c r="AR5" s="56">
        <f t="shared" si="14"/>
        <v>0</v>
      </c>
      <c r="AS5" s="56">
        <f t="shared" si="14"/>
        <v>0</v>
      </c>
      <c r="AT5" s="56">
        <f t="shared" si="14"/>
        <v>0</v>
      </c>
      <c r="AU5" s="56">
        <f t="shared" si="14"/>
        <v>0</v>
      </c>
      <c r="AV5" s="56">
        <f t="shared" si="14"/>
        <v>0</v>
      </c>
      <c r="AW5" s="56">
        <f t="shared" si="14"/>
        <v>0</v>
      </c>
    </row>
    <row r="6" spans="1:49" ht="10.5" customHeight="1">
      <c r="A6" s="47" t="s">
        <v>0</v>
      </c>
      <c r="B6" s="303" t="s">
        <v>0</v>
      </c>
      <c r="C6" s="332"/>
      <c r="D6" s="361"/>
      <c r="E6" s="306"/>
      <c r="F6" s="306"/>
      <c r="G6" s="306"/>
      <c r="H6" s="306"/>
      <c r="I6" s="306"/>
      <c r="J6" s="306"/>
      <c r="K6" s="201"/>
      <c r="L6" s="202"/>
      <c r="M6" s="332"/>
      <c r="N6" s="361"/>
      <c r="O6" s="196"/>
      <c r="P6" s="51"/>
      <c r="Q6" s="475" t="e">
        <f>((C6-D6)/D6)-K6</f>
        <v>#DIV/0!</v>
      </c>
      <c r="R6" s="475" t="e">
        <f t="shared" si="9"/>
        <v>#DIV/0!</v>
      </c>
      <c r="S6" s="475" t="e">
        <f t="shared" si="2"/>
        <v>#DIV/0!</v>
      </c>
      <c r="T6" s="475">
        <f t="shared" si="10"/>
        <v>0</v>
      </c>
      <c r="U6" s="475">
        <f t="shared" si="11"/>
        <v>0</v>
      </c>
      <c r="V6" s="239"/>
      <c r="W6" s="403"/>
      <c r="X6" s="194"/>
      <c r="Y6" s="194"/>
      <c r="Z6" s="194"/>
      <c r="AA6" s="194"/>
      <c r="AB6" s="194"/>
      <c r="AC6" s="194"/>
      <c r="AD6" s="201"/>
      <c r="AE6" s="202"/>
      <c r="AF6" s="239"/>
      <c r="AG6" s="403"/>
      <c r="AH6" s="421"/>
      <c r="AK6" s="56">
        <f t="shared" si="12"/>
        <v>0</v>
      </c>
      <c r="AL6" s="56">
        <f t="shared" si="3"/>
        <v>0</v>
      </c>
      <c r="AM6" s="56">
        <f t="shared" si="4"/>
        <v>0</v>
      </c>
      <c r="AN6" s="56">
        <f t="shared" si="5"/>
        <v>0</v>
      </c>
      <c r="AO6" s="56">
        <f t="shared" si="6"/>
        <v>0</v>
      </c>
      <c r="AP6" s="56">
        <f t="shared" si="13"/>
        <v>0</v>
      </c>
      <c r="AQ6" s="56">
        <f t="shared" si="14"/>
        <v>0</v>
      </c>
      <c r="AR6" s="56">
        <f t="shared" si="14"/>
        <v>0</v>
      </c>
      <c r="AS6" s="56">
        <f t="shared" si="14"/>
        <v>0</v>
      </c>
      <c r="AT6" s="56">
        <f t="shared" si="14"/>
        <v>0</v>
      </c>
      <c r="AU6" s="56">
        <f t="shared" si="14"/>
        <v>0</v>
      </c>
      <c r="AV6" s="56">
        <f t="shared" si="14"/>
        <v>0</v>
      </c>
      <c r="AW6" s="56">
        <f t="shared" si="14"/>
        <v>0</v>
      </c>
    </row>
    <row r="7" spans="1:49" ht="10.5" customHeight="1">
      <c r="A7" s="47" t="s">
        <v>16</v>
      </c>
      <c r="B7" s="303" t="s">
        <v>16</v>
      </c>
      <c r="C7" s="332"/>
      <c r="D7" s="361"/>
      <c r="E7" s="306"/>
      <c r="F7" s="306"/>
      <c r="G7" s="306"/>
      <c r="H7" s="306"/>
      <c r="I7" s="306"/>
      <c r="J7" s="306"/>
      <c r="K7" s="201"/>
      <c r="L7" s="202"/>
      <c r="M7" s="332"/>
      <c r="N7" s="361"/>
      <c r="O7" s="196"/>
      <c r="P7" s="3"/>
      <c r="Q7" s="475"/>
      <c r="R7" s="475"/>
      <c r="S7" s="475"/>
      <c r="T7" s="475">
        <f t="shared" si="10"/>
        <v>0</v>
      </c>
      <c r="U7" s="475">
        <f t="shared" si="11"/>
        <v>0</v>
      </c>
      <c r="V7" s="239"/>
      <c r="W7" s="403"/>
      <c r="X7" s="194"/>
      <c r="Y7" s="194"/>
      <c r="Z7" s="194"/>
      <c r="AA7" s="194"/>
      <c r="AB7" s="194"/>
      <c r="AC7" s="194"/>
      <c r="AD7" s="201"/>
      <c r="AE7" s="202"/>
      <c r="AF7" s="239"/>
      <c r="AG7" s="403"/>
      <c r="AH7" s="421"/>
      <c r="AK7" s="56">
        <f t="shared" si="12"/>
        <v>0</v>
      </c>
      <c r="AL7" s="56">
        <f t="shared" si="3"/>
        <v>0</v>
      </c>
      <c r="AM7" s="56">
        <f t="shared" si="4"/>
        <v>0</v>
      </c>
      <c r="AN7" s="56">
        <f t="shared" si="5"/>
        <v>0</v>
      </c>
      <c r="AO7" s="56">
        <f t="shared" si="6"/>
        <v>0</v>
      </c>
      <c r="AP7" s="56">
        <f t="shared" si="13"/>
        <v>0</v>
      </c>
      <c r="AQ7" s="56">
        <f t="shared" si="14"/>
        <v>0</v>
      </c>
      <c r="AR7" s="56">
        <f t="shared" si="14"/>
        <v>0</v>
      </c>
      <c r="AS7" s="56">
        <f t="shared" si="14"/>
        <v>0</v>
      </c>
      <c r="AT7" s="56">
        <f t="shared" si="14"/>
        <v>0</v>
      </c>
      <c r="AU7" s="56">
        <f t="shared" si="14"/>
        <v>0</v>
      </c>
      <c r="AV7" s="56">
        <f t="shared" si="14"/>
        <v>0</v>
      </c>
      <c r="AW7" s="56">
        <f t="shared" si="14"/>
        <v>0</v>
      </c>
    </row>
    <row r="8" spans="1:49" ht="10.5" customHeight="1">
      <c r="A8" s="53" t="s">
        <v>7</v>
      </c>
      <c r="B8" s="309" t="s">
        <v>7</v>
      </c>
      <c r="C8" s="333"/>
      <c r="D8" s="362"/>
      <c r="E8" s="363"/>
      <c r="F8" s="363"/>
      <c r="G8" s="363"/>
      <c r="H8" s="363"/>
      <c r="I8" s="363"/>
      <c r="J8" s="363"/>
      <c r="K8" s="204"/>
      <c r="L8" s="205"/>
      <c r="M8" s="333"/>
      <c r="N8" s="362"/>
      <c r="O8" s="207"/>
      <c r="P8" s="3"/>
      <c r="Q8" s="475" t="e">
        <f t="shared" si="8"/>
        <v>#DIV/0!</v>
      </c>
      <c r="R8" s="475" t="e">
        <f t="shared" si="9"/>
        <v>#DIV/0!</v>
      </c>
      <c r="S8" s="475" t="e">
        <f t="shared" si="2"/>
        <v>#DIV/0!</v>
      </c>
      <c r="T8" s="475">
        <f t="shared" si="10"/>
        <v>0</v>
      </c>
      <c r="U8" s="475">
        <f t="shared" si="11"/>
        <v>0</v>
      </c>
      <c r="V8" s="407"/>
      <c r="W8" s="408"/>
      <c r="X8" s="409"/>
      <c r="Y8" s="409"/>
      <c r="Z8" s="409"/>
      <c r="AA8" s="409"/>
      <c r="AB8" s="409"/>
      <c r="AC8" s="409"/>
      <c r="AD8" s="204"/>
      <c r="AE8" s="205"/>
      <c r="AF8" s="407"/>
      <c r="AG8" s="408"/>
      <c r="AH8" s="422"/>
      <c r="AK8" s="56">
        <f t="shared" si="12"/>
        <v>0</v>
      </c>
      <c r="AL8" s="56">
        <f t="shared" si="3"/>
        <v>0</v>
      </c>
      <c r="AM8" s="56">
        <f t="shared" si="4"/>
        <v>0</v>
      </c>
      <c r="AN8" s="56">
        <f t="shared" si="5"/>
        <v>0</v>
      </c>
      <c r="AO8" s="56">
        <f t="shared" si="6"/>
        <v>0</v>
      </c>
      <c r="AP8" s="56">
        <f t="shared" si="13"/>
        <v>0</v>
      </c>
      <c r="AQ8" s="56">
        <f t="shared" si="14"/>
        <v>0</v>
      </c>
      <c r="AR8" s="56">
        <f t="shared" si="14"/>
        <v>0</v>
      </c>
      <c r="AS8" s="56">
        <f t="shared" si="14"/>
        <v>0</v>
      </c>
      <c r="AT8" s="56">
        <f t="shared" si="14"/>
        <v>0</v>
      </c>
      <c r="AU8" s="56">
        <f t="shared" si="14"/>
        <v>0</v>
      </c>
      <c r="AV8" s="56">
        <f t="shared" si="14"/>
        <v>0</v>
      </c>
      <c r="AW8" s="56">
        <f t="shared" si="14"/>
        <v>0</v>
      </c>
    </row>
    <row r="9" spans="1:49" ht="10.5" customHeight="1">
      <c r="A9" s="47" t="s">
        <v>3</v>
      </c>
      <c r="B9" s="303" t="s">
        <v>3</v>
      </c>
      <c r="C9" s="332"/>
      <c r="D9" s="361"/>
      <c r="E9" s="306"/>
      <c r="F9" s="306"/>
      <c r="G9" s="306"/>
      <c r="H9" s="306"/>
      <c r="I9" s="306"/>
      <c r="J9" s="306"/>
      <c r="K9" s="201"/>
      <c r="L9" s="202"/>
      <c r="M9" s="332"/>
      <c r="N9" s="361"/>
      <c r="O9" s="196"/>
      <c r="P9" s="3"/>
      <c r="Q9" s="475" t="e">
        <f t="shared" si="8"/>
        <v>#DIV/0!</v>
      </c>
      <c r="R9" s="475" t="e">
        <f t="shared" si="9"/>
        <v>#DIV/0!</v>
      </c>
      <c r="S9" s="475" t="e">
        <f t="shared" si="2"/>
        <v>#DIV/0!</v>
      </c>
      <c r="T9" s="475">
        <f t="shared" si="10"/>
        <v>0</v>
      </c>
      <c r="U9" s="475">
        <f t="shared" si="11"/>
        <v>0</v>
      </c>
      <c r="V9" s="239"/>
      <c r="W9" s="403"/>
      <c r="X9" s="194"/>
      <c r="Y9" s="194"/>
      <c r="Z9" s="194"/>
      <c r="AA9" s="194"/>
      <c r="AB9" s="194"/>
      <c r="AC9" s="194"/>
      <c r="AD9" s="201"/>
      <c r="AE9" s="202"/>
      <c r="AF9" s="239"/>
      <c r="AG9" s="403"/>
      <c r="AH9" s="421"/>
      <c r="AK9" s="56">
        <f t="shared" si="12"/>
        <v>0</v>
      </c>
      <c r="AL9" s="56">
        <f t="shared" si="3"/>
        <v>0</v>
      </c>
      <c r="AM9" s="56">
        <f t="shared" si="4"/>
        <v>0</v>
      </c>
      <c r="AN9" s="56">
        <f t="shared" si="5"/>
        <v>0</v>
      </c>
      <c r="AO9" s="56">
        <f t="shared" si="6"/>
        <v>0</v>
      </c>
      <c r="AP9" s="56">
        <f t="shared" si="13"/>
        <v>0</v>
      </c>
      <c r="AQ9" s="56">
        <f t="shared" si="14"/>
        <v>0</v>
      </c>
      <c r="AR9" s="56">
        <f t="shared" si="14"/>
        <v>0</v>
      </c>
      <c r="AS9" s="56">
        <f t="shared" si="14"/>
        <v>0</v>
      </c>
      <c r="AT9" s="56">
        <f t="shared" si="14"/>
        <v>0</v>
      </c>
      <c r="AU9" s="56">
        <f t="shared" si="14"/>
        <v>0</v>
      </c>
      <c r="AV9" s="56">
        <f t="shared" si="14"/>
        <v>0</v>
      </c>
      <c r="AW9" s="56">
        <f t="shared" si="14"/>
        <v>0</v>
      </c>
    </row>
    <row r="10" spans="1:49" ht="10.5" customHeight="1">
      <c r="A10" s="47" t="s">
        <v>53</v>
      </c>
      <c r="B10" s="303" t="s">
        <v>57</v>
      </c>
      <c r="C10" s="332"/>
      <c r="D10" s="361"/>
      <c r="E10" s="306"/>
      <c r="F10" s="306"/>
      <c r="G10" s="306"/>
      <c r="H10" s="306"/>
      <c r="I10" s="306"/>
      <c r="J10" s="306"/>
      <c r="K10" s="201"/>
      <c r="L10" s="202"/>
      <c r="M10" s="332"/>
      <c r="N10" s="361"/>
      <c r="O10" s="196"/>
      <c r="P10" s="3"/>
      <c r="Q10" s="475" t="e">
        <f t="shared" si="8"/>
        <v>#DIV/0!</v>
      </c>
      <c r="R10" s="475" t="e">
        <f t="shared" si="9"/>
        <v>#DIV/0!</v>
      </c>
      <c r="S10" s="475" t="e">
        <f t="shared" si="2"/>
        <v>#DIV/0!</v>
      </c>
      <c r="T10" s="475">
        <f t="shared" si="10"/>
        <v>0</v>
      </c>
      <c r="U10" s="475">
        <f t="shared" si="11"/>
        <v>0</v>
      </c>
      <c r="V10" s="239"/>
      <c r="W10" s="403"/>
      <c r="X10" s="194"/>
      <c r="Y10" s="194"/>
      <c r="Z10" s="194"/>
      <c r="AA10" s="194"/>
      <c r="AB10" s="194"/>
      <c r="AC10" s="194"/>
      <c r="AD10" s="201"/>
      <c r="AE10" s="202"/>
      <c r="AF10" s="239"/>
      <c r="AG10" s="403"/>
      <c r="AH10" s="421"/>
      <c r="AK10" s="56">
        <f t="shared" si="12"/>
        <v>0</v>
      </c>
      <c r="AL10" s="56">
        <f t="shared" si="3"/>
        <v>0</v>
      </c>
      <c r="AM10" s="56">
        <f t="shared" si="4"/>
        <v>0</v>
      </c>
      <c r="AN10" s="56">
        <f t="shared" si="5"/>
        <v>0</v>
      </c>
      <c r="AO10" s="56">
        <f t="shared" si="6"/>
        <v>0</v>
      </c>
      <c r="AP10" s="56">
        <f t="shared" si="13"/>
        <v>0</v>
      </c>
      <c r="AQ10" s="56">
        <f t="shared" si="14"/>
        <v>0</v>
      </c>
      <c r="AR10" s="56">
        <f t="shared" si="14"/>
        <v>0</v>
      </c>
      <c r="AS10" s="56">
        <f t="shared" si="14"/>
        <v>0</v>
      </c>
      <c r="AT10" s="56">
        <f t="shared" si="14"/>
        <v>0</v>
      </c>
      <c r="AU10" s="56">
        <f t="shared" si="14"/>
        <v>0</v>
      </c>
      <c r="AV10" s="56">
        <f t="shared" si="14"/>
        <v>0</v>
      </c>
      <c r="AW10" s="56">
        <f t="shared" si="14"/>
        <v>0</v>
      </c>
    </row>
    <row r="11" spans="1:49" ht="10.5" customHeight="1">
      <c r="A11" s="53" t="s">
        <v>22</v>
      </c>
      <c r="B11" s="309" t="s">
        <v>22</v>
      </c>
      <c r="C11" s="333"/>
      <c r="D11" s="362"/>
      <c r="E11" s="363"/>
      <c r="F11" s="363"/>
      <c r="G11" s="363"/>
      <c r="H11" s="363"/>
      <c r="I11" s="363"/>
      <c r="J11" s="363"/>
      <c r="K11" s="204"/>
      <c r="L11" s="205"/>
      <c r="M11" s="333"/>
      <c r="N11" s="362"/>
      <c r="O11" s="207"/>
      <c r="P11" s="3"/>
      <c r="Q11" s="475" t="e">
        <f t="shared" si="8"/>
        <v>#DIV/0!</v>
      </c>
      <c r="R11" s="475" t="e">
        <f t="shared" si="9"/>
        <v>#DIV/0!</v>
      </c>
      <c r="S11" s="475" t="e">
        <f t="shared" si="2"/>
        <v>#DIV/0!</v>
      </c>
      <c r="T11" s="475">
        <f t="shared" si="10"/>
        <v>0</v>
      </c>
      <c r="U11" s="475">
        <f t="shared" si="11"/>
        <v>0</v>
      </c>
      <c r="V11" s="407"/>
      <c r="W11" s="408"/>
      <c r="X11" s="409"/>
      <c r="Y11" s="409"/>
      <c r="Z11" s="409"/>
      <c r="AA11" s="409"/>
      <c r="AB11" s="409"/>
      <c r="AC11" s="409"/>
      <c r="AD11" s="204"/>
      <c r="AE11" s="205"/>
      <c r="AF11" s="407"/>
      <c r="AG11" s="408"/>
      <c r="AH11" s="422"/>
      <c r="AK11" s="56">
        <f t="shared" si="12"/>
        <v>0</v>
      </c>
      <c r="AL11" s="56">
        <f t="shared" si="3"/>
        <v>0</v>
      </c>
      <c r="AM11" s="56">
        <f t="shared" si="4"/>
        <v>0</v>
      </c>
      <c r="AN11" s="56">
        <f t="shared" si="5"/>
        <v>0</v>
      </c>
      <c r="AO11" s="56">
        <f t="shared" si="6"/>
        <v>0</v>
      </c>
      <c r="AP11" s="56">
        <f t="shared" si="13"/>
        <v>0</v>
      </c>
      <c r="AQ11" s="56">
        <f t="shared" si="14"/>
        <v>0</v>
      </c>
      <c r="AR11" s="56">
        <f t="shared" si="14"/>
        <v>0</v>
      </c>
      <c r="AS11" s="56">
        <f t="shared" si="14"/>
        <v>0</v>
      </c>
      <c r="AT11" s="56">
        <f t="shared" si="14"/>
        <v>0</v>
      </c>
      <c r="AU11" s="56">
        <f t="shared" si="14"/>
        <v>0</v>
      </c>
      <c r="AV11" s="56">
        <f t="shared" si="14"/>
        <v>0</v>
      </c>
      <c r="AW11" s="56">
        <f t="shared" si="14"/>
        <v>0</v>
      </c>
    </row>
    <row r="12" spans="1:49" ht="10.5" customHeight="1">
      <c r="A12" s="53" t="s">
        <v>11</v>
      </c>
      <c r="B12" s="309" t="s">
        <v>11</v>
      </c>
      <c r="C12" s="333"/>
      <c r="D12" s="334"/>
      <c r="E12" s="364"/>
      <c r="F12" s="364"/>
      <c r="G12" s="364"/>
      <c r="H12" s="364"/>
      <c r="I12" s="364"/>
      <c r="J12" s="363"/>
      <c r="K12" s="204"/>
      <c r="L12" s="205"/>
      <c r="M12" s="333"/>
      <c r="N12" s="334"/>
      <c r="O12" s="207"/>
      <c r="P12" s="3"/>
      <c r="Q12" s="475" t="e">
        <f t="shared" si="8"/>
        <v>#DIV/0!</v>
      </c>
      <c r="R12" s="475" t="e">
        <f t="shared" si="9"/>
        <v>#DIV/0!</v>
      </c>
      <c r="S12" s="475" t="e">
        <f t="shared" si="2"/>
        <v>#DIV/0!</v>
      </c>
      <c r="T12" s="475">
        <f t="shared" si="10"/>
        <v>0</v>
      </c>
      <c r="U12" s="475">
        <f t="shared" si="11"/>
        <v>0</v>
      </c>
      <c r="V12" s="407"/>
      <c r="W12" s="410"/>
      <c r="X12" s="411"/>
      <c r="Y12" s="411"/>
      <c r="Z12" s="411"/>
      <c r="AA12" s="411"/>
      <c r="AB12" s="411"/>
      <c r="AC12" s="411"/>
      <c r="AD12" s="204"/>
      <c r="AE12" s="205"/>
      <c r="AF12" s="407"/>
      <c r="AG12" s="410"/>
      <c r="AH12" s="422"/>
      <c r="AK12" s="56">
        <f t="shared" si="12"/>
        <v>0</v>
      </c>
      <c r="AL12" s="56">
        <f t="shared" si="3"/>
        <v>0</v>
      </c>
      <c r="AM12" s="56">
        <f t="shared" si="4"/>
        <v>0</v>
      </c>
      <c r="AN12" s="56">
        <f t="shared" si="5"/>
        <v>0</v>
      </c>
      <c r="AO12" s="56">
        <f t="shared" si="6"/>
        <v>0</v>
      </c>
      <c r="AP12" s="56">
        <f t="shared" si="13"/>
        <v>0</v>
      </c>
      <c r="AQ12" s="56">
        <f t="shared" si="14"/>
        <v>0</v>
      </c>
      <c r="AR12" s="56">
        <f t="shared" si="14"/>
        <v>0</v>
      </c>
      <c r="AS12" s="56">
        <f t="shared" si="14"/>
        <v>0</v>
      </c>
      <c r="AT12" s="56">
        <f t="shared" si="14"/>
        <v>0</v>
      </c>
      <c r="AU12" s="56">
        <f t="shared" si="14"/>
        <v>0</v>
      </c>
      <c r="AV12" s="56">
        <f t="shared" si="14"/>
        <v>0</v>
      </c>
      <c r="AW12" s="56">
        <f t="shared" si="14"/>
        <v>0</v>
      </c>
    </row>
    <row r="13" spans="1:49" ht="10.5" customHeight="1">
      <c r="A13" s="47" t="s">
        <v>21</v>
      </c>
      <c r="B13" s="303" t="s">
        <v>21</v>
      </c>
      <c r="C13" s="332"/>
      <c r="D13" s="331"/>
      <c r="E13" s="337"/>
      <c r="F13" s="337"/>
      <c r="G13" s="337"/>
      <c r="H13" s="337"/>
      <c r="I13" s="337"/>
      <c r="J13" s="306"/>
      <c r="K13" s="201"/>
      <c r="L13" s="202"/>
      <c r="M13" s="332"/>
      <c r="N13" s="331"/>
      <c r="O13" s="196"/>
      <c r="P13" s="3"/>
      <c r="Q13" s="475" t="e">
        <f t="shared" si="8"/>
        <v>#DIV/0!</v>
      </c>
      <c r="R13" s="475" t="e">
        <f t="shared" si="9"/>
        <v>#DIV/0!</v>
      </c>
      <c r="S13" s="475" t="e">
        <f t="shared" si="2"/>
        <v>#DIV/0!</v>
      </c>
      <c r="T13" s="475">
        <f t="shared" si="10"/>
        <v>0</v>
      </c>
      <c r="U13" s="475">
        <f t="shared" si="11"/>
        <v>0</v>
      </c>
      <c r="V13" s="239"/>
      <c r="W13" s="238"/>
      <c r="X13" s="412"/>
      <c r="Y13" s="412"/>
      <c r="Z13" s="412"/>
      <c r="AA13" s="412"/>
      <c r="AB13" s="412"/>
      <c r="AC13" s="412"/>
      <c r="AD13" s="201"/>
      <c r="AE13" s="202"/>
      <c r="AF13" s="239"/>
      <c r="AG13" s="238"/>
      <c r="AH13" s="421"/>
      <c r="AK13" s="56">
        <f t="shared" si="12"/>
        <v>0</v>
      </c>
      <c r="AL13" s="56">
        <f t="shared" si="3"/>
        <v>0</v>
      </c>
      <c r="AM13" s="56">
        <f t="shared" si="4"/>
        <v>0</v>
      </c>
      <c r="AN13" s="56">
        <f t="shared" si="5"/>
        <v>0</v>
      </c>
      <c r="AO13" s="56">
        <f t="shared" si="6"/>
        <v>0</v>
      </c>
      <c r="AP13" s="56">
        <f t="shared" si="13"/>
        <v>0</v>
      </c>
      <c r="AQ13" s="56">
        <f t="shared" si="14"/>
        <v>0</v>
      </c>
      <c r="AR13" s="56">
        <f t="shared" si="14"/>
        <v>0</v>
      </c>
      <c r="AS13" s="56">
        <f t="shared" si="14"/>
        <v>0</v>
      </c>
      <c r="AT13" s="56">
        <f t="shared" si="14"/>
        <v>0</v>
      </c>
      <c r="AU13" s="56">
        <f t="shared" si="14"/>
        <v>0</v>
      </c>
      <c r="AV13" s="56">
        <f t="shared" si="14"/>
        <v>0</v>
      </c>
      <c r="AW13" s="56">
        <f t="shared" si="14"/>
        <v>0</v>
      </c>
    </row>
    <row r="14" spans="1:49" ht="10.5" hidden="1" customHeight="1" outlineLevel="1">
      <c r="A14" s="124" t="s">
        <v>74</v>
      </c>
      <c r="B14" s="303" t="s">
        <v>74</v>
      </c>
      <c r="C14" s="332"/>
      <c r="D14" s="331"/>
      <c r="E14" s="337"/>
      <c r="F14" s="337"/>
      <c r="G14" s="337"/>
      <c r="H14" s="337"/>
      <c r="I14" s="337"/>
      <c r="J14" s="306"/>
      <c r="K14" s="201"/>
      <c r="L14" s="202"/>
      <c r="M14" s="332"/>
      <c r="N14" s="331"/>
      <c r="O14" s="196"/>
      <c r="P14" s="3"/>
      <c r="Q14" s="475" t="e">
        <f t="shared" ref="Q14" si="15">((C14-D14)/D14)-K14</f>
        <v>#DIV/0!</v>
      </c>
      <c r="R14" s="476" t="e">
        <f>((C14-G14)/G14)-L14</f>
        <v>#DIV/0!</v>
      </c>
      <c r="S14" s="475" t="e">
        <f t="shared" ref="S14" si="16">((M14-N14)/N14)-O14</f>
        <v>#DIV/0!</v>
      </c>
      <c r="T14" s="475">
        <f t="shared" si="10"/>
        <v>0</v>
      </c>
      <c r="U14" s="475">
        <f t="shared" si="11"/>
        <v>0</v>
      </c>
      <c r="V14" s="239"/>
      <c r="W14" s="238"/>
      <c r="X14" s="412"/>
      <c r="Y14" s="412"/>
      <c r="Z14" s="412"/>
      <c r="AA14" s="412"/>
      <c r="AB14" s="412"/>
      <c r="AC14" s="412"/>
      <c r="AD14" s="201"/>
      <c r="AE14" s="202"/>
      <c r="AF14" s="239"/>
      <c r="AG14" s="238"/>
      <c r="AH14" s="456"/>
      <c r="AK14" s="56">
        <f t="shared" ref="AK14" si="17">C14-V14</f>
        <v>0</v>
      </c>
      <c r="AL14" s="56">
        <f t="shared" ref="AL14" si="18">D14-W14</f>
        <v>0</v>
      </c>
      <c r="AM14" s="56">
        <f t="shared" ref="AM14" si="19">E14-X14</f>
        <v>0</v>
      </c>
      <c r="AN14" s="56">
        <f t="shared" ref="AN14" si="20">F14-Y14</f>
        <v>0</v>
      </c>
      <c r="AO14" s="56">
        <f t="shared" ref="AO14" si="21">G14-Z14</f>
        <v>0</v>
      </c>
      <c r="AP14" s="56">
        <f t="shared" si="13"/>
        <v>0</v>
      </c>
      <c r="AQ14" s="56">
        <f t="shared" si="14"/>
        <v>0</v>
      </c>
      <c r="AR14" s="56">
        <f t="shared" si="14"/>
        <v>0</v>
      </c>
      <c r="AS14" s="56">
        <f t="shared" si="14"/>
        <v>0</v>
      </c>
      <c r="AT14" s="56">
        <f t="shared" si="14"/>
        <v>0</v>
      </c>
      <c r="AU14" s="56">
        <f t="shared" si="14"/>
        <v>0</v>
      </c>
      <c r="AV14" s="56">
        <f t="shared" si="14"/>
        <v>0</v>
      </c>
      <c r="AW14" s="56">
        <f t="shared" si="14"/>
        <v>0</v>
      </c>
    </row>
    <row r="15" spans="1:49" ht="10.5" customHeight="1" collapsed="1">
      <c r="A15" s="53" t="s">
        <v>4</v>
      </c>
      <c r="B15" s="311" t="s">
        <v>4</v>
      </c>
      <c r="C15" s="335"/>
      <c r="D15" s="336"/>
      <c r="E15" s="365"/>
      <c r="F15" s="365"/>
      <c r="G15" s="365"/>
      <c r="H15" s="365"/>
      <c r="I15" s="365"/>
      <c r="J15" s="366"/>
      <c r="K15" s="214"/>
      <c r="L15" s="430"/>
      <c r="M15" s="335"/>
      <c r="N15" s="336"/>
      <c r="O15" s="207"/>
      <c r="P15" s="3"/>
      <c r="Q15" s="475" t="e">
        <f t="shared" si="8"/>
        <v>#DIV/0!</v>
      </c>
      <c r="R15" s="475" t="e">
        <f t="shared" si="9"/>
        <v>#DIV/0!</v>
      </c>
      <c r="S15" s="475" t="e">
        <f t="shared" si="2"/>
        <v>#DIV/0!</v>
      </c>
      <c r="T15" s="475">
        <f t="shared" si="10"/>
        <v>0</v>
      </c>
      <c r="U15" s="475">
        <f t="shared" si="11"/>
        <v>0</v>
      </c>
      <c r="V15" s="413"/>
      <c r="W15" s="414"/>
      <c r="X15" s="415"/>
      <c r="Y15" s="415"/>
      <c r="Z15" s="415"/>
      <c r="AA15" s="415"/>
      <c r="AB15" s="415"/>
      <c r="AC15" s="415"/>
      <c r="AD15" s="204"/>
      <c r="AE15" s="205"/>
      <c r="AF15" s="413"/>
      <c r="AG15" s="414"/>
      <c r="AH15" s="422"/>
      <c r="AK15" s="56">
        <f t="shared" si="12"/>
        <v>0</v>
      </c>
      <c r="AL15" s="56">
        <f t="shared" si="3"/>
        <v>0</v>
      </c>
      <c r="AM15" s="56">
        <f t="shared" si="4"/>
        <v>0</v>
      </c>
      <c r="AN15" s="56">
        <f t="shared" si="5"/>
        <v>0</v>
      </c>
      <c r="AO15" s="56">
        <f t="shared" si="6"/>
        <v>0</v>
      </c>
      <c r="AP15" s="56">
        <f t="shared" si="13"/>
        <v>0</v>
      </c>
      <c r="AQ15" s="56">
        <f t="shared" si="14"/>
        <v>0</v>
      </c>
      <c r="AR15" s="56">
        <f t="shared" si="14"/>
        <v>0</v>
      </c>
      <c r="AS15" s="56">
        <f t="shared" si="14"/>
        <v>0</v>
      </c>
      <c r="AT15" s="56">
        <f t="shared" si="14"/>
        <v>0</v>
      </c>
      <c r="AU15" s="56">
        <f t="shared" si="14"/>
        <v>0</v>
      </c>
      <c r="AV15" s="56">
        <f t="shared" si="14"/>
        <v>0</v>
      </c>
      <c r="AW15" s="56">
        <f t="shared" si="14"/>
        <v>0</v>
      </c>
    </row>
    <row r="16" spans="1:49" ht="10.5" customHeight="1">
      <c r="A16" s="47" t="s">
        <v>8</v>
      </c>
      <c r="B16" s="303" t="s">
        <v>8</v>
      </c>
      <c r="C16" s="313"/>
      <c r="D16" s="337"/>
      <c r="E16" s="337"/>
      <c r="F16" s="337"/>
      <c r="G16" s="337"/>
      <c r="H16" s="337"/>
      <c r="I16" s="337"/>
      <c r="J16" s="337"/>
      <c r="K16" s="201"/>
      <c r="L16" s="202"/>
      <c r="M16" s="313"/>
      <c r="N16" s="337"/>
      <c r="O16" s="435"/>
      <c r="Q16" s="475"/>
      <c r="R16" s="475"/>
      <c r="S16" s="475"/>
      <c r="T16" s="475"/>
      <c r="U16" s="459"/>
      <c r="V16" s="416"/>
      <c r="W16" s="417"/>
      <c r="X16" s="417"/>
      <c r="Y16" s="417"/>
      <c r="Z16" s="417"/>
      <c r="AA16" s="417"/>
      <c r="AB16" s="417"/>
      <c r="AC16" s="412"/>
      <c r="AD16" s="405"/>
      <c r="AE16" s="419"/>
      <c r="AF16" s="216"/>
      <c r="AG16" s="412"/>
      <c r="AH16" s="420"/>
      <c r="AK16" s="56">
        <f t="shared" si="12"/>
        <v>0</v>
      </c>
      <c r="AL16" s="56">
        <f t="shared" si="3"/>
        <v>0</v>
      </c>
      <c r="AM16" s="56">
        <f t="shared" si="4"/>
        <v>0</v>
      </c>
      <c r="AN16" s="56">
        <f t="shared" si="5"/>
        <v>0</v>
      </c>
      <c r="AO16" s="56">
        <f t="shared" si="6"/>
        <v>0</v>
      </c>
      <c r="AP16" s="56">
        <f t="shared" si="13"/>
        <v>0</v>
      </c>
      <c r="AQ16" s="56">
        <f t="shared" si="14"/>
        <v>0</v>
      </c>
      <c r="AR16" s="56">
        <f t="shared" si="14"/>
        <v>0</v>
      </c>
      <c r="AS16" s="56">
        <f t="shared" si="14"/>
        <v>0</v>
      </c>
      <c r="AT16" s="56">
        <f t="shared" si="14"/>
        <v>0</v>
      </c>
      <c r="AU16" s="56">
        <f t="shared" si="14"/>
        <v>0</v>
      </c>
      <c r="AV16" s="56">
        <f t="shared" si="14"/>
        <v>0</v>
      </c>
      <c r="AW16" s="56">
        <f t="shared" si="14"/>
        <v>0</v>
      </c>
    </row>
    <row r="17" spans="1:49" ht="10.5" customHeight="1">
      <c r="A17" s="47" t="s">
        <v>5</v>
      </c>
      <c r="B17" s="303" t="s">
        <v>67</v>
      </c>
      <c r="C17" s="313"/>
      <c r="D17" s="337"/>
      <c r="E17" s="337"/>
      <c r="F17" s="337"/>
      <c r="G17" s="337"/>
      <c r="H17" s="337"/>
      <c r="I17" s="337"/>
      <c r="J17" s="337"/>
      <c r="K17" s="201"/>
      <c r="L17" s="202"/>
      <c r="M17" s="313"/>
      <c r="N17" s="337"/>
      <c r="O17" s="196"/>
      <c r="Q17" s="475"/>
      <c r="R17" s="475"/>
      <c r="S17" s="475"/>
      <c r="T17" s="475"/>
      <c r="U17" s="459"/>
      <c r="V17" s="216"/>
      <c r="W17" s="412"/>
      <c r="X17" s="412"/>
      <c r="Y17" s="412"/>
      <c r="Z17" s="412"/>
      <c r="AA17" s="412"/>
      <c r="AB17" s="412"/>
      <c r="AC17" s="412"/>
      <c r="AD17" s="201"/>
      <c r="AE17" s="202"/>
      <c r="AF17" s="216"/>
      <c r="AG17" s="412"/>
      <c r="AH17" s="456"/>
      <c r="AK17" s="56">
        <f>C17-V17</f>
        <v>0</v>
      </c>
      <c r="AL17" s="56">
        <f>D17-W17</f>
        <v>0</v>
      </c>
      <c r="AM17" s="56">
        <f>E17-X17</f>
        <v>0</v>
      </c>
      <c r="AN17" s="56">
        <f>F17-Y17</f>
        <v>0</v>
      </c>
      <c r="AO17" s="56">
        <f>G17-Z17</f>
        <v>0</v>
      </c>
      <c r="AP17" s="56">
        <f t="shared" si="13"/>
        <v>0</v>
      </c>
      <c r="AQ17" s="56">
        <f t="shared" si="14"/>
        <v>0</v>
      </c>
      <c r="AR17" s="56">
        <f t="shared" si="14"/>
        <v>0</v>
      </c>
      <c r="AS17" s="56">
        <f t="shared" si="14"/>
        <v>0</v>
      </c>
      <c r="AT17" s="56">
        <f t="shared" si="14"/>
        <v>0</v>
      </c>
      <c r="AU17" s="56">
        <f t="shared" si="14"/>
        <v>0</v>
      </c>
      <c r="AV17" s="56">
        <f t="shared" si="14"/>
        <v>0</v>
      </c>
      <c r="AW17" s="56">
        <f t="shared" si="14"/>
        <v>0</v>
      </c>
    </row>
    <row r="18" spans="1:49" ht="10.5" hidden="1" customHeight="1" outlineLevel="1">
      <c r="A18" s="47" t="s">
        <v>5</v>
      </c>
      <c r="B18" s="303" t="s">
        <v>5</v>
      </c>
      <c r="C18" s="313"/>
      <c r="D18" s="337"/>
      <c r="E18" s="337"/>
      <c r="F18" s="337"/>
      <c r="G18" s="337"/>
      <c r="H18" s="337"/>
      <c r="I18" s="337"/>
      <c r="J18" s="337"/>
      <c r="K18" s="201"/>
      <c r="L18" s="202"/>
      <c r="M18" s="313"/>
      <c r="N18" s="337"/>
      <c r="O18" s="196"/>
      <c r="Q18" s="475" t="e">
        <f t="shared" si="8"/>
        <v>#DIV/0!</v>
      </c>
      <c r="R18" s="475" t="e">
        <f t="shared" si="9"/>
        <v>#DIV/0!</v>
      </c>
      <c r="S18" s="475" t="e">
        <f t="shared" si="2"/>
        <v>#DIV/0!</v>
      </c>
      <c r="T18" s="475"/>
      <c r="U18" s="459"/>
      <c r="V18" s="216"/>
      <c r="W18" s="412"/>
      <c r="X18" s="412"/>
      <c r="Y18" s="412"/>
      <c r="Z18" s="412"/>
      <c r="AA18" s="412"/>
      <c r="AB18" s="412"/>
      <c r="AC18" s="412"/>
      <c r="AD18" s="201"/>
      <c r="AE18" s="202"/>
      <c r="AF18" s="216"/>
      <c r="AG18" s="412"/>
      <c r="AH18" s="421"/>
      <c r="AK18" s="56">
        <f t="shared" si="12"/>
        <v>0</v>
      </c>
      <c r="AL18" s="56">
        <f t="shared" si="3"/>
        <v>0</v>
      </c>
      <c r="AM18" s="56">
        <f t="shared" si="4"/>
        <v>0</v>
      </c>
      <c r="AN18" s="56">
        <f t="shared" si="5"/>
        <v>0</v>
      </c>
      <c r="AO18" s="56">
        <f t="shared" si="6"/>
        <v>0</v>
      </c>
      <c r="AP18" s="56">
        <f t="shared" si="13"/>
        <v>0</v>
      </c>
      <c r="AQ18" s="56">
        <f t="shared" si="14"/>
        <v>0</v>
      </c>
      <c r="AR18" s="56">
        <f t="shared" si="14"/>
        <v>0</v>
      </c>
      <c r="AS18" s="56">
        <f t="shared" si="14"/>
        <v>0</v>
      </c>
      <c r="AT18" s="56">
        <f t="shared" si="14"/>
        <v>0</v>
      </c>
      <c r="AU18" s="56">
        <f t="shared" si="14"/>
        <v>0</v>
      </c>
      <c r="AV18" s="56">
        <f t="shared" si="14"/>
        <v>0</v>
      </c>
      <c r="AW18" s="56">
        <f t="shared" si="14"/>
        <v>0</v>
      </c>
    </row>
    <row r="19" spans="1:49" ht="10.5" customHeight="1" collapsed="1">
      <c r="A19" s="47" t="s">
        <v>26</v>
      </c>
      <c r="B19" s="303" t="s">
        <v>26</v>
      </c>
      <c r="C19" s="296"/>
      <c r="D19" s="338"/>
      <c r="E19" s="338"/>
      <c r="F19" s="338"/>
      <c r="G19" s="338"/>
      <c r="H19" s="338"/>
      <c r="I19" s="338"/>
      <c r="J19" s="338"/>
      <c r="K19" s="201"/>
      <c r="L19" s="202"/>
      <c r="M19" s="296"/>
      <c r="N19" s="338"/>
      <c r="O19" s="196"/>
      <c r="Q19" s="475" t="e">
        <f t="shared" si="8"/>
        <v>#DIV/0!</v>
      </c>
      <c r="R19" s="475" t="e">
        <f t="shared" si="9"/>
        <v>#DIV/0!</v>
      </c>
      <c r="S19" s="475" t="e">
        <f t="shared" si="2"/>
        <v>#DIV/0!</v>
      </c>
      <c r="T19" s="475">
        <f>C19-M19</f>
        <v>0</v>
      </c>
      <c r="U19" s="475">
        <f>G19-N19</f>
        <v>0</v>
      </c>
      <c r="V19" s="219"/>
      <c r="W19" s="240"/>
      <c r="X19" s="240"/>
      <c r="Y19" s="240"/>
      <c r="Z19" s="240"/>
      <c r="AA19" s="240"/>
      <c r="AB19" s="240"/>
      <c r="AC19" s="240"/>
      <c r="AD19" s="201"/>
      <c r="AE19" s="202"/>
      <c r="AF19" s="219"/>
      <c r="AG19" s="240"/>
      <c r="AH19" s="421"/>
      <c r="AK19" s="56">
        <f t="shared" si="12"/>
        <v>0</v>
      </c>
      <c r="AL19" s="56">
        <f t="shared" si="3"/>
        <v>0</v>
      </c>
      <c r="AM19" s="56">
        <f t="shared" si="4"/>
        <v>0</v>
      </c>
      <c r="AN19" s="56">
        <f t="shared" si="5"/>
        <v>0</v>
      </c>
      <c r="AO19" s="56">
        <f t="shared" si="6"/>
        <v>0</v>
      </c>
      <c r="AP19" s="56">
        <f t="shared" si="13"/>
        <v>0</v>
      </c>
      <c r="AQ19" s="56">
        <f t="shared" si="14"/>
        <v>0</v>
      </c>
      <c r="AR19" s="56">
        <f t="shared" si="14"/>
        <v>0</v>
      </c>
      <c r="AS19" s="56">
        <f t="shared" si="14"/>
        <v>0</v>
      </c>
      <c r="AT19" s="56">
        <f t="shared" si="14"/>
        <v>0</v>
      </c>
      <c r="AU19" s="56">
        <f t="shared" si="14"/>
        <v>0</v>
      </c>
      <c r="AV19" s="56">
        <f t="shared" si="14"/>
        <v>0</v>
      </c>
      <c r="AW19" s="56">
        <f t="shared" si="14"/>
        <v>0</v>
      </c>
    </row>
    <row r="20" spans="1:49" ht="10.5" customHeight="1">
      <c r="A20" s="47" t="s">
        <v>25</v>
      </c>
      <c r="B20" s="301" t="s">
        <v>59</v>
      </c>
      <c r="C20" s="296"/>
      <c r="D20" s="338"/>
      <c r="E20" s="338"/>
      <c r="F20" s="338"/>
      <c r="G20" s="338"/>
      <c r="H20" s="338"/>
      <c r="I20" s="338"/>
      <c r="J20" s="338"/>
      <c r="K20" s="201"/>
      <c r="L20" s="202"/>
      <c r="M20" s="296"/>
      <c r="N20" s="338"/>
      <c r="O20" s="196"/>
      <c r="Q20" s="475" t="e">
        <f t="shared" si="8"/>
        <v>#DIV/0!</v>
      </c>
      <c r="R20" s="475" t="e">
        <f t="shared" si="9"/>
        <v>#DIV/0!</v>
      </c>
      <c r="S20" s="475" t="e">
        <f t="shared" si="2"/>
        <v>#DIV/0!</v>
      </c>
      <c r="T20" s="475">
        <f>C20-M20</f>
        <v>0</v>
      </c>
      <c r="U20" s="475">
        <f>G20-N20</f>
        <v>0</v>
      </c>
      <c r="V20" s="219"/>
      <c r="W20" s="240"/>
      <c r="X20" s="240"/>
      <c r="Y20" s="240"/>
      <c r="Z20" s="240"/>
      <c r="AA20" s="240"/>
      <c r="AB20" s="240"/>
      <c r="AC20" s="240"/>
      <c r="AD20" s="201"/>
      <c r="AE20" s="202"/>
      <c r="AF20" s="219"/>
      <c r="AG20" s="240"/>
      <c r="AH20" s="421"/>
      <c r="AK20" s="56">
        <f t="shared" si="12"/>
        <v>0</v>
      </c>
      <c r="AL20" s="56">
        <f t="shared" si="3"/>
        <v>0</v>
      </c>
      <c r="AM20" s="56">
        <f t="shared" si="4"/>
        <v>0</v>
      </c>
      <c r="AN20" s="56">
        <f t="shared" si="5"/>
        <v>0</v>
      </c>
      <c r="AO20" s="56">
        <f t="shared" si="6"/>
        <v>0</v>
      </c>
      <c r="AP20" s="56">
        <f t="shared" si="13"/>
        <v>0</v>
      </c>
      <c r="AQ20" s="56">
        <f t="shared" si="14"/>
        <v>0</v>
      </c>
      <c r="AR20" s="56">
        <f t="shared" si="14"/>
        <v>0</v>
      </c>
      <c r="AS20" s="56">
        <f t="shared" si="14"/>
        <v>0</v>
      </c>
      <c r="AT20" s="56">
        <f t="shared" si="14"/>
        <v>0</v>
      </c>
      <c r="AU20" s="56">
        <f t="shared" si="14"/>
        <v>0</v>
      </c>
      <c r="AV20" s="56">
        <f t="shared" si="14"/>
        <v>0</v>
      </c>
      <c r="AW20" s="56">
        <f t="shared" si="14"/>
        <v>0</v>
      </c>
    </row>
    <row r="21" spans="1:49" ht="10.5" customHeight="1">
      <c r="A21" s="47" t="s">
        <v>12</v>
      </c>
      <c r="B21" s="317" t="s">
        <v>12</v>
      </c>
      <c r="C21" s="318"/>
      <c r="D21" s="339"/>
      <c r="E21" s="339"/>
      <c r="F21" s="339"/>
      <c r="G21" s="339"/>
      <c r="H21" s="339"/>
      <c r="I21" s="339"/>
      <c r="J21" s="339"/>
      <c r="K21" s="426"/>
      <c r="L21" s="427"/>
      <c r="M21" s="318"/>
      <c r="N21" s="339"/>
      <c r="O21" s="196"/>
      <c r="Q21" s="475" t="e">
        <f t="shared" si="8"/>
        <v>#DIV/0!</v>
      </c>
      <c r="R21" s="475" t="e">
        <f t="shared" si="9"/>
        <v>#DIV/0!</v>
      </c>
      <c r="S21" s="475" t="e">
        <f t="shared" si="2"/>
        <v>#DIV/0!</v>
      </c>
      <c r="T21" s="475">
        <f>C21-M21</f>
        <v>0</v>
      </c>
      <c r="U21" s="475">
        <f>G21-N21</f>
        <v>0</v>
      </c>
      <c r="V21" s="222"/>
      <c r="W21" s="238"/>
      <c r="X21" s="412"/>
      <c r="Y21" s="412"/>
      <c r="Z21" s="412"/>
      <c r="AA21" s="412"/>
      <c r="AB21" s="412"/>
      <c r="AC21" s="241"/>
      <c r="AD21" s="201"/>
      <c r="AE21" s="202"/>
      <c r="AF21" s="222"/>
      <c r="AG21" s="241"/>
      <c r="AH21" s="421"/>
      <c r="AK21" s="56">
        <f t="shared" si="12"/>
        <v>0</v>
      </c>
      <c r="AL21" s="56">
        <f t="shared" si="3"/>
        <v>0</v>
      </c>
      <c r="AM21" s="56">
        <f t="shared" si="4"/>
        <v>0</v>
      </c>
      <c r="AN21" s="56">
        <f t="shared" si="5"/>
        <v>0</v>
      </c>
      <c r="AO21" s="56">
        <f t="shared" si="6"/>
        <v>0</v>
      </c>
      <c r="AP21" s="56">
        <f t="shared" si="13"/>
        <v>0</v>
      </c>
      <c r="AQ21" s="56">
        <f t="shared" si="14"/>
        <v>0</v>
      </c>
      <c r="AR21" s="56">
        <f t="shared" si="14"/>
        <v>0</v>
      </c>
      <c r="AS21" s="56">
        <f t="shared" si="14"/>
        <v>0</v>
      </c>
      <c r="AT21" s="56">
        <f t="shared" si="14"/>
        <v>0</v>
      </c>
      <c r="AU21" s="56">
        <f t="shared" si="14"/>
        <v>0</v>
      </c>
      <c r="AV21" s="56">
        <f t="shared" si="14"/>
        <v>0</v>
      </c>
      <c r="AW21" s="56">
        <f t="shared" si="14"/>
        <v>0</v>
      </c>
    </row>
    <row r="22" spans="1:49" ht="10.5" customHeight="1">
      <c r="A22" s="53" t="s">
        <v>20</v>
      </c>
      <c r="B22" s="309" t="s">
        <v>20</v>
      </c>
      <c r="C22" s="320"/>
      <c r="D22" s="351"/>
      <c r="E22" s="351"/>
      <c r="F22" s="351"/>
      <c r="G22" s="351"/>
      <c r="H22" s="351"/>
      <c r="I22" s="351"/>
      <c r="J22" s="351"/>
      <c r="K22" s="204"/>
      <c r="L22" s="205"/>
      <c r="M22" s="320"/>
      <c r="N22" s="351"/>
      <c r="O22" s="435"/>
      <c r="Q22" s="475"/>
      <c r="R22" s="475"/>
      <c r="S22" s="475"/>
      <c r="T22" s="475"/>
      <c r="U22" s="459"/>
      <c r="V22" s="280"/>
      <c r="W22" s="498"/>
      <c r="X22" s="498"/>
      <c r="Y22" s="498"/>
      <c r="Z22" s="498"/>
      <c r="AA22" s="498"/>
      <c r="AB22" s="498"/>
      <c r="AC22" s="247"/>
      <c r="AD22" s="405"/>
      <c r="AE22" s="419"/>
      <c r="AF22" s="280"/>
      <c r="AG22" s="247"/>
      <c r="AH22" s="420"/>
      <c r="AK22" s="56">
        <f t="shared" si="12"/>
        <v>0</v>
      </c>
      <c r="AL22" s="56">
        <f t="shared" si="3"/>
        <v>0</v>
      </c>
      <c r="AM22" s="56">
        <f t="shared" si="4"/>
        <v>0</v>
      </c>
      <c r="AN22" s="56">
        <f t="shared" si="5"/>
        <v>0</v>
      </c>
      <c r="AO22" s="56">
        <f t="shared" si="6"/>
        <v>0</v>
      </c>
      <c r="AP22" s="56">
        <f t="shared" si="13"/>
        <v>0</v>
      </c>
      <c r="AQ22" s="56">
        <f t="shared" si="14"/>
        <v>0</v>
      </c>
      <c r="AR22" s="56">
        <f t="shared" si="14"/>
        <v>0</v>
      </c>
      <c r="AS22" s="56">
        <f t="shared" si="14"/>
        <v>0</v>
      </c>
      <c r="AT22" s="56">
        <f t="shared" si="14"/>
        <v>0</v>
      </c>
      <c r="AU22" s="56">
        <f t="shared" si="14"/>
        <v>0</v>
      </c>
      <c r="AV22" s="56">
        <f t="shared" si="14"/>
        <v>0</v>
      </c>
      <c r="AW22" s="56">
        <f t="shared" si="14"/>
        <v>0</v>
      </c>
    </row>
    <row r="23" spans="1:49" ht="10.5" customHeight="1">
      <c r="A23" s="53" t="s">
        <v>23</v>
      </c>
      <c r="B23" s="303" t="s">
        <v>23</v>
      </c>
      <c r="C23" s="315"/>
      <c r="D23" s="342"/>
      <c r="E23" s="342"/>
      <c r="F23" s="342"/>
      <c r="G23" s="342"/>
      <c r="H23" s="342"/>
      <c r="I23" s="342"/>
      <c r="J23" s="342"/>
      <c r="K23" s="201"/>
      <c r="L23" s="202"/>
      <c r="M23" s="315"/>
      <c r="N23" s="342"/>
      <c r="O23" s="196"/>
      <c r="Q23" s="475" t="e">
        <f t="shared" si="8"/>
        <v>#DIV/0!</v>
      </c>
      <c r="R23" s="475" t="e">
        <f t="shared" si="9"/>
        <v>#DIV/0!</v>
      </c>
      <c r="S23" s="475" t="e">
        <f t="shared" si="2"/>
        <v>#DIV/0!</v>
      </c>
      <c r="T23" s="475">
        <f>C23-M23</f>
        <v>0</v>
      </c>
      <c r="U23" s="475">
        <f>G23-N23</f>
        <v>0</v>
      </c>
      <c r="V23" s="224"/>
      <c r="W23" s="242"/>
      <c r="X23" s="242"/>
      <c r="Y23" s="242"/>
      <c r="Z23" s="242"/>
      <c r="AA23" s="242"/>
      <c r="AB23" s="242"/>
      <c r="AC23" s="242"/>
      <c r="AD23" s="201"/>
      <c r="AE23" s="202"/>
      <c r="AF23" s="224"/>
      <c r="AG23" s="242"/>
      <c r="AH23" s="421"/>
      <c r="AK23" s="56">
        <f t="shared" si="12"/>
        <v>0</v>
      </c>
      <c r="AL23" s="56">
        <f t="shared" si="3"/>
        <v>0</v>
      </c>
      <c r="AM23" s="56">
        <f t="shared" si="4"/>
        <v>0</v>
      </c>
      <c r="AN23" s="56">
        <f t="shared" si="5"/>
        <v>0</v>
      </c>
      <c r="AO23" s="56">
        <f t="shared" si="6"/>
        <v>0</v>
      </c>
      <c r="AP23" s="56">
        <f t="shared" si="13"/>
        <v>0</v>
      </c>
      <c r="AQ23" s="56">
        <f t="shared" si="14"/>
        <v>0</v>
      </c>
      <c r="AR23" s="56">
        <f t="shared" si="14"/>
        <v>0</v>
      </c>
      <c r="AS23" s="56">
        <f t="shared" si="14"/>
        <v>0</v>
      </c>
      <c r="AT23" s="56">
        <f t="shared" si="14"/>
        <v>0</v>
      </c>
      <c r="AU23" s="56">
        <f t="shared" si="14"/>
        <v>0</v>
      </c>
      <c r="AV23" s="56">
        <f t="shared" si="14"/>
        <v>0</v>
      </c>
      <c r="AW23" s="56">
        <f t="shared" si="14"/>
        <v>0</v>
      </c>
    </row>
    <row r="24" spans="1:49" ht="10.5" customHeight="1">
      <c r="A24" s="53" t="s">
        <v>13</v>
      </c>
      <c r="B24" s="317" t="s">
        <v>13</v>
      </c>
      <c r="C24" s="373"/>
      <c r="D24" s="374"/>
      <c r="E24" s="374"/>
      <c r="F24" s="374"/>
      <c r="G24" s="374"/>
      <c r="H24" s="374"/>
      <c r="I24" s="374"/>
      <c r="J24" s="374"/>
      <c r="K24" s="426"/>
      <c r="L24" s="427"/>
      <c r="M24" s="373"/>
      <c r="N24" s="374"/>
      <c r="O24" s="287"/>
      <c r="Q24" s="475" t="e">
        <f>((C24-D24)/D24)-K24</f>
        <v>#DIV/0!</v>
      </c>
      <c r="R24" s="475" t="e">
        <f>((C24-G24)/G24)-L24</f>
        <v>#DIV/0!</v>
      </c>
      <c r="S24" s="475" t="e">
        <f t="shared" si="2"/>
        <v>#DIV/0!</v>
      </c>
      <c r="T24" s="475">
        <f>C24-M24</f>
        <v>0</v>
      </c>
      <c r="U24" s="475">
        <f>G24-N24</f>
        <v>0</v>
      </c>
      <c r="V24" s="423"/>
      <c r="W24" s="424"/>
      <c r="X24" s="424"/>
      <c r="Y24" s="424"/>
      <c r="Z24" s="424"/>
      <c r="AA24" s="424"/>
      <c r="AB24" s="424"/>
      <c r="AC24" s="424"/>
      <c r="AD24" s="426"/>
      <c r="AE24" s="427"/>
      <c r="AF24" s="423"/>
      <c r="AG24" s="424"/>
      <c r="AH24" s="425"/>
      <c r="AK24" s="56">
        <f t="shared" si="12"/>
        <v>0</v>
      </c>
      <c r="AL24" s="56">
        <f t="shared" si="3"/>
        <v>0</v>
      </c>
      <c r="AM24" s="56">
        <f t="shared" si="4"/>
        <v>0</v>
      </c>
      <c r="AN24" s="56">
        <f t="shared" si="5"/>
        <v>0</v>
      </c>
      <c r="AO24" s="56">
        <f t="shared" si="6"/>
        <v>0</v>
      </c>
      <c r="AP24" s="56">
        <f t="shared" si="13"/>
        <v>0</v>
      </c>
      <c r="AQ24" s="56">
        <f t="shared" si="14"/>
        <v>0</v>
      </c>
      <c r="AR24" s="56">
        <f t="shared" si="14"/>
        <v>0</v>
      </c>
      <c r="AS24" s="56">
        <f t="shared" si="14"/>
        <v>0</v>
      </c>
      <c r="AT24" s="56">
        <f t="shared" si="14"/>
        <v>0</v>
      </c>
      <c r="AU24" s="56">
        <f t="shared" si="14"/>
        <v>0</v>
      </c>
      <c r="AV24" s="56">
        <f t="shared" si="14"/>
        <v>0</v>
      </c>
      <c r="AW24" s="56">
        <f t="shared" si="14"/>
        <v>0</v>
      </c>
    </row>
    <row r="25" spans="1:49" ht="11.25" customHeight="1">
      <c r="A25" s="65"/>
      <c r="B25" s="614"/>
      <c r="C25" s="614"/>
      <c r="D25" s="614"/>
      <c r="E25" s="614"/>
      <c r="F25" s="614"/>
      <c r="G25" s="614"/>
      <c r="H25" s="614"/>
      <c r="I25" s="614"/>
      <c r="J25" s="614"/>
      <c r="K25" s="614"/>
      <c r="L25" s="614"/>
      <c r="M25" s="276"/>
      <c r="N25" s="265"/>
      <c r="O25" s="276"/>
    </row>
    <row r="26" spans="1:49">
      <c r="Q26" s="78" t="e">
        <f>((C24-D24)/D24)</f>
        <v>#DIV/0!</v>
      </c>
      <c r="R26" s="44">
        <v>0</v>
      </c>
    </row>
    <row r="28" spans="1:49">
      <c r="B28" s="457" t="s">
        <v>63</v>
      </c>
      <c r="C28" s="458">
        <f>(C4+C5+C6+C7-C8)+(C8+C11-C12)+(C12+C13-C15)</f>
        <v>0</v>
      </c>
      <c r="D28" s="458">
        <f t="shared" ref="D28:J28" si="22">(D4+D5+D6+D7-D8)+(D8+D11-D12)+(D12+D13-D15)</f>
        <v>0</v>
      </c>
      <c r="E28" s="458">
        <f t="shared" si="22"/>
        <v>0</v>
      </c>
      <c r="F28" s="458">
        <f t="shared" si="22"/>
        <v>0</v>
      </c>
      <c r="G28" s="458">
        <f t="shared" si="22"/>
        <v>0</v>
      </c>
      <c r="H28" s="458">
        <f t="shared" si="22"/>
        <v>0</v>
      </c>
      <c r="I28" s="458">
        <f t="shared" si="22"/>
        <v>0</v>
      </c>
      <c r="J28" s="458">
        <f t="shared" si="22"/>
        <v>0</v>
      </c>
      <c r="K28" s="457"/>
      <c r="L28" s="457"/>
      <c r="M28" s="458">
        <f>(M4+M5+M6+M7-M8)+(M8+M11-M12)+(M12+M13-M15)</f>
        <v>0</v>
      </c>
      <c r="N28" s="458">
        <f>(N4+N5+N6+N7-N8)+(N8+N11-N12)+(N12+N13-N15)</f>
        <v>0</v>
      </c>
    </row>
    <row r="36" spans="1:10" hidden="1"/>
    <row r="37" spans="1:10" hidden="1"/>
    <row r="38" spans="1:10" hidden="1"/>
    <row r="39" spans="1:10" hidden="1"/>
    <row r="40" spans="1:10" hidden="1"/>
    <row r="41" spans="1:10" hidden="1"/>
    <row r="42" spans="1:10" hidden="1"/>
    <row r="43" spans="1:10" hidden="1"/>
    <row r="44" spans="1:10" hidden="1"/>
    <row r="45" spans="1:10" hidden="1"/>
    <row r="46" spans="1:10" hidden="1"/>
    <row r="47" spans="1:10" hidden="1"/>
    <row r="48" spans="1:10" hidden="1">
      <c r="A48" s="44"/>
      <c r="C48" s="44"/>
      <c r="D48" s="44"/>
      <c r="E48" s="44"/>
      <c r="F48" s="44"/>
      <c r="G48" s="44"/>
      <c r="H48" s="94"/>
      <c r="I48" s="94"/>
      <c r="J48" s="95"/>
    </row>
    <row r="49" spans="1:30" hidden="1">
      <c r="A49" s="44"/>
      <c r="C49" s="44"/>
      <c r="D49" s="44"/>
      <c r="E49" s="44"/>
      <c r="F49" s="44"/>
      <c r="G49" s="44"/>
      <c r="H49" s="102"/>
      <c r="I49" s="102"/>
      <c r="J49" s="103"/>
    </row>
    <row r="50" spans="1:30" hidden="1">
      <c r="A50" s="44"/>
      <c r="C50" s="44"/>
      <c r="D50" s="44"/>
      <c r="E50" s="44"/>
      <c r="F50" s="44"/>
      <c r="G50" s="44"/>
      <c r="H50" s="96"/>
      <c r="I50" s="96"/>
      <c r="J50" s="97"/>
    </row>
    <row r="51" spans="1:30" s="9" customFormat="1"/>
    <row r="52" spans="1:30" s="128" customFormat="1" ht="19.5" customHeight="1">
      <c r="A52" s="126"/>
      <c r="B52" s="127" t="s">
        <v>47</v>
      </c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3"/>
      <c r="N52" s="164"/>
      <c r="Q52" s="127" t="s">
        <v>55</v>
      </c>
      <c r="R52" s="127"/>
      <c r="S52" s="127"/>
      <c r="T52" s="127"/>
      <c r="U52" s="127"/>
      <c r="V52" s="127"/>
    </row>
    <row r="53" spans="1:30" s="128" customFormat="1" ht="10.5" customHeight="1">
      <c r="A53" s="126"/>
      <c r="B53" s="105" t="s">
        <v>1</v>
      </c>
      <c r="C53" s="106" t="e">
        <f>D3</f>
        <v>#REF!</v>
      </c>
      <c r="D53" s="107" t="e">
        <f t="shared" ref="D53:I53" si="23">E3</f>
        <v>#REF!</v>
      </c>
      <c r="E53" s="107" t="e">
        <f t="shared" si="23"/>
        <v>#REF!</v>
      </c>
      <c r="F53" s="107" t="e">
        <f t="shared" si="23"/>
        <v>#REF!</v>
      </c>
      <c r="G53" s="107" t="e">
        <f t="shared" si="23"/>
        <v>#REF!</v>
      </c>
      <c r="H53" s="107" t="e">
        <f t="shared" si="23"/>
        <v>#REF!</v>
      </c>
      <c r="I53" s="107" t="e">
        <f t="shared" si="23"/>
        <v>#REF!</v>
      </c>
      <c r="J53" s="107"/>
      <c r="K53" s="109"/>
      <c r="L53" s="108"/>
      <c r="M53" s="126"/>
      <c r="N53" s="126"/>
      <c r="Q53" s="105" t="s">
        <v>1</v>
      </c>
      <c r="R53" s="106"/>
      <c r="S53" s="480"/>
      <c r="T53" s="480"/>
      <c r="U53" s="107" t="e">
        <f>+C53</f>
        <v>#REF!</v>
      </c>
      <c r="V53" s="107" t="e">
        <f t="shared" ref="V53:AA53" si="24">+D53</f>
        <v>#REF!</v>
      </c>
      <c r="W53" s="107" t="e">
        <f t="shared" si="24"/>
        <v>#REF!</v>
      </c>
      <c r="X53" s="107" t="e">
        <f t="shared" si="24"/>
        <v>#REF!</v>
      </c>
      <c r="Y53" s="107" t="e">
        <f t="shared" si="24"/>
        <v>#REF!</v>
      </c>
      <c r="Z53" s="107" t="e">
        <f t="shared" si="24"/>
        <v>#REF!</v>
      </c>
      <c r="AA53" s="107" t="e">
        <f t="shared" si="24"/>
        <v>#REF!</v>
      </c>
      <c r="AB53" s="107"/>
      <c r="AC53" s="109"/>
      <c r="AD53" s="108"/>
    </row>
    <row r="54" spans="1:30" s="128" customFormat="1" ht="10.5" customHeight="1">
      <c r="A54" s="126"/>
      <c r="B54" s="48" t="s">
        <v>6</v>
      </c>
      <c r="C54" s="10">
        <v>52</v>
      </c>
      <c r="D54" s="35">
        <v>56</v>
      </c>
      <c r="E54" s="11">
        <v>62</v>
      </c>
      <c r="F54" s="11">
        <v>64</v>
      </c>
      <c r="G54" s="11">
        <v>64</v>
      </c>
      <c r="H54" s="11">
        <v>63</v>
      </c>
      <c r="I54" s="11">
        <v>61</v>
      </c>
      <c r="J54" s="11"/>
      <c r="K54" s="12"/>
      <c r="L54" s="90"/>
      <c r="Q54" s="48" t="s">
        <v>6</v>
      </c>
      <c r="R54" s="10"/>
      <c r="S54" s="35"/>
      <c r="T54" s="35"/>
      <c r="U54" s="35">
        <f t="shared" ref="U54:U74" si="25">+C54-D4</f>
        <v>52</v>
      </c>
      <c r="V54" s="11">
        <f t="shared" ref="V54:V74" si="26">+D54-E4</f>
        <v>56</v>
      </c>
      <c r="W54" s="11">
        <f t="shared" ref="W54:W74" si="27">+E54-F4</f>
        <v>62</v>
      </c>
      <c r="X54" s="11">
        <f t="shared" ref="X54:X74" si="28">+F54-G4</f>
        <v>64</v>
      </c>
      <c r="Y54" s="11">
        <f t="shared" ref="Y54:Y74" si="29">+G54-H4</f>
        <v>64</v>
      </c>
      <c r="Z54" s="11">
        <f t="shared" ref="Z54:Z74" si="30">+H54-I4</f>
        <v>63</v>
      </c>
      <c r="AA54" s="11">
        <f t="shared" ref="AA54:AA74" si="31">+I54-J4</f>
        <v>61</v>
      </c>
      <c r="AB54" s="11"/>
      <c r="AC54" s="12"/>
      <c r="AD54" s="90"/>
    </row>
    <row r="55" spans="1:30" s="128" customFormat="1">
      <c r="B55" s="48" t="s">
        <v>2</v>
      </c>
      <c r="C55" s="10">
        <v>9</v>
      </c>
      <c r="D55" s="35">
        <v>9</v>
      </c>
      <c r="E55" s="11">
        <v>10</v>
      </c>
      <c r="F55" s="11">
        <v>11</v>
      </c>
      <c r="G55" s="11">
        <v>14</v>
      </c>
      <c r="H55" s="11">
        <v>15</v>
      </c>
      <c r="I55" s="11">
        <v>14</v>
      </c>
      <c r="J55" s="11"/>
      <c r="K55" s="16"/>
      <c r="L55" s="13"/>
      <c r="Q55" s="48" t="s">
        <v>2</v>
      </c>
      <c r="R55" s="10"/>
      <c r="S55" s="35"/>
      <c r="T55" s="35"/>
      <c r="U55" s="35">
        <f t="shared" si="25"/>
        <v>9</v>
      </c>
      <c r="V55" s="11">
        <f t="shared" si="26"/>
        <v>9</v>
      </c>
      <c r="W55" s="11">
        <f t="shared" si="27"/>
        <v>10</v>
      </c>
      <c r="X55" s="11">
        <f t="shared" si="28"/>
        <v>11</v>
      </c>
      <c r="Y55" s="11">
        <f t="shared" si="29"/>
        <v>14</v>
      </c>
      <c r="Z55" s="11">
        <f t="shared" si="30"/>
        <v>15</v>
      </c>
      <c r="AA55" s="11">
        <f t="shared" si="31"/>
        <v>14</v>
      </c>
      <c r="AB55" s="11"/>
      <c r="AC55" s="16"/>
      <c r="AD55" s="13"/>
    </row>
    <row r="56" spans="1:30" s="128" customFormat="1">
      <c r="B56" s="48" t="s">
        <v>0</v>
      </c>
      <c r="C56" s="10">
        <v>1</v>
      </c>
      <c r="D56" s="35">
        <v>-2</v>
      </c>
      <c r="E56" s="18">
        <v>-37</v>
      </c>
      <c r="F56" s="18">
        <v>5</v>
      </c>
      <c r="G56" s="18">
        <v>5</v>
      </c>
      <c r="H56" s="18">
        <v>13</v>
      </c>
      <c r="I56" s="18">
        <v>7</v>
      </c>
      <c r="J56" s="18"/>
      <c r="K56" s="16"/>
      <c r="L56" s="13"/>
      <c r="Q56" s="48" t="s">
        <v>0</v>
      </c>
      <c r="R56" s="10"/>
      <c r="S56" s="35"/>
      <c r="T56" s="35"/>
      <c r="U56" s="35">
        <f t="shared" si="25"/>
        <v>1</v>
      </c>
      <c r="V56" s="18">
        <f t="shared" si="26"/>
        <v>-2</v>
      </c>
      <c r="W56" s="18">
        <f t="shared" si="27"/>
        <v>-37</v>
      </c>
      <c r="X56" s="18">
        <f t="shared" si="28"/>
        <v>5</v>
      </c>
      <c r="Y56" s="18">
        <f t="shared" si="29"/>
        <v>5</v>
      </c>
      <c r="Z56" s="18">
        <f t="shared" si="30"/>
        <v>13</v>
      </c>
      <c r="AA56" s="18">
        <f t="shared" si="31"/>
        <v>7</v>
      </c>
      <c r="AB56" s="18"/>
      <c r="AC56" s="16"/>
      <c r="AD56" s="13"/>
    </row>
    <row r="57" spans="1:30" s="128" customFormat="1">
      <c r="B57" s="48" t="s">
        <v>16</v>
      </c>
      <c r="C57" s="10">
        <v>0</v>
      </c>
      <c r="D57" s="35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/>
      <c r="K57" s="16"/>
      <c r="L57" s="13"/>
      <c r="Q57" s="48" t="s">
        <v>16</v>
      </c>
      <c r="R57" s="10"/>
      <c r="S57" s="35"/>
      <c r="T57" s="35"/>
      <c r="U57" s="35">
        <f t="shared" si="25"/>
        <v>0</v>
      </c>
      <c r="V57" s="18">
        <f t="shared" si="26"/>
        <v>0</v>
      </c>
      <c r="W57" s="18">
        <f t="shared" si="27"/>
        <v>0</v>
      </c>
      <c r="X57" s="18">
        <f t="shared" si="28"/>
        <v>0</v>
      </c>
      <c r="Y57" s="18">
        <f t="shared" si="29"/>
        <v>0</v>
      </c>
      <c r="Z57" s="18">
        <f t="shared" si="30"/>
        <v>0</v>
      </c>
      <c r="AA57" s="18">
        <f t="shared" si="31"/>
        <v>0</v>
      </c>
      <c r="AB57" s="18"/>
      <c r="AC57" s="16"/>
      <c r="AD57" s="13"/>
    </row>
    <row r="58" spans="1:30" s="128" customFormat="1">
      <c r="B58" s="54" t="s">
        <v>7</v>
      </c>
      <c r="C58" s="36">
        <v>62</v>
      </c>
      <c r="D58" s="37">
        <v>63</v>
      </c>
      <c r="E58" s="23">
        <v>35</v>
      </c>
      <c r="F58" s="23">
        <v>80</v>
      </c>
      <c r="G58" s="23">
        <v>83</v>
      </c>
      <c r="H58" s="23">
        <v>91</v>
      </c>
      <c r="I58" s="23">
        <v>82</v>
      </c>
      <c r="J58" s="23"/>
      <c r="K58" s="21"/>
      <c r="L58" s="22"/>
      <c r="Q58" s="54" t="s">
        <v>7</v>
      </c>
      <c r="R58" s="36"/>
      <c r="S58" s="37"/>
      <c r="T58" s="37"/>
      <c r="U58" s="37">
        <f t="shared" si="25"/>
        <v>62</v>
      </c>
      <c r="V58" s="23">
        <f t="shared" si="26"/>
        <v>63</v>
      </c>
      <c r="W58" s="23">
        <f t="shared" si="27"/>
        <v>35</v>
      </c>
      <c r="X58" s="23">
        <f t="shared" si="28"/>
        <v>80</v>
      </c>
      <c r="Y58" s="23">
        <f t="shared" si="29"/>
        <v>83</v>
      </c>
      <c r="Z58" s="23">
        <f t="shared" si="30"/>
        <v>91</v>
      </c>
      <c r="AA58" s="23">
        <f t="shared" si="31"/>
        <v>82</v>
      </c>
      <c r="AB58" s="23"/>
      <c r="AC58" s="21"/>
      <c r="AD58" s="22"/>
    </row>
    <row r="59" spans="1:30" s="128" customFormat="1">
      <c r="B59" s="48" t="s">
        <v>3</v>
      </c>
      <c r="C59" s="10">
        <v>-2</v>
      </c>
      <c r="D59" s="35">
        <v>-3</v>
      </c>
      <c r="E59" s="18">
        <v>-3</v>
      </c>
      <c r="F59" s="18">
        <v>-4</v>
      </c>
      <c r="G59" s="18">
        <v>-4</v>
      </c>
      <c r="H59" s="18">
        <v>-4</v>
      </c>
      <c r="I59" s="18">
        <v>-3</v>
      </c>
      <c r="J59" s="18"/>
      <c r="K59" s="16"/>
      <c r="L59" s="13"/>
      <c r="Q59" s="48" t="s">
        <v>3</v>
      </c>
      <c r="R59" s="10"/>
      <c r="S59" s="35"/>
      <c r="T59" s="35"/>
      <c r="U59" s="35">
        <f t="shared" si="25"/>
        <v>-2</v>
      </c>
      <c r="V59" s="18">
        <f t="shared" si="26"/>
        <v>-3</v>
      </c>
      <c r="W59" s="18">
        <f t="shared" si="27"/>
        <v>-3</v>
      </c>
      <c r="X59" s="18">
        <f t="shared" si="28"/>
        <v>-4</v>
      </c>
      <c r="Y59" s="18">
        <f t="shared" si="29"/>
        <v>-4</v>
      </c>
      <c r="Z59" s="18">
        <f t="shared" si="30"/>
        <v>-4</v>
      </c>
      <c r="AA59" s="18">
        <f t="shared" si="31"/>
        <v>-3</v>
      </c>
      <c r="AB59" s="18"/>
      <c r="AC59" s="16"/>
      <c r="AD59" s="13"/>
    </row>
    <row r="60" spans="1:30" s="128" customFormat="1">
      <c r="B60" s="48" t="s">
        <v>57</v>
      </c>
      <c r="C60" s="10">
        <v>-12</v>
      </c>
      <c r="D60" s="35">
        <v>-12</v>
      </c>
      <c r="E60" s="18">
        <v>-12</v>
      </c>
      <c r="F60" s="18">
        <v>-13</v>
      </c>
      <c r="G60" s="18">
        <v>-12</v>
      </c>
      <c r="H60" s="18">
        <v>-13</v>
      </c>
      <c r="I60" s="18">
        <v>-12</v>
      </c>
      <c r="J60" s="18"/>
      <c r="K60" s="16"/>
      <c r="L60" s="13"/>
      <c r="Q60" s="48"/>
      <c r="R60" s="10"/>
      <c r="S60" s="35"/>
      <c r="T60" s="35"/>
      <c r="U60" s="35">
        <f t="shared" si="25"/>
        <v>-12</v>
      </c>
      <c r="V60" s="18">
        <f t="shared" si="26"/>
        <v>-12</v>
      </c>
      <c r="W60" s="18">
        <f t="shared" si="27"/>
        <v>-12</v>
      </c>
      <c r="X60" s="18">
        <f t="shared" si="28"/>
        <v>-13</v>
      </c>
      <c r="Y60" s="18">
        <f t="shared" si="29"/>
        <v>-12</v>
      </c>
      <c r="Z60" s="18">
        <f t="shared" si="30"/>
        <v>-13</v>
      </c>
      <c r="AA60" s="18">
        <f t="shared" si="31"/>
        <v>-12</v>
      </c>
      <c r="AB60" s="18"/>
      <c r="AC60" s="16"/>
      <c r="AD60" s="13"/>
    </row>
    <row r="61" spans="1:30" s="128" customFormat="1">
      <c r="B61" s="54" t="s">
        <v>22</v>
      </c>
      <c r="C61" s="36">
        <v>-15</v>
      </c>
      <c r="D61" s="37">
        <v>-15</v>
      </c>
      <c r="E61" s="23">
        <v>-16</v>
      </c>
      <c r="F61" s="23">
        <v>-16</v>
      </c>
      <c r="G61" s="23">
        <v>-16</v>
      </c>
      <c r="H61" s="23">
        <v>-16</v>
      </c>
      <c r="I61" s="23">
        <v>-15</v>
      </c>
      <c r="J61" s="23"/>
      <c r="K61" s="21"/>
      <c r="L61" s="22"/>
      <c r="Q61" s="54" t="s">
        <v>22</v>
      </c>
      <c r="R61" s="36"/>
      <c r="S61" s="37"/>
      <c r="T61" s="37"/>
      <c r="U61" s="37">
        <f t="shared" si="25"/>
        <v>-15</v>
      </c>
      <c r="V61" s="23">
        <f t="shared" si="26"/>
        <v>-15</v>
      </c>
      <c r="W61" s="23">
        <f t="shared" si="27"/>
        <v>-16</v>
      </c>
      <c r="X61" s="23">
        <f t="shared" si="28"/>
        <v>-16</v>
      </c>
      <c r="Y61" s="23">
        <f t="shared" si="29"/>
        <v>-16</v>
      </c>
      <c r="Z61" s="23">
        <f t="shared" si="30"/>
        <v>-16</v>
      </c>
      <c r="AA61" s="23">
        <f t="shared" si="31"/>
        <v>-15</v>
      </c>
      <c r="AB61" s="23"/>
      <c r="AC61" s="21"/>
      <c r="AD61" s="22"/>
    </row>
    <row r="62" spans="1:30" s="128" customFormat="1">
      <c r="B62" s="54" t="s">
        <v>11</v>
      </c>
      <c r="C62" s="36">
        <v>47</v>
      </c>
      <c r="D62" s="37">
        <v>48</v>
      </c>
      <c r="E62" s="23">
        <v>19</v>
      </c>
      <c r="F62" s="23">
        <v>64</v>
      </c>
      <c r="G62" s="23">
        <v>67</v>
      </c>
      <c r="H62" s="23">
        <v>75</v>
      </c>
      <c r="I62" s="23">
        <v>67</v>
      </c>
      <c r="J62" s="23"/>
      <c r="K62" s="21"/>
      <c r="L62" s="22"/>
      <c r="Q62" s="54" t="s">
        <v>11</v>
      </c>
      <c r="R62" s="36"/>
      <c r="S62" s="37"/>
      <c r="T62" s="37"/>
      <c r="U62" s="37">
        <f t="shared" si="25"/>
        <v>47</v>
      </c>
      <c r="V62" s="23">
        <f t="shared" si="26"/>
        <v>48</v>
      </c>
      <c r="W62" s="23">
        <f t="shared" si="27"/>
        <v>19</v>
      </c>
      <c r="X62" s="23">
        <f t="shared" si="28"/>
        <v>64</v>
      </c>
      <c r="Y62" s="23">
        <f t="shared" si="29"/>
        <v>67</v>
      </c>
      <c r="Z62" s="23">
        <f t="shared" si="30"/>
        <v>75</v>
      </c>
      <c r="AA62" s="23">
        <f t="shared" si="31"/>
        <v>67</v>
      </c>
      <c r="AB62" s="23"/>
      <c r="AC62" s="21"/>
      <c r="AD62" s="22"/>
    </row>
    <row r="63" spans="1:30" s="128" customFormat="1">
      <c r="B63" s="48" t="s">
        <v>21</v>
      </c>
      <c r="C63" s="10">
        <v>-14</v>
      </c>
      <c r="D63" s="35">
        <v>-25</v>
      </c>
      <c r="E63" s="18">
        <v>-39</v>
      </c>
      <c r="F63" s="18">
        <v>-58</v>
      </c>
      <c r="G63" s="18">
        <v>-49</v>
      </c>
      <c r="H63" s="18">
        <v>-59</v>
      </c>
      <c r="I63" s="18">
        <v>-24</v>
      </c>
      <c r="J63" s="18"/>
      <c r="K63" s="16"/>
      <c r="L63" s="13"/>
      <c r="Q63" s="48" t="s">
        <v>21</v>
      </c>
      <c r="R63" s="10"/>
      <c r="S63" s="35"/>
      <c r="T63" s="35"/>
      <c r="U63" s="35">
        <f t="shared" si="25"/>
        <v>-14</v>
      </c>
      <c r="V63" s="18">
        <f t="shared" si="26"/>
        <v>-25</v>
      </c>
      <c r="W63" s="18">
        <f t="shared" si="27"/>
        <v>-39</v>
      </c>
      <c r="X63" s="18">
        <f t="shared" si="28"/>
        <v>-58</v>
      </c>
      <c r="Y63" s="18">
        <f t="shared" si="29"/>
        <v>-49</v>
      </c>
      <c r="Z63" s="18">
        <f t="shared" si="30"/>
        <v>-59</v>
      </c>
      <c r="AA63" s="18">
        <f t="shared" si="31"/>
        <v>-24</v>
      </c>
      <c r="AB63" s="18"/>
      <c r="AC63" s="16"/>
      <c r="AD63" s="13"/>
    </row>
    <row r="64" spans="1:30" s="128" customFormat="1">
      <c r="B64" s="303" t="s">
        <v>74</v>
      </c>
      <c r="C64" s="10"/>
      <c r="D64" s="35"/>
      <c r="E64" s="18"/>
      <c r="F64" s="18"/>
      <c r="G64" s="18"/>
      <c r="H64" s="18"/>
      <c r="I64" s="18"/>
      <c r="J64" s="18"/>
      <c r="K64" s="16"/>
      <c r="L64" s="13"/>
      <c r="Q64" s="303" t="s">
        <v>74</v>
      </c>
      <c r="R64" s="10"/>
      <c r="S64" s="35"/>
      <c r="T64" s="35"/>
      <c r="U64" s="35">
        <f t="shared" si="25"/>
        <v>0</v>
      </c>
      <c r="V64" s="18">
        <f t="shared" si="26"/>
        <v>0</v>
      </c>
      <c r="W64" s="18">
        <f t="shared" si="27"/>
        <v>0</v>
      </c>
      <c r="X64" s="18">
        <f t="shared" si="28"/>
        <v>0</v>
      </c>
      <c r="Y64" s="18">
        <f t="shared" si="29"/>
        <v>0</v>
      </c>
      <c r="Z64" s="18">
        <f t="shared" si="30"/>
        <v>0</v>
      </c>
      <c r="AA64" s="18">
        <f t="shared" si="31"/>
        <v>0</v>
      </c>
      <c r="AB64" s="18"/>
      <c r="AC64" s="16"/>
      <c r="AD64" s="13"/>
    </row>
    <row r="65" spans="2:30" s="128" customFormat="1">
      <c r="B65" s="55" t="s">
        <v>4</v>
      </c>
      <c r="C65" s="38">
        <v>33</v>
      </c>
      <c r="D65" s="39">
        <v>23</v>
      </c>
      <c r="E65" s="26">
        <v>-20</v>
      </c>
      <c r="F65" s="26">
        <v>6</v>
      </c>
      <c r="G65" s="26">
        <v>18</v>
      </c>
      <c r="H65" s="26">
        <v>16</v>
      </c>
      <c r="I65" s="26">
        <v>43</v>
      </c>
      <c r="J65" s="26"/>
      <c r="K65" s="28"/>
      <c r="L65" s="29"/>
      <c r="Q65" s="55" t="s">
        <v>4</v>
      </c>
      <c r="R65" s="38"/>
      <c r="S65" s="39"/>
      <c r="T65" s="39"/>
      <c r="U65" s="39">
        <f t="shared" si="25"/>
        <v>33</v>
      </c>
      <c r="V65" s="26">
        <f t="shared" si="26"/>
        <v>23</v>
      </c>
      <c r="W65" s="26">
        <f t="shared" si="27"/>
        <v>-20</v>
      </c>
      <c r="X65" s="26">
        <f t="shared" si="28"/>
        <v>6</v>
      </c>
      <c r="Y65" s="26">
        <f t="shared" si="29"/>
        <v>18</v>
      </c>
      <c r="Z65" s="26">
        <f t="shared" si="30"/>
        <v>16</v>
      </c>
      <c r="AA65" s="26">
        <f t="shared" si="31"/>
        <v>43</v>
      </c>
      <c r="AB65" s="26"/>
      <c r="AC65" s="28"/>
      <c r="AD65" s="29"/>
    </row>
    <row r="66" spans="2:30" s="128" customFormat="1">
      <c r="B66" s="48" t="s">
        <v>8</v>
      </c>
      <c r="C66" s="72">
        <v>24</v>
      </c>
      <c r="D66" s="18">
        <v>24</v>
      </c>
      <c r="E66" s="18">
        <v>46</v>
      </c>
      <c r="F66" s="18">
        <v>20</v>
      </c>
      <c r="G66" s="18">
        <v>19</v>
      </c>
      <c r="H66" s="18">
        <v>18</v>
      </c>
      <c r="I66" s="18">
        <v>18</v>
      </c>
      <c r="J66" s="18"/>
      <c r="K66" s="16"/>
      <c r="L66" s="13"/>
      <c r="Q66" s="48" t="s">
        <v>8</v>
      </c>
      <c r="R66" s="72"/>
      <c r="S66" s="18"/>
      <c r="T66" s="18"/>
      <c r="U66" s="18">
        <f t="shared" si="25"/>
        <v>24</v>
      </c>
      <c r="V66" s="18">
        <f t="shared" si="26"/>
        <v>24</v>
      </c>
      <c r="W66" s="18">
        <f t="shared" si="27"/>
        <v>46</v>
      </c>
      <c r="X66" s="18">
        <f t="shared" si="28"/>
        <v>20</v>
      </c>
      <c r="Y66" s="18">
        <f t="shared" si="29"/>
        <v>19</v>
      </c>
      <c r="Z66" s="18">
        <f t="shared" si="30"/>
        <v>18</v>
      </c>
      <c r="AA66" s="18">
        <f t="shared" si="31"/>
        <v>18</v>
      </c>
      <c r="AB66" s="18"/>
      <c r="AC66" s="16"/>
      <c r="AD66" s="13"/>
    </row>
    <row r="67" spans="2:30" s="128" customFormat="1">
      <c r="B67" s="48" t="s">
        <v>67</v>
      </c>
      <c r="C67" s="72">
        <v>6</v>
      </c>
      <c r="D67" s="18">
        <v>4</v>
      </c>
      <c r="E67" s="18">
        <v>-3</v>
      </c>
      <c r="F67" s="18">
        <v>1</v>
      </c>
      <c r="G67" s="18">
        <v>3</v>
      </c>
      <c r="H67" s="18">
        <v>3</v>
      </c>
      <c r="I67" s="18">
        <v>9</v>
      </c>
      <c r="J67" s="18"/>
      <c r="K67" s="16"/>
      <c r="L67" s="13"/>
      <c r="Q67" s="48" t="s">
        <v>5</v>
      </c>
      <c r="R67" s="72"/>
      <c r="S67" s="18"/>
      <c r="T67" s="18"/>
      <c r="U67" s="18">
        <f t="shared" si="25"/>
        <v>6</v>
      </c>
      <c r="V67" s="18">
        <f t="shared" si="26"/>
        <v>4</v>
      </c>
      <c r="W67" s="18">
        <f t="shared" si="27"/>
        <v>-3</v>
      </c>
      <c r="X67" s="18">
        <f t="shared" si="28"/>
        <v>1</v>
      </c>
      <c r="Y67" s="18">
        <f t="shared" si="29"/>
        <v>3</v>
      </c>
      <c r="Z67" s="18">
        <f t="shared" si="30"/>
        <v>3</v>
      </c>
      <c r="AA67" s="18">
        <f t="shared" si="31"/>
        <v>9</v>
      </c>
      <c r="AB67" s="18"/>
      <c r="AC67" s="16"/>
      <c r="AD67" s="13"/>
    </row>
    <row r="68" spans="2:30" s="128" customFormat="1">
      <c r="B68" s="48" t="s">
        <v>5</v>
      </c>
      <c r="C68" s="72">
        <v>7</v>
      </c>
      <c r="D68" s="18">
        <v>7</v>
      </c>
      <c r="E68" s="18">
        <v>2</v>
      </c>
      <c r="F68" s="18">
        <v>10</v>
      </c>
      <c r="G68" s="18">
        <v>10</v>
      </c>
      <c r="H68" s="18">
        <v>13</v>
      </c>
      <c r="I68" s="18">
        <v>11</v>
      </c>
      <c r="J68" s="18"/>
      <c r="K68" s="16"/>
      <c r="L68" s="13"/>
      <c r="Q68" s="48" t="s">
        <v>5</v>
      </c>
      <c r="R68" s="72"/>
      <c r="S68" s="18"/>
      <c r="T68" s="18"/>
      <c r="U68" s="18">
        <f t="shared" si="25"/>
        <v>7</v>
      </c>
      <c r="V68" s="18">
        <f t="shared" si="26"/>
        <v>7</v>
      </c>
      <c r="W68" s="18">
        <f t="shared" si="27"/>
        <v>2</v>
      </c>
      <c r="X68" s="18">
        <f t="shared" si="28"/>
        <v>10</v>
      </c>
      <c r="Y68" s="18">
        <f t="shared" si="29"/>
        <v>10</v>
      </c>
      <c r="Z68" s="18">
        <f t="shared" si="30"/>
        <v>13</v>
      </c>
      <c r="AA68" s="18">
        <f t="shared" si="31"/>
        <v>11</v>
      </c>
      <c r="AB68" s="18"/>
      <c r="AC68" s="16"/>
      <c r="AD68" s="13"/>
    </row>
    <row r="69" spans="2:30" s="128" customFormat="1">
      <c r="B69" s="48" t="s">
        <v>26</v>
      </c>
      <c r="C69" s="30">
        <v>1577</v>
      </c>
      <c r="D69" s="24">
        <v>1802</v>
      </c>
      <c r="E69" s="24">
        <v>1831</v>
      </c>
      <c r="F69" s="24">
        <v>1701</v>
      </c>
      <c r="G69" s="24">
        <v>1595</v>
      </c>
      <c r="H69" s="24">
        <v>1528</v>
      </c>
      <c r="I69" s="24">
        <v>1537</v>
      </c>
      <c r="J69" s="24"/>
      <c r="K69" s="16"/>
      <c r="L69" s="13"/>
      <c r="Q69" s="48" t="s">
        <v>26</v>
      </c>
      <c r="R69" s="30"/>
      <c r="S69" s="24"/>
      <c r="T69" s="24"/>
      <c r="U69" s="24">
        <f t="shared" si="25"/>
        <v>1577</v>
      </c>
      <c r="V69" s="24">
        <f t="shared" si="26"/>
        <v>1802</v>
      </c>
      <c r="W69" s="24">
        <f t="shared" si="27"/>
        <v>1831</v>
      </c>
      <c r="X69" s="24">
        <f t="shared" si="28"/>
        <v>1701</v>
      </c>
      <c r="Y69" s="24">
        <f t="shared" si="29"/>
        <v>1595</v>
      </c>
      <c r="Z69" s="24">
        <f t="shared" si="30"/>
        <v>1528</v>
      </c>
      <c r="AA69" s="24">
        <f t="shared" si="31"/>
        <v>1537</v>
      </c>
      <c r="AB69" s="24"/>
      <c r="AC69" s="16"/>
      <c r="AD69" s="13"/>
    </row>
    <row r="70" spans="2:30" s="128" customFormat="1">
      <c r="B70" s="183" t="s">
        <v>59</v>
      </c>
      <c r="C70" s="30">
        <v>8589</v>
      </c>
      <c r="D70" s="24">
        <v>9959</v>
      </c>
      <c r="E70" s="24">
        <v>9931</v>
      </c>
      <c r="F70" s="24">
        <v>9399</v>
      </c>
      <c r="G70" s="24">
        <v>9697</v>
      </c>
      <c r="H70" s="24">
        <v>9355</v>
      </c>
      <c r="I70" s="24">
        <v>9390</v>
      </c>
      <c r="J70" s="24"/>
      <c r="K70" s="16"/>
      <c r="L70" s="13"/>
      <c r="Q70" s="183" t="s">
        <v>59</v>
      </c>
      <c r="R70" s="30"/>
      <c r="S70" s="24"/>
      <c r="T70" s="24"/>
      <c r="U70" s="24">
        <f t="shared" si="25"/>
        <v>8589</v>
      </c>
      <c r="V70" s="24">
        <f t="shared" si="26"/>
        <v>9959</v>
      </c>
      <c r="W70" s="24">
        <f t="shared" si="27"/>
        <v>9931</v>
      </c>
      <c r="X70" s="24">
        <f t="shared" si="28"/>
        <v>9399</v>
      </c>
      <c r="Y70" s="24">
        <f t="shared" si="29"/>
        <v>9697</v>
      </c>
      <c r="Z70" s="24">
        <f t="shared" si="30"/>
        <v>9355</v>
      </c>
      <c r="AA70" s="24">
        <f t="shared" si="31"/>
        <v>9390</v>
      </c>
      <c r="AB70" s="24"/>
      <c r="AC70" s="16"/>
      <c r="AD70" s="13"/>
    </row>
    <row r="71" spans="2:30" s="128" customFormat="1">
      <c r="B71" s="46" t="s">
        <v>12</v>
      </c>
      <c r="C71" s="31">
        <v>45</v>
      </c>
      <c r="D71" s="32">
        <v>66</v>
      </c>
      <c r="E71" s="32">
        <v>72</v>
      </c>
      <c r="F71" s="32">
        <v>76</v>
      </c>
      <c r="G71" s="32">
        <v>79</v>
      </c>
      <c r="H71" s="32">
        <v>81</v>
      </c>
      <c r="I71" s="32">
        <v>76</v>
      </c>
      <c r="J71" s="32"/>
      <c r="K71" s="33"/>
      <c r="L71" s="34"/>
      <c r="Q71" s="46" t="s">
        <v>12</v>
      </c>
      <c r="R71" s="31"/>
      <c r="S71" s="32"/>
      <c r="T71" s="32"/>
      <c r="U71" s="32">
        <f t="shared" si="25"/>
        <v>45</v>
      </c>
      <c r="V71" s="32">
        <f t="shared" si="26"/>
        <v>66</v>
      </c>
      <c r="W71" s="32">
        <f t="shared" si="27"/>
        <v>72</v>
      </c>
      <c r="X71" s="32">
        <f t="shared" si="28"/>
        <v>76</v>
      </c>
      <c r="Y71" s="32">
        <f t="shared" si="29"/>
        <v>79</v>
      </c>
      <c r="Z71" s="32">
        <f t="shared" si="30"/>
        <v>81</v>
      </c>
      <c r="AA71" s="32">
        <f t="shared" si="31"/>
        <v>76</v>
      </c>
      <c r="AB71" s="32"/>
      <c r="AC71" s="33"/>
      <c r="AD71" s="34"/>
    </row>
    <row r="72" spans="2:30" s="128" customFormat="1">
      <c r="B72" s="54" t="s">
        <v>20</v>
      </c>
      <c r="C72" s="80"/>
      <c r="D72" s="17"/>
      <c r="E72" s="17"/>
      <c r="F72" s="17"/>
      <c r="G72" s="17"/>
      <c r="H72" s="17"/>
      <c r="I72" s="17"/>
      <c r="J72" s="17"/>
      <c r="K72" s="16"/>
      <c r="L72" s="13"/>
      <c r="Q72" s="54" t="s">
        <v>20</v>
      </c>
      <c r="R72" s="80"/>
      <c r="S72" s="17"/>
      <c r="T72" s="17"/>
      <c r="U72" s="17">
        <f t="shared" si="25"/>
        <v>0</v>
      </c>
      <c r="V72" s="17">
        <f t="shared" si="26"/>
        <v>0</v>
      </c>
      <c r="W72" s="17">
        <f t="shared" si="27"/>
        <v>0</v>
      </c>
      <c r="X72" s="17">
        <f t="shared" si="28"/>
        <v>0</v>
      </c>
      <c r="Y72" s="17">
        <f t="shared" si="29"/>
        <v>0</v>
      </c>
      <c r="Z72" s="17">
        <f t="shared" si="30"/>
        <v>0</v>
      </c>
      <c r="AA72" s="17">
        <f t="shared" si="31"/>
        <v>0</v>
      </c>
      <c r="AB72" s="17"/>
      <c r="AC72" s="16"/>
      <c r="AD72" s="13"/>
    </row>
    <row r="73" spans="2:30" s="128" customFormat="1">
      <c r="B73" s="48" t="s">
        <v>23</v>
      </c>
      <c r="C73" s="73">
        <v>9.1999999999999993</v>
      </c>
      <c r="D73" s="74">
        <v>9.9</v>
      </c>
      <c r="E73" s="74">
        <v>10.7</v>
      </c>
      <c r="F73" s="74">
        <v>11.6</v>
      </c>
      <c r="G73" s="74">
        <v>12</v>
      </c>
      <c r="H73" s="74">
        <v>11.8</v>
      </c>
      <c r="I73" s="74">
        <v>12</v>
      </c>
      <c r="J73" s="74"/>
      <c r="K73" s="16"/>
      <c r="L73" s="13"/>
      <c r="Q73" s="48" t="s">
        <v>23</v>
      </c>
      <c r="R73" s="73"/>
      <c r="S73" s="74"/>
      <c r="T73" s="74"/>
      <c r="U73" s="74">
        <f t="shared" si="25"/>
        <v>9.1999999999999993</v>
      </c>
      <c r="V73" s="74">
        <f t="shared" si="26"/>
        <v>9.9</v>
      </c>
      <c r="W73" s="74">
        <f t="shared" si="27"/>
        <v>10.7</v>
      </c>
      <c r="X73" s="74">
        <f t="shared" si="28"/>
        <v>11.6</v>
      </c>
      <c r="Y73" s="74">
        <f t="shared" si="29"/>
        <v>12</v>
      </c>
      <c r="Z73" s="74">
        <f t="shared" si="30"/>
        <v>11.8</v>
      </c>
      <c r="AA73" s="74">
        <f t="shared" si="31"/>
        <v>12</v>
      </c>
      <c r="AB73" s="74"/>
      <c r="AC73" s="16"/>
      <c r="AD73" s="13"/>
    </row>
    <row r="74" spans="2:30" s="128" customFormat="1">
      <c r="B74" s="46" t="s">
        <v>13</v>
      </c>
      <c r="C74" s="85">
        <v>3.6</v>
      </c>
      <c r="D74" s="101">
        <v>3.8</v>
      </c>
      <c r="E74" s="101">
        <v>5.0999999999999996</v>
      </c>
      <c r="F74" s="101">
        <v>5.7</v>
      </c>
      <c r="G74" s="101">
        <v>5.0999999999999996</v>
      </c>
      <c r="H74" s="101">
        <v>4.7</v>
      </c>
      <c r="I74" s="101">
        <v>4.5999999999999996</v>
      </c>
      <c r="J74" s="101"/>
      <c r="K74" s="33"/>
      <c r="L74" s="34"/>
      <c r="Q74" s="46" t="s">
        <v>13</v>
      </c>
      <c r="R74" s="85"/>
      <c r="S74" s="101"/>
      <c r="T74" s="101"/>
      <c r="U74" s="101">
        <f t="shared" si="25"/>
        <v>3.6</v>
      </c>
      <c r="V74" s="101">
        <f t="shared" si="26"/>
        <v>3.8</v>
      </c>
      <c r="W74" s="101">
        <f t="shared" si="27"/>
        <v>5.0999999999999996</v>
      </c>
      <c r="X74" s="101">
        <f t="shared" si="28"/>
        <v>5.7</v>
      </c>
      <c r="Y74" s="101">
        <f t="shared" si="29"/>
        <v>5.0999999999999996</v>
      </c>
      <c r="Z74" s="101">
        <f t="shared" si="30"/>
        <v>4.7</v>
      </c>
      <c r="AA74" s="101">
        <f t="shared" si="31"/>
        <v>4.5999999999999996</v>
      </c>
      <c r="AB74" s="101"/>
      <c r="AC74" s="33"/>
      <c r="AD74" s="34"/>
    </row>
    <row r="75" spans="2:30" s="128" customFormat="1">
      <c r="B75" s="615"/>
      <c r="C75" s="616"/>
      <c r="D75" s="616"/>
      <c r="E75" s="616"/>
      <c r="F75" s="616"/>
      <c r="G75" s="616"/>
      <c r="H75" s="616"/>
      <c r="I75" s="616"/>
      <c r="J75" s="616"/>
      <c r="K75" s="616"/>
      <c r="L75" s="616"/>
    </row>
    <row r="76" spans="2:30" s="128" customFormat="1">
      <c r="B76" s="44"/>
      <c r="C76" s="9"/>
      <c r="D76" s="9"/>
      <c r="E76" s="9"/>
      <c r="F76" s="9"/>
      <c r="G76" s="9"/>
      <c r="H76" s="9"/>
      <c r="I76" s="9"/>
      <c r="J76" s="9"/>
      <c r="K76" s="9"/>
      <c r="L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2:30" s="128" customFormat="1">
      <c r="B77" s="44"/>
      <c r="C77" s="9"/>
      <c r="D77" s="9"/>
      <c r="E77" s="9"/>
      <c r="F77" s="9"/>
      <c r="G77" s="9"/>
      <c r="H77" s="9"/>
      <c r="I77" s="9"/>
      <c r="J77" s="9"/>
      <c r="K77" s="9"/>
      <c r="L77" s="9"/>
      <c r="O77" s="44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2:30" s="128" customFormat="1">
      <c r="B78" s="44"/>
      <c r="C78" s="9"/>
      <c r="D78" s="9"/>
      <c r="E78" s="9"/>
      <c r="F78" s="9"/>
      <c r="G78" s="9"/>
      <c r="H78" s="9"/>
      <c r="I78" s="9"/>
      <c r="J78" s="9"/>
      <c r="K78" s="9"/>
      <c r="L78" s="9"/>
      <c r="O78" s="44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2:30" s="128" customFormat="1">
      <c r="B79" s="44"/>
      <c r="C79" s="9"/>
      <c r="D79" s="9"/>
      <c r="E79" s="9"/>
      <c r="F79" s="9"/>
      <c r="G79" s="9"/>
      <c r="H79" s="9"/>
      <c r="I79" s="9"/>
      <c r="J79" s="9"/>
      <c r="K79" s="9"/>
      <c r="L79" s="9"/>
      <c r="O79" s="44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2:30" s="128" customFormat="1">
      <c r="B80" s="44"/>
      <c r="C80" s="9"/>
      <c r="D80" s="9"/>
      <c r="E80" s="9"/>
      <c r="F80" s="9"/>
      <c r="G80" s="9"/>
      <c r="H80" s="9"/>
      <c r="I80" s="9"/>
      <c r="J80" s="9"/>
      <c r="K80" s="9"/>
      <c r="L80" s="9"/>
      <c r="O80" s="44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2:28" s="128" customFormat="1">
      <c r="B81" s="44"/>
      <c r="C81" s="9"/>
      <c r="D81" s="9"/>
      <c r="E81" s="9"/>
      <c r="F81" s="9"/>
      <c r="G81" s="9"/>
      <c r="H81" s="9"/>
      <c r="I81" s="9"/>
      <c r="J81" s="9"/>
      <c r="K81" s="9"/>
      <c r="L81" s="9"/>
      <c r="O81" s="44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2:28" s="128" customFormat="1">
      <c r="B82" s="44"/>
      <c r="C82" s="9"/>
      <c r="D82" s="9"/>
      <c r="E82" s="9"/>
      <c r="F82" s="9"/>
      <c r="G82" s="9"/>
      <c r="H82" s="9"/>
      <c r="I82" s="9"/>
      <c r="J82" s="9"/>
      <c r="K82" s="9"/>
      <c r="L82" s="9"/>
      <c r="O82" s="44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2:28" s="128" customFormat="1">
      <c r="B83" s="44"/>
      <c r="C83" s="9"/>
      <c r="D83" s="9"/>
      <c r="E83" s="9"/>
      <c r="F83" s="9"/>
      <c r="G83" s="9"/>
      <c r="H83" s="9"/>
      <c r="I83" s="9"/>
      <c r="J83" s="9"/>
      <c r="K83" s="9"/>
      <c r="L83" s="9"/>
      <c r="O83" s="44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2:28" s="128" customFormat="1">
      <c r="B84" s="44"/>
      <c r="C84" s="9"/>
      <c r="D84" s="9"/>
      <c r="E84" s="9"/>
      <c r="F84" s="9"/>
      <c r="G84" s="9"/>
      <c r="H84" s="9"/>
      <c r="I84" s="9"/>
      <c r="J84" s="9"/>
      <c r="K84" s="9"/>
      <c r="L84" s="9"/>
      <c r="O84" s="44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2:28" s="128" customFormat="1">
      <c r="B85" s="44"/>
      <c r="C85" s="9"/>
      <c r="D85" s="9"/>
      <c r="E85" s="9"/>
      <c r="F85" s="9"/>
      <c r="G85" s="9"/>
      <c r="H85" s="9"/>
      <c r="I85" s="9"/>
      <c r="J85" s="9"/>
      <c r="K85" s="9"/>
      <c r="L85" s="9"/>
      <c r="O85" s="44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2:28" s="128" customFormat="1"/>
    <row r="87" spans="2:28" s="128" customFormat="1"/>
    <row r="88" spans="2:28" s="128" customFormat="1"/>
    <row r="89" spans="2:28" s="128" customFormat="1"/>
    <row r="90" spans="2:28" s="128" customFormat="1"/>
    <row r="91" spans="2:28" s="128" customFormat="1"/>
    <row r="92" spans="2:28" s="128" customFormat="1"/>
    <row r="93" spans="2:28" s="128" customFormat="1"/>
    <row r="94" spans="2:28" s="128" customFormat="1"/>
    <row r="95" spans="2:28" s="128" customFormat="1"/>
    <row r="96" spans="2:28" s="128" customFormat="1"/>
    <row r="97" s="128" customFormat="1"/>
    <row r="98" s="128" customFormat="1"/>
    <row r="99" s="128" customFormat="1"/>
    <row r="100" s="128" customFormat="1"/>
    <row r="101" s="128" customFormat="1"/>
    <row r="102" s="128" customFormat="1"/>
    <row r="103" s="128" customFormat="1"/>
    <row r="104" s="128" customFormat="1"/>
  </sheetData>
  <mergeCells count="2">
    <mergeCell ref="B25:L25"/>
    <mergeCell ref="B75:L75"/>
  </mergeCells>
  <phoneticPr fontId="0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BB105"/>
  <sheetViews>
    <sheetView zoomScaleNormal="100" workbookViewId="0">
      <selection activeCell="D5" sqref="D5:J29"/>
    </sheetView>
  </sheetViews>
  <sheetFormatPr defaultColWidth="9.33203125" defaultRowHeight="12" outlineLevelRow="1" outlineLevelCol="1"/>
  <cols>
    <col min="1" max="1" width="23.33203125" style="43" customWidth="1"/>
    <col min="2" max="2" width="33.33203125" style="44" customWidth="1"/>
    <col min="3" max="7" width="7.5" style="9" customWidth="1"/>
    <col min="8" max="8" width="6.5" style="9" customWidth="1" outlineLevel="1"/>
    <col min="9" max="9" width="6.33203125" style="9" customWidth="1" outlineLevel="1"/>
    <col min="10" max="10" width="5.6640625" style="9" customWidth="1" outlineLevel="1"/>
    <col min="11" max="12" width="7.5" style="9" customWidth="1"/>
    <col min="13" max="13" width="8.83203125" style="9" customWidth="1"/>
    <col min="14" max="14" width="7.6640625" style="9" customWidth="1"/>
    <col min="15" max="17" width="8.5" style="44" customWidth="1" outlineLevel="1"/>
    <col min="18" max="18" width="7" style="44" customWidth="1" outlineLevel="1"/>
    <col min="19" max="19" width="9.6640625" style="44" bestFit="1" customWidth="1"/>
    <col min="20" max="21" width="9.33203125" style="44" customWidth="1"/>
    <col min="22" max="23" width="12" style="44" customWidth="1"/>
    <col min="24" max="25" width="9.6640625" style="44" bestFit="1" customWidth="1"/>
    <col min="26" max="26" width="13.1640625" style="44" customWidth="1"/>
    <col min="27" max="27" width="8.1640625" style="44" customWidth="1"/>
    <col min="28" max="32" width="9.5" style="44" bestFit="1" customWidth="1"/>
    <col min="33" max="34" width="13.1640625" style="44" bestFit="1" customWidth="1"/>
    <col min="35" max="36" width="10.5" style="44" bestFit="1" customWidth="1"/>
    <col min="37" max="37" width="9.5" style="44" bestFit="1" customWidth="1"/>
    <col min="38" max="16384" width="9.33203125" style="44"/>
  </cols>
  <sheetData>
    <row r="1" spans="1:54" ht="10.5" customHeight="1">
      <c r="A1" s="110" t="s">
        <v>52</v>
      </c>
      <c r="B1" s="43">
        <v>2</v>
      </c>
      <c r="C1" s="43">
        <f t="shared" ref="C1:P1" si="0">+B1+1</f>
        <v>3</v>
      </c>
      <c r="D1" s="43">
        <f t="shared" si="0"/>
        <v>4</v>
      </c>
      <c r="E1" s="43">
        <f t="shared" si="0"/>
        <v>5</v>
      </c>
      <c r="F1" s="43">
        <f t="shared" si="0"/>
        <v>6</v>
      </c>
      <c r="G1" s="43">
        <f t="shared" si="0"/>
        <v>7</v>
      </c>
      <c r="H1" s="43">
        <f t="shared" si="0"/>
        <v>8</v>
      </c>
      <c r="I1" s="43">
        <f t="shared" si="0"/>
        <v>9</v>
      </c>
      <c r="J1" s="43">
        <f t="shared" si="0"/>
        <v>10</v>
      </c>
      <c r="K1" s="43">
        <f t="shared" si="0"/>
        <v>11</v>
      </c>
      <c r="L1" s="43">
        <f t="shared" si="0"/>
        <v>12</v>
      </c>
      <c r="M1" s="43"/>
      <c r="N1" s="43"/>
      <c r="O1" s="43">
        <f>+L1+1</f>
        <v>13</v>
      </c>
      <c r="P1" s="43">
        <f t="shared" si="0"/>
        <v>14</v>
      </c>
      <c r="Q1" s="43">
        <v>17</v>
      </c>
      <c r="R1" s="43"/>
      <c r="S1" s="43">
        <v>22</v>
      </c>
      <c r="T1" s="43">
        <v>23</v>
      </c>
      <c r="U1" s="43">
        <v>24</v>
      </c>
      <c r="V1" s="43"/>
      <c r="W1" s="43"/>
      <c r="X1" s="43">
        <v>25</v>
      </c>
      <c r="Y1" s="43">
        <v>26</v>
      </c>
      <c r="Z1" s="43">
        <v>27</v>
      </c>
      <c r="AA1" s="43">
        <v>28</v>
      </c>
      <c r="AB1" s="43">
        <v>29</v>
      </c>
      <c r="AC1" s="43">
        <v>30</v>
      </c>
      <c r="AD1" s="43">
        <v>31</v>
      </c>
      <c r="AE1" s="43">
        <v>31</v>
      </c>
      <c r="AF1" s="43">
        <v>32</v>
      </c>
      <c r="AG1" s="43">
        <v>33</v>
      </c>
      <c r="AH1" s="43">
        <v>34</v>
      </c>
      <c r="AI1" s="43">
        <v>35</v>
      </c>
      <c r="AJ1" s="43">
        <v>36</v>
      </c>
      <c r="AK1" s="43">
        <v>35</v>
      </c>
      <c r="AL1" s="43">
        <v>36</v>
      </c>
    </row>
    <row r="2" spans="1:54" ht="10.5" customHeight="1">
      <c r="A2" s="110"/>
      <c r="B2" s="262" t="s">
        <v>30</v>
      </c>
      <c r="C2" s="263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37"/>
      <c r="P2" s="237"/>
      <c r="Q2" s="237"/>
      <c r="R2" s="43"/>
      <c r="T2" s="619"/>
      <c r="U2" s="619"/>
      <c r="Y2" s="75" t="s">
        <v>60</v>
      </c>
    </row>
    <row r="3" spans="1:54" ht="10.5" customHeight="1">
      <c r="A3" s="110"/>
      <c r="B3" s="466"/>
      <c r="C3" s="448"/>
      <c r="D3" s="464"/>
      <c r="E3" s="464"/>
      <c r="F3" s="464"/>
      <c r="G3" s="464"/>
      <c r="H3" s="464"/>
      <c r="I3" s="464"/>
      <c r="J3" s="465"/>
      <c r="K3" s="467"/>
      <c r="L3" s="464"/>
      <c r="M3" s="620" t="s">
        <v>68</v>
      </c>
      <c r="N3" s="621"/>
      <c r="O3" s="622" t="e">
        <f>+VLOOKUP($A4,#REF!,O$1+1,FALSE)</f>
        <v>#REF!</v>
      </c>
      <c r="P3" s="624" t="e">
        <f>+VLOOKUP($A4,#REF!,P$1+1,FALSE)</f>
        <v>#REF!</v>
      </c>
      <c r="Q3" s="626" t="e">
        <f>Shipping!O3</f>
        <v>#REF!</v>
      </c>
      <c r="R3" s="43"/>
      <c r="Y3" s="75"/>
      <c r="AI3" s="617" t="str">
        <f>M3</f>
        <v>Local curr.</v>
      </c>
      <c r="AJ3" s="618"/>
      <c r="AK3" s="511" t="e">
        <f>O3</f>
        <v>#REF!</v>
      </c>
      <c r="AL3" s="513" t="e">
        <f>P3</f>
        <v>#REF!</v>
      </c>
      <c r="AM3" s="514" t="e">
        <f>Q3</f>
        <v>#REF!</v>
      </c>
    </row>
    <row r="4" spans="1:54" ht="13.5" customHeight="1">
      <c r="A4" s="111" t="str">
        <f>+"headingqy"&amp;$A$1</f>
        <v>headingqyGroup</v>
      </c>
      <c r="B4" s="286" t="e">
        <f>+VLOOKUP($A4,#REF!,B$1+1,FALSE)</f>
        <v>#REF!</v>
      </c>
      <c r="C4" s="283" t="e">
        <f>+VLOOKUP($A4,#REF!,C$1+1,FALSE)</f>
        <v>#REF!</v>
      </c>
      <c r="D4" s="284" t="e">
        <f>+VLOOKUP($A4,#REF!,D$1+1,FALSE)</f>
        <v>#REF!</v>
      </c>
      <c r="E4" s="284" t="e">
        <f>+VLOOKUP($A4,#REF!,E$1+1,FALSE)</f>
        <v>#REF!</v>
      </c>
      <c r="F4" s="284" t="e">
        <f>+VLOOKUP($A4,#REF!,F$1+1,FALSE)</f>
        <v>#REF!</v>
      </c>
      <c r="G4" s="284" t="e">
        <f>+VLOOKUP($A4,#REF!,G$1+1,FALSE)</f>
        <v>#REF!</v>
      </c>
      <c r="H4" s="284" t="e">
        <f>+VLOOKUP($A4,#REF!,H$1+1,FALSE)</f>
        <v>#REF!</v>
      </c>
      <c r="I4" s="284" t="e">
        <f>+VLOOKUP($A4,#REF!,I$1+1,FALSE)</f>
        <v>#REF!</v>
      </c>
      <c r="J4" s="284" t="e">
        <f>+VLOOKUP($A4,#REF!,J$1+1,FALSE)</f>
        <v>#REF!</v>
      </c>
      <c r="K4" s="473" t="e">
        <f>+VLOOKUP($A4,#REF!,K$1+1,FALSE)</f>
        <v>#REF!</v>
      </c>
      <c r="L4" s="474" t="e">
        <f>+VLOOKUP($A4,#REF!,L$1+1,FALSE)</f>
        <v>#REF!</v>
      </c>
      <c r="M4" s="570" t="e">
        <f>+VLOOKUP($A4,#REF!,K$1+1,FALSE)</f>
        <v>#REF!</v>
      </c>
      <c r="N4" s="571" t="e">
        <f>L4</f>
        <v>#REF!</v>
      </c>
      <c r="O4" s="623"/>
      <c r="P4" s="625"/>
      <c r="Q4" s="627"/>
      <c r="R4" s="43"/>
      <c r="Y4" s="188" t="e">
        <f>C4</f>
        <v>#REF!</v>
      </c>
      <c r="Z4" s="189" t="e">
        <f t="shared" ref="Z4:AE4" si="1">D4</f>
        <v>#REF!</v>
      </c>
      <c r="AA4" s="189" t="e">
        <f t="shared" si="1"/>
        <v>#REF!</v>
      </c>
      <c r="AB4" s="189" t="e">
        <f t="shared" si="1"/>
        <v>#REF!</v>
      </c>
      <c r="AC4" s="189" t="e">
        <f t="shared" si="1"/>
        <v>#REF!</v>
      </c>
      <c r="AD4" s="189" t="e">
        <f t="shared" si="1"/>
        <v>#REF!</v>
      </c>
      <c r="AE4" s="189" t="e">
        <f t="shared" si="1"/>
        <v>#REF!</v>
      </c>
      <c r="AF4" s="189" t="e">
        <f t="shared" ref="AF4" si="2">J4</f>
        <v>#REF!</v>
      </c>
      <c r="AG4" s="190" t="e">
        <f t="shared" ref="AG4" si="3">K4</f>
        <v>#REF!</v>
      </c>
      <c r="AH4" s="509" t="e">
        <f t="shared" ref="AH4" si="4">L4</f>
        <v>#REF!</v>
      </c>
      <c r="AI4" s="510" t="e">
        <f>M4</f>
        <v>#REF!</v>
      </c>
      <c r="AJ4" s="512" t="e">
        <f>N4</f>
        <v>#REF!</v>
      </c>
      <c r="AK4" s="510"/>
      <c r="AL4" s="512"/>
      <c r="AM4" s="515"/>
    </row>
    <row r="5" spans="1:54" ht="10.5" customHeight="1">
      <c r="A5" s="47" t="s">
        <v>6</v>
      </c>
      <c r="B5" s="303" t="s">
        <v>6</v>
      </c>
      <c r="C5" s="332"/>
      <c r="D5" s="361"/>
      <c r="E5" s="306"/>
      <c r="F5" s="306"/>
      <c r="G5" s="306"/>
      <c r="H5" s="337"/>
      <c r="I5" s="337"/>
      <c r="J5" s="337"/>
      <c r="K5" s="405"/>
      <c r="L5" s="419"/>
      <c r="M5" s="201"/>
      <c r="N5" s="202"/>
      <c r="O5" s="295"/>
      <c r="P5" s="361"/>
      <c r="Q5" s="435"/>
      <c r="R5" s="43"/>
      <c r="T5" s="475" t="e">
        <f>((C5-D5)/D5)-K5</f>
        <v>#DIV/0!</v>
      </c>
      <c r="U5" s="475" t="e">
        <f>((C5-G5)/G5)-L5</f>
        <v>#DIV/0!</v>
      </c>
      <c r="V5" s="475" t="e">
        <f t="shared" ref="V5:V16" si="5">((O5-P5)/P5)-Q5</f>
        <v>#DIV/0!</v>
      </c>
      <c r="W5" s="475">
        <f>C5+D5+E5+F5-O5</f>
        <v>0</v>
      </c>
      <c r="X5" s="475">
        <f>G5+H5+I5+J5-P5</f>
        <v>0</v>
      </c>
      <c r="Y5" s="239"/>
      <c r="Z5" s="403"/>
      <c r="AA5" s="404"/>
      <c r="AB5" s="404"/>
      <c r="AC5" s="404"/>
      <c r="AD5" s="258"/>
      <c r="AE5" s="258"/>
      <c r="AF5" s="258"/>
      <c r="AG5" s="201"/>
      <c r="AH5" s="202"/>
      <c r="AI5" s="516"/>
      <c r="AJ5" s="517"/>
      <c r="AK5" s="239"/>
      <c r="AL5" s="403"/>
      <c r="AM5" s="535"/>
      <c r="AN5" s="56">
        <f t="shared" ref="AN5:AN29" si="6">C5-Y5</f>
        <v>0</v>
      </c>
      <c r="AO5" s="56">
        <f t="shared" ref="AO5:AO29" si="7">D5-Z5</f>
        <v>0</v>
      </c>
      <c r="AP5" s="56">
        <f t="shared" ref="AP5:AP29" si="8">E5-AA5</f>
        <v>0</v>
      </c>
      <c r="AQ5" s="56">
        <f t="shared" ref="AQ5:AQ29" si="9">F5-AB5</f>
        <v>0</v>
      </c>
      <c r="AR5" s="56">
        <f t="shared" ref="AR5:AR29" si="10">G5-AC5</f>
        <v>0</v>
      </c>
      <c r="AS5" s="56">
        <f t="shared" ref="AS5:AS29" si="11">H5-AD5</f>
        <v>0</v>
      </c>
      <c r="AT5" s="56">
        <f t="shared" ref="AT5:BB5" si="12">I5-AE5</f>
        <v>0</v>
      </c>
      <c r="AU5" s="56">
        <f t="shared" si="12"/>
        <v>0</v>
      </c>
      <c r="AV5" s="56">
        <f t="shared" si="12"/>
        <v>0</v>
      </c>
      <c r="AW5" s="56">
        <f t="shared" si="12"/>
        <v>0</v>
      </c>
      <c r="AX5" s="56">
        <f t="shared" si="12"/>
        <v>0</v>
      </c>
      <c r="AY5" s="56">
        <f t="shared" si="12"/>
        <v>0</v>
      </c>
      <c r="AZ5" s="56">
        <f t="shared" si="12"/>
        <v>0</v>
      </c>
      <c r="BA5" s="56">
        <f t="shared" si="12"/>
        <v>0</v>
      </c>
      <c r="BB5" s="56">
        <f t="shared" si="12"/>
        <v>0</v>
      </c>
    </row>
    <row r="6" spans="1:54" ht="10.5" customHeight="1">
      <c r="A6" s="47" t="s">
        <v>2</v>
      </c>
      <c r="B6" s="303" t="s">
        <v>2</v>
      </c>
      <c r="C6" s="332"/>
      <c r="D6" s="361"/>
      <c r="E6" s="306"/>
      <c r="F6" s="306"/>
      <c r="G6" s="306"/>
      <c r="H6" s="337"/>
      <c r="I6" s="337"/>
      <c r="J6" s="337"/>
      <c r="K6" s="201"/>
      <c r="L6" s="202"/>
      <c r="M6" s="201"/>
      <c r="N6" s="202"/>
      <c r="O6" s="295"/>
      <c r="P6" s="305"/>
      <c r="Q6" s="196"/>
      <c r="R6" s="43"/>
      <c r="T6" s="475" t="e">
        <f>((C6-D6)/D6)-K6</f>
        <v>#DIV/0!</v>
      </c>
      <c r="U6" s="475" t="e">
        <f t="shared" ref="U6:U29" si="13">((C6-G6)/G6)-L6</f>
        <v>#DIV/0!</v>
      </c>
      <c r="V6" s="475" t="e">
        <f t="shared" si="5"/>
        <v>#DIV/0!</v>
      </c>
      <c r="W6" s="475">
        <f t="shared" ref="W6:W16" si="14">C6+D6+E6+F6-O6</f>
        <v>0</v>
      </c>
      <c r="X6" s="475">
        <f t="shared" ref="X6:X16" si="15">G6+H6+I6+J6-P6</f>
        <v>0</v>
      </c>
      <c r="Y6" s="239"/>
      <c r="Z6" s="403"/>
      <c r="AA6" s="404"/>
      <c r="AB6" s="404"/>
      <c r="AC6" s="404"/>
      <c r="AD6" s="258"/>
      <c r="AE6" s="258"/>
      <c r="AF6" s="258"/>
      <c r="AG6" s="201"/>
      <c r="AH6" s="202"/>
      <c r="AI6" s="516"/>
      <c r="AJ6" s="517"/>
      <c r="AK6" s="239"/>
      <c r="AL6" s="403"/>
      <c r="AM6" s="536"/>
      <c r="AN6" s="56">
        <f t="shared" si="6"/>
        <v>0</v>
      </c>
      <c r="AO6" s="56">
        <f t="shared" si="7"/>
        <v>0</v>
      </c>
      <c r="AP6" s="56">
        <f t="shared" si="8"/>
        <v>0</v>
      </c>
      <c r="AQ6" s="56">
        <f t="shared" si="9"/>
        <v>0</v>
      </c>
      <c r="AR6" s="56">
        <f t="shared" si="10"/>
        <v>0</v>
      </c>
      <c r="AS6" s="56">
        <f t="shared" si="11"/>
        <v>0</v>
      </c>
      <c r="AT6" s="56">
        <f t="shared" ref="AT6:BB29" si="16">I6-AE6</f>
        <v>0</v>
      </c>
      <c r="AU6" s="56">
        <f t="shared" si="16"/>
        <v>0</v>
      </c>
      <c r="AV6" s="56">
        <f t="shared" si="16"/>
        <v>0</v>
      </c>
      <c r="AW6" s="56">
        <f t="shared" si="16"/>
        <v>0</v>
      </c>
      <c r="AX6" s="56">
        <f t="shared" si="16"/>
        <v>0</v>
      </c>
      <c r="AY6" s="56">
        <f t="shared" si="16"/>
        <v>0</v>
      </c>
      <c r="AZ6" s="56">
        <f t="shared" si="16"/>
        <v>0</v>
      </c>
      <c r="BA6" s="56">
        <f t="shared" si="16"/>
        <v>0</v>
      </c>
      <c r="BB6" s="56">
        <f t="shared" si="16"/>
        <v>0</v>
      </c>
    </row>
    <row r="7" spans="1:54" ht="10.5" customHeight="1">
      <c r="A7" s="47" t="s">
        <v>0</v>
      </c>
      <c r="B7" s="303" t="s">
        <v>0</v>
      </c>
      <c r="C7" s="332"/>
      <c r="D7" s="361"/>
      <c r="E7" s="306"/>
      <c r="F7" s="306"/>
      <c r="G7" s="306"/>
      <c r="H7" s="337"/>
      <c r="I7" s="337"/>
      <c r="J7" s="337"/>
      <c r="K7" s="201"/>
      <c r="L7" s="202"/>
      <c r="M7" s="201"/>
      <c r="N7" s="202"/>
      <c r="O7" s="295"/>
      <c r="P7" s="305"/>
      <c r="Q7" s="196"/>
      <c r="R7" s="43"/>
      <c r="T7" s="475" t="e">
        <f>((C7-D7)/D7)-K7</f>
        <v>#DIV/0!</v>
      </c>
      <c r="U7" s="475" t="e">
        <f t="shared" si="13"/>
        <v>#DIV/0!</v>
      </c>
      <c r="V7" s="475" t="e">
        <f t="shared" si="5"/>
        <v>#DIV/0!</v>
      </c>
      <c r="W7" s="475">
        <f t="shared" si="14"/>
        <v>0</v>
      </c>
      <c r="X7" s="475">
        <f t="shared" si="15"/>
        <v>0</v>
      </c>
      <c r="Y7" s="239"/>
      <c r="Z7" s="403"/>
      <c r="AA7" s="194"/>
      <c r="AB7" s="194"/>
      <c r="AC7" s="194"/>
      <c r="AD7" s="412"/>
      <c r="AE7" s="412"/>
      <c r="AF7" s="412"/>
      <c r="AG7" s="201"/>
      <c r="AH7" s="202"/>
      <c r="AI7" s="516"/>
      <c r="AJ7" s="517"/>
      <c r="AK7" s="239"/>
      <c r="AL7" s="403"/>
      <c r="AM7" s="536"/>
      <c r="AN7" s="56">
        <f t="shared" si="6"/>
        <v>0</v>
      </c>
      <c r="AO7" s="56">
        <f t="shared" si="7"/>
        <v>0</v>
      </c>
      <c r="AP7" s="56">
        <f t="shared" si="8"/>
        <v>0</v>
      </c>
      <c r="AQ7" s="56">
        <f t="shared" si="9"/>
        <v>0</v>
      </c>
      <c r="AR7" s="56">
        <f t="shared" si="10"/>
        <v>0</v>
      </c>
      <c r="AS7" s="56">
        <f t="shared" si="11"/>
        <v>0</v>
      </c>
      <c r="AT7" s="56">
        <f t="shared" si="16"/>
        <v>0</v>
      </c>
      <c r="AU7" s="56">
        <f t="shared" si="16"/>
        <v>0</v>
      </c>
      <c r="AV7" s="56">
        <f t="shared" si="16"/>
        <v>0</v>
      </c>
      <c r="AW7" s="56">
        <f t="shared" si="16"/>
        <v>0</v>
      </c>
      <c r="AX7" s="56">
        <f t="shared" si="16"/>
        <v>0</v>
      </c>
      <c r="AY7" s="56">
        <f t="shared" si="16"/>
        <v>0</v>
      </c>
      <c r="AZ7" s="56">
        <f t="shared" si="16"/>
        <v>0</v>
      </c>
      <c r="BA7" s="56">
        <f t="shared" si="16"/>
        <v>0</v>
      </c>
      <c r="BB7" s="56">
        <f t="shared" si="16"/>
        <v>0</v>
      </c>
    </row>
    <row r="8" spans="1:54" ht="10.5" customHeight="1">
      <c r="A8" s="47" t="s">
        <v>16</v>
      </c>
      <c r="B8" s="303" t="s">
        <v>16</v>
      </c>
      <c r="C8" s="332"/>
      <c r="D8" s="361"/>
      <c r="E8" s="306"/>
      <c r="F8" s="306"/>
      <c r="G8" s="306"/>
      <c r="H8" s="337"/>
      <c r="I8" s="337"/>
      <c r="J8" s="337"/>
      <c r="K8" s="201"/>
      <c r="L8" s="202"/>
      <c r="M8" s="201"/>
      <c r="N8" s="202"/>
      <c r="O8" s="295"/>
      <c r="P8" s="305"/>
      <c r="Q8" s="196"/>
      <c r="R8" s="43"/>
      <c r="T8" s="475"/>
      <c r="U8" s="476"/>
      <c r="V8" s="475"/>
      <c r="W8" s="475">
        <f t="shared" si="14"/>
        <v>0</v>
      </c>
      <c r="X8" s="475">
        <f t="shared" si="15"/>
        <v>0</v>
      </c>
      <c r="Y8" s="239"/>
      <c r="Z8" s="403"/>
      <c r="AA8" s="194"/>
      <c r="AB8" s="194"/>
      <c r="AC8" s="194"/>
      <c r="AD8" s="412"/>
      <c r="AE8" s="412"/>
      <c r="AF8" s="412"/>
      <c r="AG8" s="201"/>
      <c r="AH8" s="202"/>
      <c r="AI8" s="516"/>
      <c r="AJ8" s="517"/>
      <c r="AK8" s="239"/>
      <c r="AL8" s="403"/>
      <c r="AM8" s="536"/>
      <c r="AN8" s="56">
        <f t="shared" si="6"/>
        <v>0</v>
      </c>
      <c r="AO8" s="56">
        <f t="shared" si="7"/>
        <v>0</v>
      </c>
      <c r="AP8" s="56">
        <f t="shared" si="8"/>
        <v>0</v>
      </c>
      <c r="AQ8" s="56">
        <f t="shared" si="9"/>
        <v>0</v>
      </c>
      <c r="AR8" s="56">
        <f t="shared" si="10"/>
        <v>0</v>
      </c>
      <c r="AS8" s="56">
        <f t="shared" si="11"/>
        <v>0</v>
      </c>
      <c r="AT8" s="56">
        <f t="shared" si="16"/>
        <v>0</v>
      </c>
      <c r="AU8" s="56">
        <f t="shared" si="16"/>
        <v>0</v>
      </c>
      <c r="AV8" s="56">
        <f t="shared" si="16"/>
        <v>0</v>
      </c>
      <c r="AW8" s="56">
        <f t="shared" si="16"/>
        <v>0</v>
      </c>
      <c r="AX8" s="56">
        <f t="shared" si="16"/>
        <v>0</v>
      </c>
      <c r="AY8" s="56">
        <f t="shared" si="16"/>
        <v>0</v>
      </c>
      <c r="AZ8" s="56">
        <f t="shared" si="16"/>
        <v>0</v>
      </c>
      <c r="BA8" s="56">
        <f t="shared" si="16"/>
        <v>0</v>
      </c>
      <c r="BB8" s="56">
        <f t="shared" si="16"/>
        <v>0</v>
      </c>
    </row>
    <row r="9" spans="1:54" ht="10.5" customHeight="1">
      <c r="A9" s="53" t="s">
        <v>7</v>
      </c>
      <c r="B9" s="309" t="s">
        <v>7</v>
      </c>
      <c r="C9" s="333"/>
      <c r="D9" s="362"/>
      <c r="E9" s="363"/>
      <c r="F9" s="363"/>
      <c r="G9" s="363"/>
      <c r="H9" s="364"/>
      <c r="I9" s="364"/>
      <c r="J9" s="364"/>
      <c r="K9" s="204"/>
      <c r="L9" s="205"/>
      <c r="M9" s="204"/>
      <c r="N9" s="205"/>
      <c r="O9" s="298"/>
      <c r="P9" s="302"/>
      <c r="Q9" s="207"/>
      <c r="R9" s="43"/>
      <c r="T9" s="475" t="e">
        <f t="shared" ref="T9:T29" si="17">((C9-D9)/D9)-K9</f>
        <v>#DIV/0!</v>
      </c>
      <c r="U9" s="475" t="e">
        <f t="shared" si="13"/>
        <v>#DIV/0!</v>
      </c>
      <c r="V9" s="475" t="e">
        <f t="shared" si="5"/>
        <v>#DIV/0!</v>
      </c>
      <c r="W9" s="475">
        <f t="shared" si="14"/>
        <v>0</v>
      </c>
      <c r="X9" s="475">
        <f t="shared" si="15"/>
        <v>0</v>
      </c>
      <c r="Y9" s="407"/>
      <c r="Z9" s="408"/>
      <c r="AA9" s="409"/>
      <c r="AB9" s="409"/>
      <c r="AC9" s="409"/>
      <c r="AD9" s="411"/>
      <c r="AE9" s="411"/>
      <c r="AF9" s="411"/>
      <c r="AG9" s="204"/>
      <c r="AH9" s="205"/>
      <c r="AI9" s="518"/>
      <c r="AJ9" s="519"/>
      <c r="AK9" s="407"/>
      <c r="AL9" s="408"/>
      <c r="AM9" s="536"/>
      <c r="AN9" s="56">
        <f t="shared" si="6"/>
        <v>0</v>
      </c>
      <c r="AO9" s="56">
        <f t="shared" si="7"/>
        <v>0</v>
      </c>
      <c r="AP9" s="56">
        <f t="shared" si="8"/>
        <v>0</v>
      </c>
      <c r="AQ9" s="56">
        <f t="shared" si="9"/>
        <v>0</v>
      </c>
      <c r="AR9" s="56">
        <f t="shared" si="10"/>
        <v>0</v>
      </c>
      <c r="AS9" s="56">
        <f t="shared" si="11"/>
        <v>0</v>
      </c>
      <c r="AT9" s="56">
        <f t="shared" si="16"/>
        <v>0</v>
      </c>
      <c r="AU9" s="56">
        <f t="shared" si="16"/>
        <v>0</v>
      </c>
      <c r="AV9" s="56">
        <f t="shared" si="16"/>
        <v>0</v>
      </c>
      <c r="AW9" s="56">
        <f t="shared" si="16"/>
        <v>0</v>
      </c>
      <c r="AX9" s="56">
        <f t="shared" si="16"/>
        <v>0</v>
      </c>
      <c r="AY9" s="56">
        <f t="shared" si="16"/>
        <v>0</v>
      </c>
      <c r="AZ9" s="56">
        <f t="shared" si="16"/>
        <v>0</v>
      </c>
      <c r="BA9" s="56">
        <f t="shared" si="16"/>
        <v>0</v>
      </c>
      <c r="BB9" s="56">
        <f t="shared" si="16"/>
        <v>0</v>
      </c>
    </row>
    <row r="10" spans="1:54" ht="10.5" customHeight="1">
      <c r="A10" s="47" t="s">
        <v>3</v>
      </c>
      <c r="B10" s="303" t="s">
        <v>3</v>
      </c>
      <c r="C10" s="332"/>
      <c r="D10" s="361"/>
      <c r="E10" s="306"/>
      <c r="F10" s="306"/>
      <c r="G10" s="306"/>
      <c r="H10" s="337"/>
      <c r="I10" s="337"/>
      <c r="J10" s="337"/>
      <c r="K10" s="201"/>
      <c r="L10" s="202"/>
      <c r="M10" s="201"/>
      <c r="N10" s="202"/>
      <c r="O10" s="295"/>
      <c r="P10" s="305"/>
      <c r="Q10" s="196"/>
      <c r="R10" s="43"/>
      <c r="T10" s="475" t="e">
        <f t="shared" si="17"/>
        <v>#DIV/0!</v>
      </c>
      <c r="U10" s="475" t="e">
        <f t="shared" si="13"/>
        <v>#DIV/0!</v>
      </c>
      <c r="V10" s="475" t="e">
        <f t="shared" si="5"/>
        <v>#DIV/0!</v>
      </c>
      <c r="W10" s="475">
        <f t="shared" si="14"/>
        <v>0</v>
      </c>
      <c r="X10" s="475">
        <f t="shared" si="15"/>
        <v>0</v>
      </c>
      <c r="Y10" s="239"/>
      <c r="Z10" s="403"/>
      <c r="AA10" s="194"/>
      <c r="AB10" s="194"/>
      <c r="AC10" s="194"/>
      <c r="AD10" s="412"/>
      <c r="AE10" s="412"/>
      <c r="AF10" s="412"/>
      <c r="AG10" s="201"/>
      <c r="AH10" s="202"/>
      <c r="AI10" s="516"/>
      <c r="AJ10" s="517"/>
      <c r="AK10" s="239"/>
      <c r="AL10" s="403"/>
      <c r="AM10" s="536"/>
      <c r="AN10" s="56">
        <f t="shared" si="6"/>
        <v>0</v>
      </c>
      <c r="AO10" s="56">
        <f t="shared" si="7"/>
        <v>0</v>
      </c>
      <c r="AP10" s="56">
        <f t="shared" si="8"/>
        <v>0</v>
      </c>
      <c r="AQ10" s="56">
        <f t="shared" si="9"/>
        <v>0</v>
      </c>
      <c r="AR10" s="56">
        <f t="shared" si="10"/>
        <v>0</v>
      </c>
      <c r="AS10" s="56">
        <f t="shared" si="11"/>
        <v>0</v>
      </c>
      <c r="AT10" s="56">
        <f t="shared" si="16"/>
        <v>0</v>
      </c>
      <c r="AU10" s="56">
        <f t="shared" si="16"/>
        <v>0</v>
      </c>
      <c r="AV10" s="56">
        <f t="shared" si="16"/>
        <v>0</v>
      </c>
      <c r="AW10" s="56">
        <f t="shared" si="16"/>
        <v>0</v>
      </c>
      <c r="AX10" s="56">
        <f t="shared" si="16"/>
        <v>0</v>
      </c>
      <c r="AY10" s="56">
        <f t="shared" si="16"/>
        <v>0</v>
      </c>
      <c r="AZ10" s="56">
        <f t="shared" si="16"/>
        <v>0</v>
      </c>
      <c r="BA10" s="56">
        <f t="shared" si="16"/>
        <v>0</v>
      </c>
      <c r="BB10" s="56">
        <f t="shared" si="16"/>
        <v>0</v>
      </c>
    </row>
    <row r="11" spans="1:54" ht="10.5" customHeight="1">
      <c r="A11" s="47" t="s">
        <v>53</v>
      </c>
      <c r="B11" s="303" t="s">
        <v>57</v>
      </c>
      <c r="C11" s="332"/>
      <c r="D11" s="361"/>
      <c r="E11" s="306"/>
      <c r="F11" s="306"/>
      <c r="G11" s="306"/>
      <c r="H11" s="337"/>
      <c r="I11" s="337"/>
      <c r="J11" s="337"/>
      <c r="K11" s="201"/>
      <c r="L11" s="202"/>
      <c r="M11" s="201"/>
      <c r="N11" s="202"/>
      <c r="O11" s="295"/>
      <c r="P11" s="305"/>
      <c r="Q11" s="196"/>
      <c r="R11" s="43"/>
      <c r="T11" s="475" t="e">
        <f>((C11-D11)/D11)-K11</f>
        <v>#DIV/0!</v>
      </c>
      <c r="U11" s="475" t="e">
        <f t="shared" si="13"/>
        <v>#DIV/0!</v>
      </c>
      <c r="V11" s="475" t="e">
        <f t="shared" si="5"/>
        <v>#DIV/0!</v>
      </c>
      <c r="W11" s="475">
        <f t="shared" si="14"/>
        <v>0</v>
      </c>
      <c r="X11" s="475">
        <f t="shared" si="15"/>
        <v>0</v>
      </c>
      <c r="Y11" s="239"/>
      <c r="Z11" s="403"/>
      <c r="AA11" s="194"/>
      <c r="AB11" s="194"/>
      <c r="AC11" s="194"/>
      <c r="AD11" s="412"/>
      <c r="AE11" s="412"/>
      <c r="AF11" s="412"/>
      <c r="AG11" s="201"/>
      <c r="AH11" s="202"/>
      <c r="AI11" s="516"/>
      <c r="AJ11" s="517"/>
      <c r="AK11" s="239"/>
      <c r="AL11" s="403"/>
      <c r="AM11" s="536"/>
      <c r="AN11" s="56">
        <f t="shared" si="6"/>
        <v>0</v>
      </c>
      <c r="AO11" s="56">
        <f t="shared" si="7"/>
        <v>0</v>
      </c>
      <c r="AP11" s="56">
        <f t="shared" si="8"/>
        <v>0</v>
      </c>
      <c r="AQ11" s="56">
        <f t="shared" si="9"/>
        <v>0</v>
      </c>
      <c r="AR11" s="56">
        <f t="shared" si="10"/>
        <v>0</v>
      </c>
      <c r="AS11" s="56">
        <f t="shared" si="11"/>
        <v>0</v>
      </c>
      <c r="AT11" s="56">
        <f t="shared" si="16"/>
        <v>0</v>
      </c>
      <c r="AU11" s="56">
        <f t="shared" si="16"/>
        <v>0</v>
      </c>
      <c r="AV11" s="56">
        <f t="shared" si="16"/>
        <v>0</v>
      </c>
      <c r="AW11" s="56">
        <f t="shared" si="16"/>
        <v>0</v>
      </c>
      <c r="AX11" s="56">
        <f t="shared" si="16"/>
        <v>0</v>
      </c>
      <c r="AY11" s="56">
        <f t="shared" si="16"/>
        <v>0</v>
      </c>
      <c r="AZ11" s="56">
        <f t="shared" si="16"/>
        <v>0</v>
      </c>
      <c r="BA11" s="56">
        <f t="shared" si="16"/>
        <v>0</v>
      </c>
      <c r="BB11" s="56">
        <f t="shared" si="16"/>
        <v>0</v>
      </c>
    </row>
    <row r="12" spans="1:54" ht="10.5" customHeight="1">
      <c r="A12" s="53" t="s">
        <v>22</v>
      </c>
      <c r="B12" s="309" t="s">
        <v>22</v>
      </c>
      <c r="C12" s="333"/>
      <c r="D12" s="362"/>
      <c r="E12" s="363"/>
      <c r="F12" s="363"/>
      <c r="G12" s="363"/>
      <c r="H12" s="364"/>
      <c r="I12" s="364"/>
      <c r="J12" s="364"/>
      <c r="K12" s="204"/>
      <c r="L12" s="205"/>
      <c r="M12" s="204"/>
      <c r="N12" s="205"/>
      <c r="O12" s="298"/>
      <c r="P12" s="302"/>
      <c r="Q12" s="207"/>
      <c r="R12" s="43"/>
      <c r="T12" s="475" t="e">
        <f t="shared" si="17"/>
        <v>#DIV/0!</v>
      </c>
      <c r="U12" s="475" t="e">
        <f t="shared" si="13"/>
        <v>#DIV/0!</v>
      </c>
      <c r="V12" s="475" t="e">
        <f t="shared" si="5"/>
        <v>#DIV/0!</v>
      </c>
      <c r="W12" s="475">
        <f t="shared" si="14"/>
        <v>0</v>
      </c>
      <c r="X12" s="475">
        <f t="shared" si="15"/>
        <v>0</v>
      </c>
      <c r="Y12" s="407"/>
      <c r="Z12" s="408"/>
      <c r="AA12" s="409"/>
      <c r="AB12" s="409"/>
      <c r="AC12" s="409"/>
      <c r="AD12" s="411"/>
      <c r="AE12" s="411"/>
      <c r="AF12" s="411"/>
      <c r="AG12" s="204"/>
      <c r="AH12" s="205"/>
      <c r="AI12" s="518"/>
      <c r="AJ12" s="519"/>
      <c r="AK12" s="407"/>
      <c r="AL12" s="408"/>
      <c r="AM12" s="536"/>
      <c r="AN12" s="56">
        <f t="shared" si="6"/>
        <v>0</v>
      </c>
      <c r="AO12" s="56">
        <f t="shared" si="7"/>
        <v>0</v>
      </c>
      <c r="AP12" s="56">
        <f t="shared" si="8"/>
        <v>0</v>
      </c>
      <c r="AQ12" s="56">
        <f t="shared" si="9"/>
        <v>0</v>
      </c>
      <c r="AR12" s="56">
        <f t="shared" si="10"/>
        <v>0</v>
      </c>
      <c r="AS12" s="56">
        <f t="shared" si="11"/>
        <v>0</v>
      </c>
      <c r="AT12" s="56">
        <f t="shared" si="16"/>
        <v>0</v>
      </c>
      <c r="AU12" s="56">
        <f t="shared" si="16"/>
        <v>0</v>
      </c>
      <c r="AV12" s="56">
        <f t="shared" si="16"/>
        <v>0</v>
      </c>
      <c r="AW12" s="56">
        <f t="shared" si="16"/>
        <v>0</v>
      </c>
      <c r="AX12" s="56">
        <f t="shared" si="16"/>
        <v>0</v>
      </c>
      <c r="AY12" s="56">
        <f t="shared" si="16"/>
        <v>0</v>
      </c>
      <c r="AZ12" s="56">
        <f t="shared" si="16"/>
        <v>0</v>
      </c>
      <c r="BA12" s="56">
        <f t="shared" si="16"/>
        <v>0</v>
      </c>
      <c r="BB12" s="56">
        <f t="shared" si="16"/>
        <v>0</v>
      </c>
    </row>
    <row r="13" spans="1:54" ht="10.5" customHeight="1">
      <c r="A13" s="53" t="s">
        <v>11</v>
      </c>
      <c r="B13" s="309" t="s">
        <v>11</v>
      </c>
      <c r="C13" s="333"/>
      <c r="D13" s="334"/>
      <c r="E13" s="364"/>
      <c r="F13" s="364"/>
      <c r="G13" s="364"/>
      <c r="H13" s="364"/>
      <c r="I13" s="364"/>
      <c r="J13" s="364"/>
      <c r="K13" s="204"/>
      <c r="L13" s="205"/>
      <c r="M13" s="204"/>
      <c r="N13" s="205"/>
      <c r="O13" s="298"/>
      <c r="P13" s="355"/>
      <c r="Q13" s="207"/>
      <c r="R13" s="43"/>
      <c r="T13" s="475" t="e">
        <f t="shared" si="17"/>
        <v>#DIV/0!</v>
      </c>
      <c r="U13" s="475" t="e">
        <f t="shared" si="13"/>
        <v>#DIV/0!</v>
      </c>
      <c r="V13" s="475" t="e">
        <f t="shared" si="5"/>
        <v>#DIV/0!</v>
      </c>
      <c r="W13" s="475">
        <f t="shared" si="14"/>
        <v>0</v>
      </c>
      <c r="X13" s="475">
        <f t="shared" si="15"/>
        <v>0</v>
      </c>
      <c r="Y13" s="407"/>
      <c r="Z13" s="410"/>
      <c r="AA13" s="411"/>
      <c r="AB13" s="411"/>
      <c r="AC13" s="411"/>
      <c r="AD13" s="411"/>
      <c r="AE13" s="411"/>
      <c r="AF13" s="411"/>
      <c r="AG13" s="204"/>
      <c r="AH13" s="205"/>
      <c r="AI13" s="518"/>
      <c r="AJ13" s="520"/>
      <c r="AK13" s="407"/>
      <c r="AL13" s="410"/>
      <c r="AM13" s="536"/>
      <c r="AN13" s="56">
        <f t="shared" si="6"/>
        <v>0</v>
      </c>
      <c r="AO13" s="56">
        <f t="shared" si="7"/>
        <v>0</v>
      </c>
      <c r="AP13" s="56">
        <f t="shared" si="8"/>
        <v>0</v>
      </c>
      <c r="AQ13" s="56">
        <f t="shared" si="9"/>
        <v>0</v>
      </c>
      <c r="AR13" s="56">
        <f t="shared" si="10"/>
        <v>0</v>
      </c>
      <c r="AS13" s="56">
        <f t="shared" si="11"/>
        <v>0</v>
      </c>
      <c r="AT13" s="56">
        <f t="shared" si="16"/>
        <v>0</v>
      </c>
      <c r="AU13" s="56">
        <f t="shared" si="16"/>
        <v>0</v>
      </c>
      <c r="AV13" s="56">
        <f t="shared" si="16"/>
        <v>0</v>
      </c>
      <c r="AW13" s="56">
        <f t="shared" si="16"/>
        <v>0</v>
      </c>
      <c r="AX13" s="56">
        <f t="shared" si="16"/>
        <v>0</v>
      </c>
      <c r="AY13" s="56">
        <f t="shared" si="16"/>
        <v>0</v>
      </c>
      <c r="AZ13" s="56">
        <f t="shared" si="16"/>
        <v>0</v>
      </c>
      <c r="BA13" s="56">
        <f t="shared" si="16"/>
        <v>0</v>
      </c>
      <c r="BB13" s="56">
        <f t="shared" si="16"/>
        <v>0</v>
      </c>
    </row>
    <row r="14" spans="1:54" ht="10.5" customHeight="1">
      <c r="A14" s="47" t="s">
        <v>21</v>
      </c>
      <c r="B14" s="303" t="s">
        <v>21</v>
      </c>
      <c r="C14" s="332"/>
      <c r="D14" s="331"/>
      <c r="E14" s="337"/>
      <c r="F14" s="337"/>
      <c r="G14" s="337"/>
      <c r="H14" s="337"/>
      <c r="I14" s="337"/>
      <c r="J14" s="337"/>
      <c r="K14" s="201"/>
      <c r="L14" s="202"/>
      <c r="M14" s="201"/>
      <c r="N14" s="202"/>
      <c r="O14" s="295"/>
      <c r="P14" s="338"/>
      <c r="Q14" s="196"/>
      <c r="R14" s="43"/>
      <c r="T14" s="475" t="e">
        <f t="shared" si="17"/>
        <v>#DIV/0!</v>
      </c>
      <c r="U14" s="475" t="e">
        <f t="shared" si="13"/>
        <v>#DIV/0!</v>
      </c>
      <c r="V14" s="475" t="e">
        <f t="shared" si="5"/>
        <v>#DIV/0!</v>
      </c>
      <c r="W14" s="475">
        <f t="shared" si="14"/>
        <v>0</v>
      </c>
      <c r="X14" s="475">
        <f t="shared" si="15"/>
        <v>0</v>
      </c>
      <c r="Y14" s="239"/>
      <c r="Z14" s="238"/>
      <c r="AA14" s="412"/>
      <c r="AB14" s="412"/>
      <c r="AC14" s="412"/>
      <c r="AD14" s="412"/>
      <c r="AE14" s="412"/>
      <c r="AF14" s="412"/>
      <c r="AG14" s="201"/>
      <c r="AH14" s="202"/>
      <c r="AI14" s="516"/>
      <c r="AJ14" s="521"/>
      <c r="AK14" s="239"/>
      <c r="AL14" s="238"/>
      <c r="AM14" s="536"/>
      <c r="AN14" s="56">
        <f t="shared" si="6"/>
        <v>0</v>
      </c>
      <c r="AO14" s="56">
        <f t="shared" si="7"/>
        <v>0</v>
      </c>
      <c r="AP14" s="56">
        <f t="shared" si="8"/>
        <v>0</v>
      </c>
      <c r="AQ14" s="56">
        <f t="shared" si="9"/>
        <v>0</v>
      </c>
      <c r="AR14" s="56">
        <f t="shared" si="10"/>
        <v>0</v>
      </c>
      <c r="AS14" s="56">
        <f t="shared" si="11"/>
        <v>0</v>
      </c>
      <c r="AT14" s="56">
        <f t="shared" si="16"/>
        <v>0</v>
      </c>
      <c r="AU14" s="56">
        <f t="shared" si="16"/>
        <v>0</v>
      </c>
      <c r="AV14" s="56">
        <f t="shared" si="16"/>
        <v>0</v>
      </c>
      <c r="AW14" s="56">
        <f t="shared" si="16"/>
        <v>0</v>
      </c>
      <c r="AX14" s="56">
        <f t="shared" si="16"/>
        <v>0</v>
      </c>
      <c r="AY14" s="56">
        <f t="shared" si="16"/>
        <v>0</v>
      </c>
      <c r="AZ14" s="56">
        <f t="shared" si="16"/>
        <v>0</v>
      </c>
      <c r="BA14" s="56">
        <f t="shared" si="16"/>
        <v>0</v>
      </c>
      <c r="BB14" s="56">
        <f t="shared" si="16"/>
        <v>0</v>
      </c>
    </row>
    <row r="15" spans="1:54" ht="10.5" hidden="1" customHeight="1" outlineLevel="1">
      <c r="A15" s="124" t="s">
        <v>74</v>
      </c>
      <c r="B15" s="303" t="s">
        <v>74</v>
      </c>
      <c r="C15" s="332"/>
      <c r="D15" s="331"/>
      <c r="E15" s="337"/>
      <c r="F15" s="337"/>
      <c r="G15" s="337"/>
      <c r="H15" s="337"/>
      <c r="I15" s="337"/>
      <c r="J15" s="337"/>
      <c r="K15" s="201"/>
      <c r="L15" s="202"/>
      <c r="M15" s="201"/>
      <c r="N15" s="202"/>
      <c r="O15" s="295"/>
      <c r="P15" s="338"/>
      <c r="Q15" s="196"/>
      <c r="R15" s="43"/>
      <c r="T15" s="475" t="e">
        <f t="shared" ref="T15" si="18">((C15-D15)/D15)-K15</f>
        <v>#DIV/0!</v>
      </c>
      <c r="U15" s="476" t="e">
        <f>((C15-G15)/G15)-L15</f>
        <v>#DIV/0!</v>
      </c>
      <c r="V15" s="475" t="e">
        <f t="shared" ref="V15" si="19">((O15-P15)/P15)-Q15</f>
        <v>#DIV/0!</v>
      </c>
      <c r="W15" s="475">
        <f t="shared" si="14"/>
        <v>0</v>
      </c>
      <c r="X15" s="475">
        <f t="shared" si="15"/>
        <v>0</v>
      </c>
      <c r="Y15" s="239"/>
      <c r="Z15" s="238"/>
      <c r="AA15" s="412"/>
      <c r="AB15" s="412"/>
      <c r="AC15" s="412"/>
      <c r="AD15" s="412"/>
      <c r="AE15" s="412"/>
      <c r="AF15" s="412"/>
      <c r="AG15" s="201"/>
      <c r="AH15" s="202"/>
      <c r="AI15" s="516"/>
      <c r="AJ15" s="521"/>
      <c r="AK15" s="239"/>
      <c r="AL15" s="238"/>
      <c r="AM15" s="536"/>
      <c r="AN15" s="56">
        <f t="shared" ref="AN15" si="20">C15-Y15</f>
        <v>0</v>
      </c>
      <c r="AO15" s="56">
        <f t="shared" ref="AO15" si="21">D15-Z15</f>
        <v>0</v>
      </c>
      <c r="AP15" s="56">
        <f t="shared" ref="AP15" si="22">E15-AA15</f>
        <v>0</v>
      </c>
      <c r="AQ15" s="56">
        <f t="shared" ref="AQ15" si="23">F15-AB15</f>
        <v>0</v>
      </c>
      <c r="AR15" s="56">
        <f t="shared" ref="AR15" si="24">G15-AC15</f>
        <v>0</v>
      </c>
      <c r="AS15" s="56">
        <f t="shared" ref="AS15" si="25">H15-AD15</f>
        <v>0</v>
      </c>
      <c r="AT15" s="56">
        <f t="shared" si="16"/>
        <v>0</v>
      </c>
      <c r="AU15" s="56">
        <f t="shared" si="16"/>
        <v>0</v>
      </c>
      <c r="AV15" s="56">
        <f t="shared" si="16"/>
        <v>0</v>
      </c>
      <c r="AW15" s="56">
        <f t="shared" si="16"/>
        <v>0</v>
      </c>
      <c r="AX15" s="56">
        <f t="shared" si="16"/>
        <v>0</v>
      </c>
      <c r="AY15" s="56">
        <f t="shared" si="16"/>
        <v>0</v>
      </c>
      <c r="AZ15" s="56">
        <f t="shared" si="16"/>
        <v>0</v>
      </c>
      <c r="BA15" s="56">
        <f t="shared" si="16"/>
        <v>0</v>
      </c>
      <c r="BB15" s="56">
        <f t="shared" si="16"/>
        <v>0</v>
      </c>
    </row>
    <row r="16" spans="1:54" ht="10.5" customHeight="1" collapsed="1">
      <c r="A16" s="53" t="s">
        <v>4</v>
      </c>
      <c r="B16" s="311" t="s">
        <v>4</v>
      </c>
      <c r="C16" s="335"/>
      <c r="D16" s="336"/>
      <c r="E16" s="365"/>
      <c r="F16" s="365"/>
      <c r="G16" s="365"/>
      <c r="H16" s="365"/>
      <c r="I16" s="365"/>
      <c r="J16" s="365"/>
      <c r="K16" s="214"/>
      <c r="L16" s="430"/>
      <c r="M16" s="214"/>
      <c r="N16" s="430"/>
      <c r="O16" s="312"/>
      <c r="P16" s="359"/>
      <c r="Q16" s="207"/>
      <c r="R16" s="43"/>
      <c r="T16" s="475" t="e">
        <f t="shared" si="17"/>
        <v>#DIV/0!</v>
      </c>
      <c r="U16" s="475" t="e">
        <f t="shared" si="13"/>
        <v>#DIV/0!</v>
      </c>
      <c r="V16" s="475" t="e">
        <f t="shared" si="5"/>
        <v>#DIV/0!</v>
      </c>
      <c r="W16" s="475">
        <f t="shared" si="14"/>
        <v>0</v>
      </c>
      <c r="X16" s="475">
        <f t="shared" si="15"/>
        <v>0</v>
      </c>
      <c r="Y16" s="413"/>
      <c r="Z16" s="414"/>
      <c r="AA16" s="415"/>
      <c r="AB16" s="415"/>
      <c r="AC16" s="415"/>
      <c r="AD16" s="415"/>
      <c r="AE16" s="415"/>
      <c r="AF16" s="415"/>
      <c r="AG16" s="204"/>
      <c r="AH16" s="205"/>
      <c r="AI16" s="522"/>
      <c r="AJ16" s="523"/>
      <c r="AK16" s="413"/>
      <c r="AL16" s="414"/>
      <c r="AM16" s="536"/>
      <c r="AN16" s="56">
        <f t="shared" si="6"/>
        <v>0</v>
      </c>
      <c r="AO16" s="56">
        <f t="shared" si="7"/>
        <v>0</v>
      </c>
      <c r="AP16" s="56">
        <f t="shared" si="8"/>
        <v>0</v>
      </c>
      <c r="AQ16" s="56">
        <f t="shared" si="9"/>
        <v>0</v>
      </c>
      <c r="AR16" s="56">
        <f t="shared" si="10"/>
        <v>0</v>
      </c>
      <c r="AS16" s="56">
        <f t="shared" si="11"/>
        <v>0</v>
      </c>
      <c r="AT16" s="56">
        <f t="shared" si="16"/>
        <v>0</v>
      </c>
      <c r="AU16" s="56">
        <f t="shared" si="16"/>
        <v>0</v>
      </c>
      <c r="AV16" s="56">
        <f t="shared" si="16"/>
        <v>0</v>
      </c>
      <c r="AW16" s="56">
        <f t="shared" si="16"/>
        <v>0</v>
      </c>
      <c r="AX16" s="56">
        <f t="shared" si="16"/>
        <v>0</v>
      </c>
      <c r="AY16" s="56">
        <f t="shared" si="16"/>
        <v>0</v>
      </c>
      <c r="AZ16" s="56">
        <f t="shared" si="16"/>
        <v>0</v>
      </c>
      <c r="BA16" s="56">
        <f t="shared" si="16"/>
        <v>0</v>
      </c>
      <c r="BB16" s="56">
        <f t="shared" si="16"/>
        <v>0</v>
      </c>
    </row>
    <row r="17" spans="1:54" ht="10.5" customHeight="1">
      <c r="A17" s="47" t="s">
        <v>8</v>
      </c>
      <c r="B17" s="303" t="s">
        <v>8</v>
      </c>
      <c r="C17" s="313"/>
      <c r="D17" s="337"/>
      <c r="E17" s="337"/>
      <c r="F17" s="337"/>
      <c r="G17" s="337"/>
      <c r="H17" s="337"/>
      <c r="I17" s="337"/>
      <c r="J17" s="337"/>
      <c r="K17" s="195"/>
      <c r="L17" s="197"/>
      <c r="M17" s="195"/>
      <c r="N17" s="197"/>
      <c r="O17" s="313"/>
      <c r="P17" s="337"/>
      <c r="Q17" s="420"/>
      <c r="R17" s="43"/>
      <c r="T17" s="475"/>
      <c r="U17" s="475"/>
      <c r="V17" s="475"/>
      <c r="W17" s="475"/>
      <c r="X17" s="459"/>
      <c r="Y17" s="216"/>
      <c r="Z17" s="412"/>
      <c r="AA17" s="412"/>
      <c r="AB17" s="412"/>
      <c r="AC17" s="412"/>
      <c r="AD17" s="412"/>
      <c r="AE17" s="412"/>
      <c r="AF17" s="412"/>
      <c r="AG17" s="405"/>
      <c r="AH17" s="419"/>
      <c r="AI17" s="524"/>
      <c r="AJ17" s="525"/>
      <c r="AK17" s="216"/>
      <c r="AL17" s="412"/>
      <c r="AM17" s="535"/>
      <c r="AN17" s="56">
        <f t="shared" si="6"/>
        <v>0</v>
      </c>
      <c r="AO17" s="56">
        <f t="shared" si="7"/>
        <v>0</v>
      </c>
      <c r="AP17" s="56">
        <f t="shared" si="8"/>
        <v>0</v>
      </c>
      <c r="AQ17" s="56">
        <f t="shared" si="9"/>
        <v>0</v>
      </c>
      <c r="AR17" s="56">
        <f t="shared" si="10"/>
        <v>0</v>
      </c>
      <c r="AS17" s="56">
        <f t="shared" si="11"/>
        <v>0</v>
      </c>
      <c r="AT17" s="56">
        <f t="shared" si="16"/>
        <v>0</v>
      </c>
      <c r="AU17" s="56">
        <f t="shared" si="16"/>
        <v>0</v>
      </c>
      <c r="AV17" s="56">
        <f t="shared" si="16"/>
        <v>0</v>
      </c>
      <c r="AW17" s="56">
        <f t="shared" si="16"/>
        <v>0</v>
      </c>
      <c r="AX17" s="56">
        <f t="shared" si="16"/>
        <v>0</v>
      </c>
      <c r="AY17" s="56">
        <f t="shared" si="16"/>
        <v>0</v>
      </c>
      <c r="AZ17" s="56">
        <f t="shared" si="16"/>
        <v>0</v>
      </c>
      <c r="BA17" s="56">
        <f t="shared" si="16"/>
        <v>0</v>
      </c>
      <c r="BB17" s="56">
        <f t="shared" si="16"/>
        <v>0</v>
      </c>
    </row>
    <row r="18" spans="1:54" ht="10.5" customHeight="1">
      <c r="A18" s="47" t="s">
        <v>5</v>
      </c>
      <c r="B18" s="303" t="s">
        <v>67</v>
      </c>
      <c r="C18" s="313"/>
      <c r="D18" s="337"/>
      <c r="E18" s="337"/>
      <c r="F18" s="337"/>
      <c r="G18" s="337"/>
      <c r="H18" s="337"/>
      <c r="I18" s="337"/>
      <c r="J18" s="337"/>
      <c r="K18" s="195"/>
      <c r="L18" s="197"/>
      <c r="M18" s="195"/>
      <c r="N18" s="197"/>
      <c r="O18" s="313"/>
      <c r="P18" s="337"/>
      <c r="Q18" s="456"/>
      <c r="R18" s="43"/>
      <c r="T18" s="475"/>
      <c r="U18" s="475"/>
      <c r="V18" s="475"/>
      <c r="W18" s="475"/>
      <c r="X18" s="459"/>
      <c r="Y18" s="216"/>
      <c r="Z18" s="412"/>
      <c r="AA18" s="412"/>
      <c r="AB18" s="412"/>
      <c r="AC18" s="412"/>
      <c r="AD18" s="412"/>
      <c r="AE18" s="412"/>
      <c r="AF18" s="412"/>
      <c r="AG18" s="201"/>
      <c r="AH18" s="202"/>
      <c r="AI18" s="524"/>
      <c r="AJ18" s="525"/>
      <c r="AK18" s="216"/>
      <c r="AL18" s="412"/>
      <c r="AM18" s="536"/>
      <c r="AN18" s="56">
        <f t="shared" ref="AN18:AS18" si="26">C18-Y18</f>
        <v>0</v>
      </c>
      <c r="AO18" s="56">
        <f t="shared" si="26"/>
        <v>0</v>
      </c>
      <c r="AP18" s="56">
        <f t="shared" si="26"/>
        <v>0</v>
      </c>
      <c r="AQ18" s="56">
        <f t="shared" si="26"/>
        <v>0</v>
      </c>
      <c r="AR18" s="56">
        <f t="shared" si="26"/>
        <v>0</v>
      </c>
      <c r="AS18" s="56">
        <f t="shared" si="26"/>
        <v>0</v>
      </c>
      <c r="AT18" s="56">
        <f t="shared" si="16"/>
        <v>0</v>
      </c>
      <c r="AU18" s="56">
        <f t="shared" si="16"/>
        <v>0</v>
      </c>
      <c r="AV18" s="56">
        <f t="shared" si="16"/>
        <v>0</v>
      </c>
      <c r="AW18" s="56">
        <f t="shared" si="16"/>
        <v>0</v>
      </c>
      <c r="AX18" s="56">
        <f t="shared" si="16"/>
        <v>0</v>
      </c>
      <c r="AY18" s="56">
        <f t="shared" si="16"/>
        <v>0</v>
      </c>
      <c r="AZ18" s="56">
        <f t="shared" si="16"/>
        <v>0</v>
      </c>
      <c r="BA18" s="56">
        <f t="shared" si="16"/>
        <v>0</v>
      </c>
      <c r="BB18" s="56">
        <f t="shared" si="16"/>
        <v>0</v>
      </c>
    </row>
    <row r="19" spans="1:54" ht="10.5" hidden="1" customHeight="1" outlineLevel="1">
      <c r="A19" s="47" t="s">
        <v>5</v>
      </c>
      <c r="B19" s="303" t="s">
        <v>5</v>
      </c>
      <c r="C19" s="313"/>
      <c r="D19" s="337"/>
      <c r="E19" s="337"/>
      <c r="F19" s="337"/>
      <c r="G19" s="337"/>
      <c r="H19" s="337"/>
      <c r="I19" s="337"/>
      <c r="J19" s="337"/>
      <c r="K19" s="195"/>
      <c r="L19" s="197"/>
      <c r="M19" s="195"/>
      <c r="N19" s="197"/>
      <c r="O19" s="313"/>
      <c r="P19" s="337"/>
      <c r="Q19" s="456"/>
      <c r="R19" s="43"/>
      <c r="T19" s="475"/>
      <c r="U19" s="475"/>
      <c r="V19" s="475"/>
      <c r="W19" s="475"/>
      <c r="X19" s="459"/>
      <c r="Y19" s="216"/>
      <c r="Z19" s="412"/>
      <c r="AA19" s="412"/>
      <c r="AB19" s="412"/>
      <c r="AC19" s="412"/>
      <c r="AD19" s="412"/>
      <c r="AE19" s="412"/>
      <c r="AF19" s="412"/>
      <c r="AG19" s="201"/>
      <c r="AH19" s="202"/>
      <c r="AI19" s="524"/>
      <c r="AJ19" s="525"/>
      <c r="AK19" s="216"/>
      <c r="AL19" s="412"/>
      <c r="AM19" s="536"/>
      <c r="AN19" s="56">
        <f t="shared" si="6"/>
        <v>0</v>
      </c>
      <c r="AO19" s="56">
        <f t="shared" si="7"/>
        <v>0</v>
      </c>
      <c r="AP19" s="56">
        <f t="shared" si="8"/>
        <v>0</v>
      </c>
      <c r="AQ19" s="56">
        <f t="shared" si="9"/>
        <v>0</v>
      </c>
      <c r="AR19" s="56">
        <f t="shared" si="10"/>
        <v>0</v>
      </c>
      <c r="AS19" s="56">
        <f t="shared" si="11"/>
        <v>0</v>
      </c>
      <c r="AT19" s="56">
        <f t="shared" si="16"/>
        <v>0</v>
      </c>
      <c r="AU19" s="56">
        <f t="shared" si="16"/>
        <v>0</v>
      </c>
      <c r="AV19" s="56">
        <f t="shared" si="16"/>
        <v>0</v>
      </c>
      <c r="AW19" s="56">
        <f t="shared" si="16"/>
        <v>0</v>
      </c>
      <c r="AX19" s="56">
        <f t="shared" si="16"/>
        <v>0</v>
      </c>
      <c r="AY19" s="56">
        <f t="shared" si="16"/>
        <v>0</v>
      </c>
      <c r="AZ19" s="56">
        <f t="shared" si="16"/>
        <v>0</v>
      </c>
      <c r="BA19" s="56">
        <f t="shared" si="16"/>
        <v>0</v>
      </c>
      <c r="BB19" s="56">
        <f t="shared" si="16"/>
        <v>0</v>
      </c>
    </row>
    <row r="20" spans="1:54" ht="10.5" customHeight="1" collapsed="1">
      <c r="A20" s="47" t="s">
        <v>26</v>
      </c>
      <c r="B20" s="303" t="s">
        <v>26</v>
      </c>
      <c r="C20" s="313"/>
      <c r="D20" s="337"/>
      <c r="E20" s="337"/>
      <c r="F20" s="337"/>
      <c r="G20" s="337"/>
      <c r="H20" s="337"/>
      <c r="I20" s="337"/>
      <c r="J20" s="337"/>
      <c r="K20" s="201"/>
      <c r="L20" s="202"/>
      <c r="M20" s="201"/>
      <c r="N20" s="202"/>
      <c r="O20" s="295"/>
      <c r="P20" s="305"/>
      <c r="Q20" s="196"/>
      <c r="R20" s="43"/>
      <c r="T20" s="475" t="e">
        <f t="shared" si="17"/>
        <v>#DIV/0!</v>
      </c>
      <c r="U20" s="475" t="e">
        <f t="shared" si="13"/>
        <v>#DIV/0!</v>
      </c>
      <c r="V20" s="475" t="e">
        <f>((O20-P20)/P20)-Q20</f>
        <v>#DIV/0!</v>
      </c>
      <c r="W20" s="475">
        <f>C20-O20</f>
        <v>0</v>
      </c>
      <c r="X20" s="475">
        <f>G20-P20</f>
        <v>0</v>
      </c>
      <c r="Y20" s="216"/>
      <c r="Z20" s="412"/>
      <c r="AA20" s="412"/>
      <c r="AB20" s="412"/>
      <c r="AC20" s="412"/>
      <c r="AD20" s="412"/>
      <c r="AE20" s="412"/>
      <c r="AF20" s="412"/>
      <c r="AG20" s="201"/>
      <c r="AH20" s="202"/>
      <c r="AI20" s="524"/>
      <c r="AJ20" s="525"/>
      <c r="AK20" s="216"/>
      <c r="AL20" s="412"/>
      <c r="AM20" s="536"/>
      <c r="AN20" s="56">
        <f t="shared" si="6"/>
        <v>0</v>
      </c>
      <c r="AO20" s="56">
        <f t="shared" si="7"/>
        <v>0</v>
      </c>
      <c r="AP20" s="56">
        <f t="shared" si="8"/>
        <v>0</v>
      </c>
      <c r="AQ20" s="56">
        <f t="shared" si="9"/>
        <v>0</v>
      </c>
      <c r="AR20" s="56">
        <f t="shared" si="10"/>
        <v>0</v>
      </c>
      <c r="AS20" s="56">
        <f t="shared" si="11"/>
        <v>0</v>
      </c>
      <c r="AT20" s="56">
        <f t="shared" si="16"/>
        <v>0</v>
      </c>
      <c r="AU20" s="56">
        <f t="shared" si="16"/>
        <v>0</v>
      </c>
      <c r="AV20" s="56">
        <f t="shared" si="16"/>
        <v>0</v>
      </c>
      <c r="AW20" s="56">
        <f t="shared" si="16"/>
        <v>0</v>
      </c>
      <c r="AX20" s="56">
        <f t="shared" si="16"/>
        <v>0</v>
      </c>
      <c r="AY20" s="56">
        <f t="shared" si="16"/>
        <v>0</v>
      </c>
      <c r="AZ20" s="56">
        <f t="shared" si="16"/>
        <v>0</v>
      </c>
      <c r="BA20" s="56">
        <f t="shared" si="16"/>
        <v>0</v>
      </c>
      <c r="BB20" s="56">
        <f t="shared" si="16"/>
        <v>0</v>
      </c>
    </row>
    <row r="21" spans="1:54" ht="10.5" customHeight="1">
      <c r="A21" s="47" t="s">
        <v>25</v>
      </c>
      <c r="B21" s="301" t="s">
        <v>59</v>
      </c>
      <c r="C21" s="296"/>
      <c r="D21" s="338"/>
      <c r="E21" s="338"/>
      <c r="F21" s="338"/>
      <c r="G21" s="338"/>
      <c r="H21" s="337"/>
      <c r="I21" s="337"/>
      <c r="J21" s="337"/>
      <c r="K21" s="201"/>
      <c r="L21" s="202"/>
      <c r="M21" s="201"/>
      <c r="N21" s="202"/>
      <c r="O21" s="295"/>
      <c r="P21" s="305"/>
      <c r="Q21" s="196"/>
      <c r="R21" s="43"/>
      <c r="T21" s="475" t="e">
        <f t="shared" si="17"/>
        <v>#DIV/0!</v>
      </c>
      <c r="U21" s="475" t="e">
        <f t="shared" si="13"/>
        <v>#DIV/0!</v>
      </c>
      <c r="V21" s="475" t="e">
        <f>((O21-P21)/P21)-Q21</f>
        <v>#DIV/0!</v>
      </c>
      <c r="W21" s="475">
        <f>C21-O21</f>
        <v>0</v>
      </c>
      <c r="X21" s="475">
        <f>G21-P21</f>
        <v>0</v>
      </c>
      <c r="Y21" s="428"/>
      <c r="Z21" s="256"/>
      <c r="AA21" s="256"/>
      <c r="AB21" s="256"/>
      <c r="AC21" s="256"/>
      <c r="AD21" s="412"/>
      <c r="AE21" s="412"/>
      <c r="AF21" s="412"/>
      <c r="AG21" s="201"/>
      <c r="AH21" s="202"/>
      <c r="AI21" s="526"/>
      <c r="AJ21" s="527"/>
      <c r="AK21" s="428"/>
      <c r="AL21" s="256"/>
      <c r="AM21" s="536"/>
      <c r="AN21" s="56">
        <f t="shared" si="6"/>
        <v>0</v>
      </c>
      <c r="AO21" s="56">
        <f t="shared" si="7"/>
        <v>0</v>
      </c>
      <c r="AP21" s="56">
        <f t="shared" si="8"/>
        <v>0</v>
      </c>
      <c r="AQ21" s="56">
        <f t="shared" si="9"/>
        <v>0</v>
      </c>
      <c r="AR21" s="56">
        <f t="shared" si="10"/>
        <v>0</v>
      </c>
      <c r="AS21" s="56">
        <f t="shared" si="11"/>
        <v>0</v>
      </c>
      <c r="AT21" s="56">
        <f t="shared" si="16"/>
        <v>0</v>
      </c>
      <c r="AU21" s="56">
        <f t="shared" si="16"/>
        <v>0</v>
      </c>
      <c r="AV21" s="56">
        <f t="shared" si="16"/>
        <v>0</v>
      </c>
      <c r="AW21" s="56">
        <f t="shared" si="16"/>
        <v>0</v>
      </c>
      <c r="AX21" s="56">
        <f t="shared" si="16"/>
        <v>0</v>
      </c>
      <c r="AY21" s="56">
        <f t="shared" si="16"/>
        <v>0</v>
      </c>
      <c r="AZ21" s="56">
        <f t="shared" si="16"/>
        <v>0</v>
      </c>
      <c r="BA21" s="56">
        <f t="shared" si="16"/>
        <v>0</v>
      </c>
      <c r="BB21" s="56">
        <f t="shared" si="16"/>
        <v>0</v>
      </c>
    </row>
    <row r="22" spans="1:54" ht="10.5" customHeight="1">
      <c r="A22" s="47" t="s">
        <v>12</v>
      </c>
      <c r="B22" s="317" t="s">
        <v>12</v>
      </c>
      <c r="C22" s="318"/>
      <c r="D22" s="339"/>
      <c r="E22" s="339"/>
      <c r="F22" s="339"/>
      <c r="G22" s="339"/>
      <c r="H22" s="339"/>
      <c r="I22" s="339"/>
      <c r="J22" s="339"/>
      <c r="K22" s="426"/>
      <c r="L22" s="427"/>
      <c r="M22" s="426"/>
      <c r="N22" s="427"/>
      <c r="O22" s="295"/>
      <c r="P22" s="305"/>
      <c r="Q22" s="196"/>
      <c r="R22" s="43"/>
      <c r="T22" s="475" t="e">
        <f t="shared" si="17"/>
        <v>#DIV/0!</v>
      </c>
      <c r="U22" s="475" t="e">
        <f t="shared" si="13"/>
        <v>#DIV/0!</v>
      </c>
      <c r="V22" s="475" t="e">
        <f>((O22-P22)/P22)-Q22</f>
        <v>#DIV/0!</v>
      </c>
      <c r="W22" s="475">
        <f>C22-O22</f>
        <v>0</v>
      </c>
      <c r="X22" s="475">
        <f>G22-P22</f>
        <v>0</v>
      </c>
      <c r="Y22" s="222"/>
      <c r="Z22" s="241"/>
      <c r="AA22" s="241"/>
      <c r="AB22" s="241"/>
      <c r="AC22" s="241"/>
      <c r="AD22" s="241"/>
      <c r="AE22" s="241"/>
      <c r="AF22" s="241"/>
      <c r="AG22" s="201"/>
      <c r="AH22" s="202"/>
      <c r="AI22" s="528"/>
      <c r="AJ22" s="529"/>
      <c r="AK22" s="222"/>
      <c r="AL22" s="241"/>
      <c r="AM22" s="537"/>
      <c r="AN22" s="56">
        <f t="shared" si="6"/>
        <v>0</v>
      </c>
      <c r="AO22" s="56">
        <f t="shared" si="7"/>
        <v>0</v>
      </c>
      <c r="AP22" s="56">
        <f t="shared" si="8"/>
        <v>0</v>
      </c>
      <c r="AQ22" s="56">
        <f t="shared" si="9"/>
        <v>0</v>
      </c>
      <c r="AR22" s="56">
        <f t="shared" si="10"/>
        <v>0</v>
      </c>
      <c r="AS22" s="56">
        <f t="shared" si="11"/>
        <v>0</v>
      </c>
      <c r="AT22" s="56">
        <f t="shared" si="16"/>
        <v>0</v>
      </c>
      <c r="AU22" s="56">
        <f t="shared" si="16"/>
        <v>0</v>
      </c>
      <c r="AV22" s="56">
        <f t="shared" si="16"/>
        <v>0</v>
      </c>
      <c r="AW22" s="56">
        <f t="shared" si="16"/>
        <v>0</v>
      </c>
      <c r="AX22" s="56">
        <f t="shared" si="16"/>
        <v>0</v>
      </c>
      <c r="AY22" s="56">
        <f t="shared" si="16"/>
        <v>0</v>
      </c>
      <c r="AZ22" s="56">
        <f t="shared" si="16"/>
        <v>0</v>
      </c>
      <c r="BA22" s="56">
        <f t="shared" si="16"/>
        <v>0</v>
      </c>
      <c r="BB22" s="56">
        <f t="shared" si="16"/>
        <v>0</v>
      </c>
    </row>
    <row r="23" spans="1:54" ht="10.5" customHeight="1">
      <c r="A23" s="53" t="s">
        <v>20</v>
      </c>
      <c r="B23" s="309" t="s">
        <v>20</v>
      </c>
      <c r="C23" s="340"/>
      <c r="D23" s="342"/>
      <c r="E23" s="342"/>
      <c r="F23" s="342"/>
      <c r="G23" s="342"/>
      <c r="H23" s="342"/>
      <c r="I23" s="342"/>
      <c r="J23" s="342"/>
      <c r="K23" s="195"/>
      <c r="L23" s="197"/>
      <c r="M23" s="195"/>
      <c r="N23" s="197"/>
      <c r="O23" s="368"/>
      <c r="P23" s="369"/>
      <c r="Q23" s="420"/>
      <c r="R23" s="43"/>
      <c r="T23" s="475"/>
      <c r="U23" s="475"/>
      <c r="V23" s="475"/>
      <c r="W23" s="475"/>
      <c r="X23" s="459"/>
      <c r="Y23" s="429"/>
      <c r="Z23" s="242"/>
      <c r="AA23" s="242"/>
      <c r="AB23" s="242"/>
      <c r="AC23" s="242"/>
      <c r="AD23" s="242"/>
      <c r="AE23" s="242"/>
      <c r="AF23" s="242"/>
      <c r="AG23" s="405"/>
      <c r="AH23" s="419"/>
      <c r="AI23" s="530"/>
      <c r="AJ23" s="525"/>
      <c r="AK23" s="429"/>
      <c r="AL23" s="242"/>
      <c r="AM23" s="536"/>
      <c r="AN23" s="56">
        <f t="shared" si="6"/>
        <v>0</v>
      </c>
      <c r="AO23" s="56">
        <f t="shared" si="7"/>
        <v>0</v>
      </c>
      <c r="AP23" s="56">
        <f t="shared" si="8"/>
        <v>0</v>
      </c>
      <c r="AQ23" s="56">
        <f t="shared" si="9"/>
        <v>0</v>
      </c>
      <c r="AR23" s="56">
        <f t="shared" si="10"/>
        <v>0</v>
      </c>
      <c r="AS23" s="56">
        <f t="shared" si="11"/>
        <v>0</v>
      </c>
      <c r="AT23" s="56">
        <f t="shared" si="16"/>
        <v>0</v>
      </c>
      <c r="AU23" s="56">
        <f t="shared" si="16"/>
        <v>0</v>
      </c>
      <c r="AV23" s="56">
        <f t="shared" si="16"/>
        <v>0</v>
      </c>
      <c r="AW23" s="56">
        <f t="shared" si="16"/>
        <v>0</v>
      </c>
      <c r="AX23" s="56">
        <f t="shared" si="16"/>
        <v>0</v>
      </c>
      <c r="AY23" s="56">
        <f t="shared" si="16"/>
        <v>0</v>
      </c>
      <c r="AZ23" s="56">
        <f t="shared" si="16"/>
        <v>0</v>
      </c>
      <c r="BA23" s="56">
        <f t="shared" si="16"/>
        <v>0</v>
      </c>
      <c r="BB23" s="56">
        <f t="shared" si="16"/>
        <v>0</v>
      </c>
    </row>
    <row r="24" spans="1:54" ht="10.5" customHeight="1">
      <c r="A24" s="47" t="s">
        <v>17</v>
      </c>
      <c r="B24" s="303" t="s">
        <v>17</v>
      </c>
      <c r="C24" s="315"/>
      <c r="D24" s="342"/>
      <c r="E24" s="342"/>
      <c r="F24" s="342"/>
      <c r="G24" s="342"/>
      <c r="H24" s="342"/>
      <c r="I24" s="342"/>
      <c r="J24" s="342"/>
      <c r="K24" s="201"/>
      <c r="L24" s="202"/>
      <c r="M24" s="201"/>
      <c r="N24" s="202"/>
      <c r="O24" s="485"/>
      <c r="P24" s="483"/>
      <c r="Q24" s="196"/>
      <c r="R24" s="43"/>
      <c r="T24" s="475" t="e">
        <f t="shared" si="17"/>
        <v>#DIV/0!</v>
      </c>
      <c r="U24" s="475" t="e">
        <f t="shared" si="13"/>
        <v>#DIV/0!</v>
      </c>
      <c r="V24" s="475" t="e">
        <f t="shared" ref="V24:V29" si="27">((O24-P24)/P24)-Q24</f>
        <v>#DIV/0!</v>
      </c>
      <c r="W24" s="475">
        <f t="shared" ref="W24:W29" si="28">C24-O24</f>
        <v>0</v>
      </c>
      <c r="X24" s="475">
        <f t="shared" ref="X24:X29" si="29">G24-P24</f>
        <v>0</v>
      </c>
      <c r="Y24" s="224"/>
      <c r="Z24" s="242"/>
      <c r="AA24" s="242"/>
      <c r="AB24" s="242"/>
      <c r="AC24" s="242"/>
      <c r="AD24" s="242"/>
      <c r="AE24" s="242"/>
      <c r="AF24" s="242"/>
      <c r="AG24" s="201"/>
      <c r="AH24" s="202"/>
      <c r="AI24" s="524"/>
      <c r="AJ24" s="525"/>
      <c r="AK24" s="224"/>
      <c r="AL24" s="242"/>
      <c r="AM24" s="536"/>
      <c r="AN24" s="56">
        <f t="shared" si="6"/>
        <v>0</v>
      </c>
      <c r="AO24" s="56">
        <f t="shared" si="7"/>
        <v>0</v>
      </c>
      <c r="AP24" s="56">
        <f t="shared" si="8"/>
        <v>0</v>
      </c>
      <c r="AQ24" s="56">
        <f t="shared" si="9"/>
        <v>0</v>
      </c>
      <c r="AR24" s="56">
        <f t="shared" si="10"/>
        <v>0</v>
      </c>
      <c r="AS24" s="56">
        <f t="shared" si="11"/>
        <v>0</v>
      </c>
      <c r="AT24" s="56">
        <f t="shared" si="16"/>
        <v>0</v>
      </c>
      <c r="AU24" s="56">
        <f t="shared" si="16"/>
        <v>0</v>
      </c>
      <c r="AV24" s="56">
        <f t="shared" si="16"/>
        <v>0</v>
      </c>
      <c r="AW24" s="56">
        <f t="shared" si="16"/>
        <v>0</v>
      </c>
      <c r="AX24" s="56">
        <f t="shared" si="16"/>
        <v>0</v>
      </c>
      <c r="AY24" s="56">
        <f t="shared" si="16"/>
        <v>0</v>
      </c>
      <c r="AZ24" s="56">
        <f t="shared" si="16"/>
        <v>0</v>
      </c>
      <c r="BA24" s="56">
        <f t="shared" si="16"/>
        <v>0</v>
      </c>
      <c r="BB24" s="56">
        <f t="shared" si="16"/>
        <v>0</v>
      </c>
    </row>
    <row r="25" spans="1:54" ht="10.5" customHeight="1">
      <c r="A25" s="47" t="s">
        <v>42</v>
      </c>
      <c r="B25" s="325" t="s">
        <v>42</v>
      </c>
      <c r="C25" s="315"/>
      <c r="D25" s="342"/>
      <c r="E25" s="342"/>
      <c r="F25" s="342"/>
      <c r="G25" s="342"/>
      <c r="H25" s="342"/>
      <c r="I25" s="342"/>
      <c r="J25" s="342"/>
      <c r="K25" s="201"/>
      <c r="L25" s="202"/>
      <c r="M25" s="201"/>
      <c r="N25" s="202"/>
      <c r="O25" s="485"/>
      <c r="P25" s="483"/>
      <c r="Q25" s="196"/>
      <c r="R25" s="43"/>
      <c r="T25" s="475"/>
      <c r="U25" s="475"/>
      <c r="V25" s="475"/>
      <c r="W25" s="475">
        <f t="shared" si="28"/>
        <v>0</v>
      </c>
      <c r="X25" s="475">
        <f t="shared" si="29"/>
        <v>0</v>
      </c>
      <c r="Y25" s="224"/>
      <c r="Z25" s="242"/>
      <c r="AA25" s="242"/>
      <c r="AB25" s="242"/>
      <c r="AC25" s="242"/>
      <c r="AD25" s="242"/>
      <c r="AE25" s="242"/>
      <c r="AF25" s="242"/>
      <c r="AG25" s="201"/>
      <c r="AH25" s="202"/>
      <c r="AI25" s="524"/>
      <c r="AJ25" s="525"/>
      <c r="AK25" s="224"/>
      <c r="AL25" s="242"/>
      <c r="AM25" s="536"/>
      <c r="AN25" s="56">
        <f t="shared" si="6"/>
        <v>0</v>
      </c>
      <c r="AO25" s="56">
        <f t="shared" si="7"/>
        <v>0</v>
      </c>
      <c r="AP25" s="56">
        <f t="shared" si="8"/>
        <v>0</v>
      </c>
      <c r="AQ25" s="56">
        <f t="shared" si="9"/>
        <v>0</v>
      </c>
      <c r="AR25" s="56">
        <f t="shared" si="10"/>
        <v>0</v>
      </c>
      <c r="AS25" s="56">
        <f t="shared" si="11"/>
        <v>0</v>
      </c>
      <c r="AT25" s="56">
        <f t="shared" si="16"/>
        <v>0</v>
      </c>
      <c r="AU25" s="56">
        <f t="shared" si="16"/>
        <v>0</v>
      </c>
      <c r="AV25" s="56">
        <f t="shared" si="16"/>
        <v>0</v>
      </c>
      <c r="AW25" s="56">
        <f t="shared" si="16"/>
        <v>0</v>
      </c>
      <c r="AX25" s="56">
        <f t="shared" si="16"/>
        <v>0</v>
      </c>
      <c r="AY25" s="56">
        <f t="shared" si="16"/>
        <v>0</v>
      </c>
      <c r="AZ25" s="56">
        <f t="shared" si="16"/>
        <v>0</v>
      </c>
      <c r="BA25" s="56">
        <f t="shared" si="16"/>
        <v>0</v>
      </c>
      <c r="BB25" s="56">
        <f t="shared" si="16"/>
        <v>0</v>
      </c>
    </row>
    <row r="26" spans="1:54" ht="10.5" customHeight="1">
      <c r="A26" s="53" t="s">
        <v>23</v>
      </c>
      <c r="B26" s="309" t="s">
        <v>23</v>
      </c>
      <c r="C26" s="321"/>
      <c r="D26" s="345"/>
      <c r="E26" s="345"/>
      <c r="F26" s="345"/>
      <c r="G26" s="345"/>
      <c r="H26" s="345"/>
      <c r="I26" s="345"/>
      <c r="J26" s="345"/>
      <c r="K26" s="204"/>
      <c r="L26" s="205"/>
      <c r="M26" s="204"/>
      <c r="N26" s="205"/>
      <c r="O26" s="488"/>
      <c r="P26" s="484"/>
      <c r="Q26" s="207"/>
      <c r="R26" s="43"/>
      <c r="T26" s="475" t="e">
        <f>((C26-D26)/D26)-K26</f>
        <v>#DIV/0!</v>
      </c>
      <c r="U26" s="475" t="e">
        <f t="shared" si="13"/>
        <v>#DIV/0!</v>
      </c>
      <c r="V26" s="475" t="e">
        <f t="shared" si="27"/>
        <v>#DIV/0!</v>
      </c>
      <c r="W26" s="475">
        <f t="shared" si="28"/>
        <v>0</v>
      </c>
      <c r="X26" s="475">
        <f t="shared" si="29"/>
        <v>0</v>
      </c>
      <c r="Y26" s="226"/>
      <c r="Z26" s="243"/>
      <c r="AA26" s="243"/>
      <c r="AB26" s="243"/>
      <c r="AC26" s="243"/>
      <c r="AD26" s="243"/>
      <c r="AE26" s="243"/>
      <c r="AF26" s="243"/>
      <c r="AG26" s="204"/>
      <c r="AH26" s="205"/>
      <c r="AI26" s="531"/>
      <c r="AJ26" s="532"/>
      <c r="AK26" s="226"/>
      <c r="AL26" s="243"/>
      <c r="AM26" s="536"/>
      <c r="AN26" s="56">
        <f t="shared" si="6"/>
        <v>0</v>
      </c>
      <c r="AO26" s="56">
        <f t="shared" si="7"/>
        <v>0</v>
      </c>
      <c r="AP26" s="56">
        <f t="shared" si="8"/>
        <v>0</v>
      </c>
      <c r="AQ26" s="56">
        <f t="shared" si="9"/>
        <v>0</v>
      </c>
      <c r="AR26" s="56">
        <f t="shared" si="10"/>
        <v>0</v>
      </c>
      <c r="AS26" s="56">
        <f t="shared" si="11"/>
        <v>0</v>
      </c>
      <c r="AT26" s="56">
        <f t="shared" si="16"/>
        <v>0</v>
      </c>
      <c r="AU26" s="56">
        <f t="shared" si="16"/>
        <v>0</v>
      </c>
      <c r="AV26" s="56">
        <f t="shared" si="16"/>
        <v>0</v>
      </c>
      <c r="AW26" s="56">
        <f t="shared" si="16"/>
        <v>0</v>
      </c>
      <c r="AX26" s="56">
        <f t="shared" si="16"/>
        <v>0</v>
      </c>
      <c r="AY26" s="56">
        <f t="shared" si="16"/>
        <v>0</v>
      </c>
      <c r="AZ26" s="56">
        <f t="shared" si="16"/>
        <v>0</v>
      </c>
      <c r="BA26" s="56">
        <f t="shared" si="16"/>
        <v>0</v>
      </c>
      <c r="BB26" s="56">
        <f t="shared" si="16"/>
        <v>0</v>
      </c>
    </row>
    <row r="27" spans="1:54" ht="10.5" customHeight="1">
      <c r="A27" s="47" t="s">
        <v>15</v>
      </c>
      <c r="B27" s="303" t="s">
        <v>15</v>
      </c>
      <c r="C27" s="315"/>
      <c r="D27" s="342"/>
      <c r="E27" s="342"/>
      <c r="F27" s="342"/>
      <c r="G27" s="342"/>
      <c r="H27" s="342"/>
      <c r="I27" s="342"/>
      <c r="J27" s="342"/>
      <c r="K27" s="201"/>
      <c r="L27" s="202"/>
      <c r="M27" s="201"/>
      <c r="N27" s="202"/>
      <c r="O27" s="485"/>
      <c r="P27" s="483"/>
      <c r="Q27" s="196"/>
      <c r="R27" s="43"/>
      <c r="T27" s="475" t="e">
        <f t="shared" si="17"/>
        <v>#DIV/0!</v>
      </c>
      <c r="U27" s="475" t="e">
        <f t="shared" si="13"/>
        <v>#DIV/0!</v>
      </c>
      <c r="V27" s="475" t="e">
        <f t="shared" si="27"/>
        <v>#DIV/0!</v>
      </c>
      <c r="W27" s="475">
        <f t="shared" si="28"/>
        <v>0</v>
      </c>
      <c r="X27" s="475">
        <f t="shared" si="29"/>
        <v>0</v>
      </c>
      <c r="Y27" s="224"/>
      <c r="Z27" s="242"/>
      <c r="AA27" s="242"/>
      <c r="AB27" s="242"/>
      <c r="AC27" s="242"/>
      <c r="AD27" s="242"/>
      <c r="AE27" s="242"/>
      <c r="AF27" s="242"/>
      <c r="AG27" s="201"/>
      <c r="AH27" s="202"/>
      <c r="AI27" s="524"/>
      <c r="AJ27" s="525"/>
      <c r="AK27" s="224"/>
      <c r="AL27" s="242"/>
      <c r="AM27" s="536"/>
      <c r="AN27" s="56">
        <f t="shared" si="6"/>
        <v>0</v>
      </c>
      <c r="AO27" s="56">
        <f t="shared" si="7"/>
        <v>0</v>
      </c>
      <c r="AP27" s="56">
        <f t="shared" si="8"/>
        <v>0</v>
      </c>
      <c r="AQ27" s="56">
        <f t="shared" si="9"/>
        <v>0</v>
      </c>
      <c r="AR27" s="56">
        <f t="shared" si="10"/>
        <v>0</v>
      </c>
      <c r="AS27" s="56">
        <f t="shared" si="11"/>
        <v>0</v>
      </c>
      <c r="AT27" s="56">
        <f t="shared" si="16"/>
        <v>0</v>
      </c>
      <c r="AU27" s="56">
        <f t="shared" si="16"/>
        <v>0</v>
      </c>
      <c r="AV27" s="56">
        <f t="shared" si="16"/>
        <v>0</v>
      </c>
      <c r="AW27" s="56">
        <f t="shared" si="16"/>
        <v>0</v>
      </c>
      <c r="AX27" s="56">
        <f t="shared" si="16"/>
        <v>0</v>
      </c>
      <c r="AY27" s="56">
        <f t="shared" si="16"/>
        <v>0</v>
      </c>
      <c r="AZ27" s="56">
        <f t="shared" si="16"/>
        <v>0</v>
      </c>
      <c r="BA27" s="56">
        <f t="shared" si="16"/>
        <v>0</v>
      </c>
      <c r="BB27" s="56">
        <f t="shared" si="16"/>
        <v>0</v>
      </c>
    </row>
    <row r="28" spans="1:54" ht="10.5" customHeight="1">
      <c r="A28" s="47" t="s">
        <v>14</v>
      </c>
      <c r="B28" s="303" t="s">
        <v>14</v>
      </c>
      <c r="C28" s="315"/>
      <c r="D28" s="342"/>
      <c r="E28" s="342"/>
      <c r="F28" s="342"/>
      <c r="G28" s="342"/>
      <c r="H28" s="342"/>
      <c r="I28" s="342"/>
      <c r="J28" s="342"/>
      <c r="K28" s="201"/>
      <c r="L28" s="202"/>
      <c r="M28" s="201"/>
      <c r="N28" s="202"/>
      <c r="O28" s="485"/>
      <c r="P28" s="483"/>
      <c r="Q28" s="196"/>
      <c r="R28" s="43"/>
      <c r="T28" s="475" t="e">
        <f t="shared" si="17"/>
        <v>#DIV/0!</v>
      </c>
      <c r="U28" s="475" t="e">
        <f t="shared" si="13"/>
        <v>#DIV/0!</v>
      </c>
      <c r="V28" s="475" t="e">
        <f t="shared" si="27"/>
        <v>#DIV/0!</v>
      </c>
      <c r="W28" s="475">
        <f t="shared" si="28"/>
        <v>0</v>
      </c>
      <c r="X28" s="475">
        <f t="shared" si="29"/>
        <v>0</v>
      </c>
      <c r="Y28" s="224"/>
      <c r="Z28" s="242"/>
      <c r="AA28" s="242"/>
      <c r="AB28" s="242"/>
      <c r="AC28" s="242"/>
      <c r="AD28" s="242"/>
      <c r="AE28" s="242"/>
      <c r="AF28" s="242"/>
      <c r="AG28" s="201"/>
      <c r="AH28" s="202"/>
      <c r="AI28" s="524"/>
      <c r="AJ28" s="525"/>
      <c r="AK28" s="224"/>
      <c r="AL28" s="242"/>
      <c r="AM28" s="536"/>
      <c r="AN28" s="56">
        <f t="shared" si="6"/>
        <v>0</v>
      </c>
      <c r="AO28" s="56">
        <f t="shared" si="7"/>
        <v>0</v>
      </c>
      <c r="AP28" s="56">
        <f t="shared" si="8"/>
        <v>0</v>
      </c>
      <c r="AQ28" s="56">
        <f t="shared" si="9"/>
        <v>0</v>
      </c>
      <c r="AR28" s="56">
        <f t="shared" si="10"/>
        <v>0</v>
      </c>
      <c r="AS28" s="56">
        <f t="shared" si="11"/>
        <v>0</v>
      </c>
      <c r="AT28" s="56">
        <f t="shared" si="16"/>
        <v>0</v>
      </c>
      <c r="AU28" s="56">
        <f t="shared" si="16"/>
        <v>0</v>
      </c>
      <c r="AV28" s="56">
        <f t="shared" si="16"/>
        <v>0</v>
      </c>
      <c r="AW28" s="56">
        <f t="shared" si="16"/>
        <v>0</v>
      </c>
      <c r="AX28" s="56">
        <f t="shared" si="16"/>
        <v>0</v>
      </c>
      <c r="AY28" s="56">
        <f t="shared" si="16"/>
        <v>0</v>
      </c>
      <c r="AZ28" s="56">
        <f t="shared" si="16"/>
        <v>0</v>
      </c>
      <c r="BA28" s="56">
        <f t="shared" si="16"/>
        <v>0</v>
      </c>
      <c r="BB28" s="56">
        <f t="shared" si="16"/>
        <v>0</v>
      </c>
    </row>
    <row r="29" spans="1:54" ht="10.5" customHeight="1">
      <c r="A29" s="53" t="s">
        <v>13</v>
      </c>
      <c r="B29" s="311" t="s">
        <v>13</v>
      </c>
      <c r="C29" s="323"/>
      <c r="D29" s="347"/>
      <c r="E29" s="347"/>
      <c r="F29" s="347"/>
      <c r="G29" s="347"/>
      <c r="H29" s="347"/>
      <c r="I29" s="347"/>
      <c r="J29" s="347"/>
      <c r="K29" s="214"/>
      <c r="L29" s="430"/>
      <c r="M29" s="214"/>
      <c r="N29" s="430"/>
      <c r="O29" s="489"/>
      <c r="P29" s="397"/>
      <c r="Q29" s="215"/>
      <c r="R29" s="43"/>
      <c r="T29" s="475" t="e">
        <f t="shared" si="17"/>
        <v>#DIV/0!</v>
      </c>
      <c r="U29" s="475" t="e">
        <f t="shared" si="13"/>
        <v>#DIV/0!</v>
      </c>
      <c r="V29" s="475" t="e">
        <f t="shared" si="27"/>
        <v>#DIV/0!</v>
      </c>
      <c r="W29" s="475">
        <f t="shared" si="28"/>
        <v>0</v>
      </c>
      <c r="X29" s="475">
        <f t="shared" si="29"/>
        <v>0</v>
      </c>
      <c r="Y29" s="228"/>
      <c r="Z29" s="244"/>
      <c r="AA29" s="244"/>
      <c r="AB29" s="244"/>
      <c r="AC29" s="244"/>
      <c r="AD29" s="244"/>
      <c r="AE29" s="244"/>
      <c r="AF29" s="244"/>
      <c r="AG29" s="214"/>
      <c r="AH29" s="430"/>
      <c r="AI29" s="533"/>
      <c r="AJ29" s="534"/>
      <c r="AK29" s="228"/>
      <c r="AL29" s="244"/>
      <c r="AM29" s="537"/>
      <c r="AN29" s="56">
        <f t="shared" si="6"/>
        <v>0</v>
      </c>
      <c r="AO29" s="56">
        <f t="shared" si="7"/>
        <v>0</v>
      </c>
      <c r="AP29" s="56">
        <f t="shared" si="8"/>
        <v>0</v>
      </c>
      <c r="AQ29" s="56">
        <f t="shared" si="9"/>
        <v>0</v>
      </c>
      <c r="AR29" s="56">
        <f t="shared" si="10"/>
        <v>0</v>
      </c>
      <c r="AS29" s="56">
        <f t="shared" si="11"/>
        <v>0</v>
      </c>
      <c r="AT29" s="56">
        <f t="shared" si="16"/>
        <v>0</v>
      </c>
      <c r="AU29" s="56">
        <f t="shared" si="16"/>
        <v>0</v>
      </c>
      <c r="AV29" s="56">
        <f t="shared" si="16"/>
        <v>0</v>
      </c>
      <c r="AW29" s="56">
        <f t="shared" si="16"/>
        <v>0</v>
      </c>
      <c r="AX29" s="56">
        <f t="shared" si="16"/>
        <v>0</v>
      </c>
      <c r="AY29" s="56">
        <f t="shared" si="16"/>
        <v>0</v>
      </c>
      <c r="AZ29" s="56">
        <f t="shared" si="16"/>
        <v>0</v>
      </c>
      <c r="BA29" s="56">
        <f t="shared" si="16"/>
        <v>0</v>
      </c>
      <c r="BB29" s="56">
        <f t="shared" si="16"/>
        <v>0</v>
      </c>
    </row>
    <row r="30" spans="1:54" ht="10.5" customHeight="1">
      <c r="B30" s="614"/>
      <c r="C30" s="614"/>
      <c r="D30" s="614"/>
      <c r="E30" s="614"/>
      <c r="F30" s="614"/>
      <c r="G30" s="614"/>
      <c r="H30" s="614"/>
      <c r="I30" s="614"/>
      <c r="J30" s="614"/>
      <c r="K30" s="614"/>
      <c r="L30" s="614"/>
      <c r="M30" s="461"/>
      <c r="N30" s="461"/>
      <c r="O30" s="234"/>
      <c r="P30" s="261"/>
      <c r="Q30" s="234"/>
      <c r="R30" s="43"/>
    </row>
    <row r="31" spans="1:54">
      <c r="R31" s="43"/>
    </row>
    <row r="32" spans="1:54">
      <c r="R32" s="43"/>
    </row>
    <row r="33" spans="2:19">
      <c r="B33" s="457" t="s">
        <v>63</v>
      </c>
      <c r="C33" s="458">
        <f>(C5+C6+C7+C8-C9)+(C9+C12-C13)+(C13+C14-C16)</f>
        <v>0</v>
      </c>
      <c r="D33" s="458">
        <f t="shared" ref="D33:J33" si="30">(D5+D6+D7+D8-D9)+(D9+D12-D13)+(D13+D14-D16)</f>
        <v>0</v>
      </c>
      <c r="E33" s="458">
        <f t="shared" si="30"/>
        <v>0</v>
      </c>
      <c r="F33" s="458">
        <f t="shared" si="30"/>
        <v>0</v>
      </c>
      <c r="G33" s="458">
        <f t="shared" si="30"/>
        <v>0</v>
      </c>
      <c r="H33" s="458">
        <f t="shared" si="30"/>
        <v>0</v>
      </c>
      <c r="I33" s="458">
        <f t="shared" si="30"/>
        <v>0</v>
      </c>
      <c r="J33" s="458">
        <f t="shared" si="30"/>
        <v>0</v>
      </c>
      <c r="K33" s="457"/>
      <c r="L33" s="457"/>
      <c r="M33" s="457"/>
      <c r="N33" s="457"/>
      <c r="O33" s="458">
        <f>(O5+O6+O7+O8-O9)+(O9+O12-O13)+(O13+O14-O16)</f>
        <v>0</v>
      </c>
      <c r="P33" s="458">
        <f>(P5+P6+P7+P8-P9)+(P9+P12-P13)+(P13+P14-P16)</f>
        <v>0</v>
      </c>
      <c r="Q33" s="458"/>
      <c r="R33" s="458"/>
      <c r="S33" s="458"/>
    </row>
    <row r="34" spans="2:19">
      <c r="B34" s="457" t="s">
        <v>64</v>
      </c>
      <c r="C34" s="458">
        <f>C24+C25-C26+C27+C28-C29</f>
        <v>0</v>
      </c>
      <c r="D34" s="458">
        <f t="shared" ref="D34:J34" si="31">D24+D25-D26+D27+D28-D29</f>
        <v>0</v>
      </c>
      <c r="E34" s="458">
        <f t="shared" si="31"/>
        <v>0</v>
      </c>
      <c r="F34" s="458">
        <f t="shared" si="31"/>
        <v>0</v>
      </c>
      <c r="G34" s="458">
        <f t="shared" si="31"/>
        <v>0</v>
      </c>
      <c r="H34" s="458">
        <f t="shared" si="31"/>
        <v>0</v>
      </c>
      <c r="I34" s="458">
        <f t="shared" si="31"/>
        <v>0</v>
      </c>
      <c r="J34" s="458">
        <f t="shared" si="31"/>
        <v>0</v>
      </c>
      <c r="K34" s="457"/>
      <c r="L34" s="457"/>
      <c r="M34" s="457"/>
      <c r="N34" s="457"/>
      <c r="O34" s="458">
        <f>O24+O25-O26+O27+O28-O29</f>
        <v>0</v>
      </c>
      <c r="P34" s="458">
        <f>P24+P25-P26+P27+P28-P29</f>
        <v>0</v>
      </c>
      <c r="Q34" s="458"/>
      <c r="R34" s="458"/>
      <c r="S34" s="458"/>
    </row>
    <row r="37" spans="2:19" hidden="1"/>
    <row r="38" spans="2:19" hidden="1"/>
    <row r="39" spans="2:19" hidden="1"/>
    <row r="40" spans="2:19" hidden="1"/>
    <row r="41" spans="2:19" hidden="1"/>
    <row r="42" spans="2:19" hidden="1"/>
    <row r="43" spans="2:19" hidden="1"/>
    <row r="44" spans="2:19" hidden="1"/>
    <row r="45" spans="2:19" hidden="1"/>
    <row r="46" spans="2:19" hidden="1"/>
    <row r="47" spans="2:19" hidden="1"/>
    <row r="48" spans="2:19" hidden="1"/>
    <row r="49" spans="1:34" hidden="1"/>
    <row r="50" spans="1:34" hidden="1"/>
    <row r="51" spans="1:34" hidden="1"/>
    <row r="52" spans="1:34" s="9" customFormat="1">
      <c r="A52" s="8"/>
    </row>
    <row r="53" spans="1:34" s="128" customFormat="1" ht="18.75" customHeight="1">
      <c r="A53" s="126"/>
      <c r="B53" s="127" t="s">
        <v>47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3"/>
      <c r="P53" s="164"/>
      <c r="T53" s="127" t="s">
        <v>55</v>
      </c>
      <c r="U53" s="127"/>
      <c r="V53" s="127"/>
      <c r="W53" s="127"/>
      <c r="X53" s="127"/>
      <c r="Y53" s="127"/>
      <c r="Z53" s="127"/>
    </row>
    <row r="54" spans="1:34" s="128" customFormat="1">
      <c r="B54" s="105" t="s">
        <v>1</v>
      </c>
      <c r="C54" s="106" t="e">
        <f>D4</f>
        <v>#REF!</v>
      </c>
      <c r="D54" s="107" t="e">
        <f t="shared" ref="D54:I54" si="32">E4</f>
        <v>#REF!</v>
      </c>
      <c r="E54" s="107" t="e">
        <f t="shared" si="32"/>
        <v>#REF!</v>
      </c>
      <c r="F54" s="107" t="e">
        <f t="shared" si="32"/>
        <v>#REF!</v>
      </c>
      <c r="G54" s="107" t="e">
        <f t="shared" si="32"/>
        <v>#REF!</v>
      </c>
      <c r="H54" s="107" t="e">
        <f t="shared" si="32"/>
        <v>#REF!</v>
      </c>
      <c r="I54" s="107" t="e">
        <f t="shared" si="32"/>
        <v>#REF!</v>
      </c>
      <c r="J54" s="107"/>
      <c r="K54" s="109"/>
      <c r="L54" s="108"/>
      <c r="M54" s="181"/>
      <c r="N54" s="181"/>
      <c r="O54" s="126"/>
      <c r="P54" s="126"/>
      <c r="T54" s="105" t="s">
        <v>1</v>
      </c>
      <c r="U54" s="469"/>
      <c r="V54" s="481"/>
      <c r="W54" s="481"/>
      <c r="X54" s="107"/>
      <c r="Y54" s="107" t="e">
        <f t="shared" ref="Y54:AE54" si="33">+C54</f>
        <v>#REF!</v>
      </c>
      <c r="Z54" s="107" t="e">
        <f t="shared" si="33"/>
        <v>#REF!</v>
      </c>
      <c r="AA54" s="107" t="e">
        <f t="shared" si="33"/>
        <v>#REF!</v>
      </c>
      <c r="AB54" s="107" t="e">
        <f t="shared" si="33"/>
        <v>#REF!</v>
      </c>
      <c r="AC54" s="107" t="e">
        <f t="shared" si="33"/>
        <v>#REF!</v>
      </c>
      <c r="AD54" s="107" t="e">
        <f t="shared" si="33"/>
        <v>#REF!</v>
      </c>
      <c r="AE54" s="107" t="e">
        <f t="shared" si="33"/>
        <v>#REF!</v>
      </c>
      <c r="AF54" s="107"/>
      <c r="AG54" s="109"/>
      <c r="AH54" s="108"/>
    </row>
    <row r="55" spans="1:34" s="128" customFormat="1">
      <c r="B55" s="48" t="s">
        <v>6</v>
      </c>
      <c r="C55" s="10">
        <v>17</v>
      </c>
      <c r="D55" s="35">
        <v>25</v>
      </c>
      <c r="E55" s="11">
        <v>25</v>
      </c>
      <c r="F55" s="11">
        <v>30</v>
      </c>
      <c r="G55" s="11">
        <v>39</v>
      </c>
      <c r="H55" s="11">
        <v>41</v>
      </c>
      <c r="I55" s="11">
        <v>45</v>
      </c>
      <c r="J55" s="11"/>
      <c r="K55" s="12"/>
      <c r="L55" s="90"/>
      <c r="M55" s="177"/>
      <c r="N55" s="177"/>
      <c r="T55" s="48" t="s">
        <v>6</v>
      </c>
      <c r="U55" s="1"/>
      <c r="V55" s="1"/>
      <c r="W55" s="1"/>
      <c r="X55" s="35"/>
      <c r="Y55" s="35">
        <f t="shared" ref="Y55:Y79" si="34">+C55-D5</f>
        <v>17</v>
      </c>
      <c r="Z55" s="11">
        <f t="shared" ref="Z55:Z79" si="35">+D55-E5</f>
        <v>25</v>
      </c>
      <c r="AA55" s="11">
        <f t="shared" ref="AA55:AA79" si="36">+E55-F5</f>
        <v>25</v>
      </c>
      <c r="AB55" s="11">
        <f t="shared" ref="AB55:AB79" si="37">+F55-G5</f>
        <v>30</v>
      </c>
      <c r="AC55" s="11">
        <f t="shared" ref="AC55:AC79" si="38">+G55-H5</f>
        <v>39</v>
      </c>
      <c r="AD55" s="11">
        <f t="shared" ref="AD55:AD79" si="39">+H55-I5</f>
        <v>41</v>
      </c>
      <c r="AE55" s="11">
        <f>+I55-J5</f>
        <v>45</v>
      </c>
      <c r="AF55" s="11"/>
      <c r="AG55" s="12"/>
      <c r="AH55" s="90"/>
    </row>
    <row r="56" spans="1:34" s="128" customFormat="1">
      <c r="B56" s="48" t="s">
        <v>2</v>
      </c>
      <c r="C56" s="10">
        <v>4</v>
      </c>
      <c r="D56" s="35">
        <v>4</v>
      </c>
      <c r="E56" s="11">
        <v>3</v>
      </c>
      <c r="F56" s="11">
        <v>5</v>
      </c>
      <c r="G56" s="11">
        <v>4</v>
      </c>
      <c r="H56" s="11">
        <v>4</v>
      </c>
      <c r="I56" s="11">
        <v>3</v>
      </c>
      <c r="J56" s="11"/>
      <c r="K56" s="16"/>
      <c r="L56" s="13"/>
      <c r="M56" s="178"/>
      <c r="N56" s="178"/>
      <c r="T56" s="48" t="s">
        <v>2</v>
      </c>
      <c r="U56" s="1"/>
      <c r="V56" s="1"/>
      <c r="W56" s="1"/>
      <c r="X56" s="35"/>
      <c r="Y56" s="35">
        <f t="shared" si="34"/>
        <v>4</v>
      </c>
      <c r="Z56" s="11">
        <f t="shared" si="35"/>
        <v>4</v>
      </c>
      <c r="AA56" s="11">
        <f t="shared" si="36"/>
        <v>3</v>
      </c>
      <c r="AB56" s="11">
        <f t="shared" si="37"/>
        <v>5</v>
      </c>
      <c r="AC56" s="11">
        <f t="shared" si="38"/>
        <v>4</v>
      </c>
      <c r="AD56" s="11">
        <f t="shared" si="39"/>
        <v>4</v>
      </c>
      <c r="AE56" s="11">
        <f t="shared" ref="AE56:AE79" si="40">+I56-J6</f>
        <v>3</v>
      </c>
      <c r="AF56" s="11"/>
      <c r="AG56" s="16"/>
      <c r="AH56" s="13"/>
    </row>
    <row r="57" spans="1:34" s="128" customFormat="1">
      <c r="B57" s="48" t="s">
        <v>0</v>
      </c>
      <c r="C57" s="10">
        <v>4</v>
      </c>
      <c r="D57" s="35">
        <v>4</v>
      </c>
      <c r="E57" s="18">
        <v>3</v>
      </c>
      <c r="F57" s="18">
        <v>3</v>
      </c>
      <c r="G57" s="18">
        <v>4</v>
      </c>
      <c r="H57" s="18">
        <v>3</v>
      </c>
      <c r="I57" s="18">
        <v>4</v>
      </c>
      <c r="J57" s="18"/>
      <c r="K57" s="16"/>
      <c r="L57" s="13"/>
      <c r="M57" s="178"/>
      <c r="N57" s="178"/>
      <c r="T57" s="48" t="s">
        <v>0</v>
      </c>
      <c r="U57" s="1"/>
      <c r="V57" s="1"/>
      <c r="W57" s="1"/>
      <c r="X57" s="35"/>
      <c r="Y57" s="35">
        <f t="shared" si="34"/>
        <v>4</v>
      </c>
      <c r="Z57" s="18">
        <f t="shared" si="35"/>
        <v>4</v>
      </c>
      <c r="AA57" s="18">
        <f t="shared" si="36"/>
        <v>3</v>
      </c>
      <c r="AB57" s="18">
        <f t="shared" si="37"/>
        <v>3</v>
      </c>
      <c r="AC57" s="18">
        <f t="shared" si="38"/>
        <v>4</v>
      </c>
      <c r="AD57" s="18">
        <f t="shared" si="39"/>
        <v>3</v>
      </c>
      <c r="AE57" s="18">
        <f t="shared" si="40"/>
        <v>4</v>
      </c>
      <c r="AF57" s="18"/>
      <c r="AG57" s="16"/>
      <c r="AH57" s="13"/>
    </row>
    <row r="58" spans="1:34" s="128" customFormat="1">
      <c r="B58" s="48" t="s">
        <v>16</v>
      </c>
      <c r="C58" s="10">
        <v>0</v>
      </c>
      <c r="D58" s="35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/>
      <c r="K58" s="16"/>
      <c r="L58" s="13"/>
      <c r="M58" s="178"/>
      <c r="N58" s="178"/>
      <c r="T58" s="48" t="s">
        <v>16</v>
      </c>
      <c r="U58" s="1"/>
      <c r="V58" s="1"/>
      <c r="W58" s="1"/>
      <c r="X58" s="35"/>
      <c r="Y58" s="35">
        <f t="shared" si="34"/>
        <v>0</v>
      </c>
      <c r="Z58" s="18">
        <f t="shared" si="35"/>
        <v>0</v>
      </c>
      <c r="AA58" s="18">
        <f t="shared" si="36"/>
        <v>0</v>
      </c>
      <c r="AB58" s="18">
        <f t="shared" si="37"/>
        <v>0</v>
      </c>
      <c r="AC58" s="18">
        <f t="shared" si="38"/>
        <v>0</v>
      </c>
      <c r="AD58" s="18">
        <f t="shared" si="39"/>
        <v>0</v>
      </c>
      <c r="AE58" s="18">
        <f t="shared" si="40"/>
        <v>0</v>
      </c>
      <c r="AF58" s="18"/>
      <c r="AG58" s="16"/>
      <c r="AH58" s="13"/>
    </row>
    <row r="59" spans="1:34" s="128" customFormat="1">
      <c r="B59" s="54" t="s">
        <v>7</v>
      </c>
      <c r="C59" s="36">
        <v>25</v>
      </c>
      <c r="D59" s="37">
        <v>33</v>
      </c>
      <c r="E59" s="23">
        <v>31</v>
      </c>
      <c r="F59" s="23">
        <v>38</v>
      </c>
      <c r="G59" s="23">
        <v>47</v>
      </c>
      <c r="H59" s="23">
        <v>48</v>
      </c>
      <c r="I59" s="23">
        <v>52</v>
      </c>
      <c r="J59" s="23"/>
      <c r="K59" s="21"/>
      <c r="L59" s="22"/>
      <c r="M59" s="179"/>
      <c r="N59" s="179"/>
      <c r="T59" s="54" t="s">
        <v>7</v>
      </c>
      <c r="U59" s="45"/>
      <c r="V59" s="45"/>
      <c r="W59" s="45"/>
      <c r="X59" s="37"/>
      <c r="Y59" s="37">
        <f t="shared" si="34"/>
        <v>25</v>
      </c>
      <c r="Z59" s="23">
        <f t="shared" si="35"/>
        <v>33</v>
      </c>
      <c r="AA59" s="23">
        <f t="shared" si="36"/>
        <v>31</v>
      </c>
      <c r="AB59" s="23">
        <f t="shared" si="37"/>
        <v>38</v>
      </c>
      <c r="AC59" s="23">
        <f t="shared" si="38"/>
        <v>47</v>
      </c>
      <c r="AD59" s="23">
        <f t="shared" si="39"/>
        <v>48</v>
      </c>
      <c r="AE59" s="23">
        <f t="shared" si="40"/>
        <v>52</v>
      </c>
      <c r="AF59" s="23"/>
      <c r="AG59" s="21"/>
      <c r="AH59" s="22"/>
    </row>
    <row r="60" spans="1:34" s="128" customFormat="1">
      <c r="B60" s="48" t="s">
        <v>3</v>
      </c>
      <c r="C60" s="10">
        <v>-8</v>
      </c>
      <c r="D60" s="35">
        <v>-9</v>
      </c>
      <c r="E60" s="18">
        <v>-7</v>
      </c>
      <c r="F60" s="18">
        <v>-10</v>
      </c>
      <c r="G60" s="18">
        <v>-10</v>
      </c>
      <c r="H60" s="18">
        <v>-9</v>
      </c>
      <c r="I60" s="18">
        <v>-7</v>
      </c>
      <c r="J60" s="18"/>
      <c r="K60" s="16"/>
      <c r="L60" s="13"/>
      <c r="M60" s="178"/>
      <c r="N60" s="178"/>
      <c r="T60" s="48" t="s">
        <v>3</v>
      </c>
      <c r="U60" s="1"/>
      <c r="V60" s="1"/>
      <c r="W60" s="1"/>
      <c r="X60" s="35"/>
      <c r="Y60" s="35">
        <f t="shared" si="34"/>
        <v>-8</v>
      </c>
      <c r="Z60" s="18">
        <f t="shared" si="35"/>
        <v>-9</v>
      </c>
      <c r="AA60" s="18">
        <f t="shared" si="36"/>
        <v>-7</v>
      </c>
      <c r="AB60" s="18">
        <f t="shared" si="37"/>
        <v>-10</v>
      </c>
      <c r="AC60" s="18">
        <f t="shared" si="38"/>
        <v>-10</v>
      </c>
      <c r="AD60" s="18">
        <f t="shared" si="39"/>
        <v>-9</v>
      </c>
      <c r="AE60" s="18">
        <f t="shared" si="40"/>
        <v>-7</v>
      </c>
      <c r="AF60" s="18"/>
      <c r="AG60" s="16"/>
      <c r="AH60" s="13"/>
    </row>
    <row r="61" spans="1:34" s="128" customFormat="1">
      <c r="B61" s="48" t="s">
        <v>57</v>
      </c>
      <c r="C61" s="10">
        <v>-5</v>
      </c>
      <c r="D61" s="35">
        <v>-3</v>
      </c>
      <c r="E61" s="18">
        <v>-4</v>
      </c>
      <c r="F61" s="18">
        <v>-4</v>
      </c>
      <c r="G61" s="18">
        <v>-5</v>
      </c>
      <c r="H61" s="18">
        <v>-4</v>
      </c>
      <c r="I61" s="18">
        <v>-4</v>
      </c>
      <c r="J61" s="18"/>
      <c r="K61" s="16"/>
      <c r="L61" s="13"/>
      <c r="M61" s="178"/>
      <c r="N61" s="178"/>
      <c r="T61" s="48"/>
      <c r="U61" s="1"/>
      <c r="V61" s="1"/>
      <c r="W61" s="1"/>
      <c r="X61" s="35"/>
      <c r="Y61" s="35">
        <f t="shared" si="34"/>
        <v>-5</v>
      </c>
      <c r="Z61" s="18">
        <f t="shared" si="35"/>
        <v>-3</v>
      </c>
      <c r="AA61" s="18">
        <f t="shared" si="36"/>
        <v>-4</v>
      </c>
      <c r="AB61" s="18">
        <f t="shared" si="37"/>
        <v>-4</v>
      </c>
      <c r="AC61" s="18">
        <f t="shared" si="38"/>
        <v>-5</v>
      </c>
      <c r="AD61" s="18">
        <f t="shared" si="39"/>
        <v>-4</v>
      </c>
      <c r="AE61" s="18">
        <f t="shared" si="40"/>
        <v>-4</v>
      </c>
      <c r="AF61" s="18"/>
      <c r="AG61" s="16"/>
      <c r="AH61" s="13"/>
    </row>
    <row r="62" spans="1:34" s="128" customFormat="1">
      <c r="B62" s="54" t="s">
        <v>22</v>
      </c>
      <c r="C62" s="36">
        <v>-13</v>
      </c>
      <c r="D62" s="37">
        <v>-12</v>
      </c>
      <c r="E62" s="23">
        <v>-12</v>
      </c>
      <c r="F62" s="23">
        <v>-15</v>
      </c>
      <c r="G62" s="23">
        <v>-16</v>
      </c>
      <c r="H62" s="23">
        <v>-14</v>
      </c>
      <c r="I62" s="23">
        <v>-12</v>
      </c>
      <c r="J62" s="23"/>
      <c r="K62" s="21"/>
      <c r="L62" s="22"/>
      <c r="M62" s="179"/>
      <c r="N62" s="179"/>
      <c r="T62" s="54" t="s">
        <v>22</v>
      </c>
      <c r="U62" s="45"/>
      <c r="V62" s="45"/>
      <c r="W62" s="45"/>
      <c r="X62" s="37"/>
      <c r="Y62" s="37">
        <f t="shared" si="34"/>
        <v>-13</v>
      </c>
      <c r="Z62" s="23">
        <f t="shared" si="35"/>
        <v>-12</v>
      </c>
      <c r="AA62" s="23">
        <f t="shared" si="36"/>
        <v>-12</v>
      </c>
      <c r="AB62" s="23">
        <f t="shared" si="37"/>
        <v>-15</v>
      </c>
      <c r="AC62" s="23">
        <f t="shared" si="38"/>
        <v>-16</v>
      </c>
      <c r="AD62" s="23">
        <f t="shared" si="39"/>
        <v>-14</v>
      </c>
      <c r="AE62" s="23">
        <f t="shared" si="40"/>
        <v>-12</v>
      </c>
      <c r="AF62" s="23"/>
      <c r="AG62" s="21"/>
      <c r="AH62" s="22"/>
    </row>
    <row r="63" spans="1:34" s="128" customFormat="1">
      <c r="B63" s="54" t="s">
        <v>11</v>
      </c>
      <c r="C63" s="36">
        <v>12</v>
      </c>
      <c r="D63" s="37">
        <v>21</v>
      </c>
      <c r="E63" s="23">
        <v>19</v>
      </c>
      <c r="F63" s="23">
        <v>23</v>
      </c>
      <c r="G63" s="23">
        <v>31</v>
      </c>
      <c r="H63" s="23">
        <v>34</v>
      </c>
      <c r="I63" s="23">
        <v>40</v>
      </c>
      <c r="J63" s="23"/>
      <c r="K63" s="21"/>
      <c r="L63" s="22"/>
      <c r="M63" s="179"/>
      <c r="N63" s="179"/>
      <c r="T63" s="54" t="s">
        <v>11</v>
      </c>
      <c r="U63" s="45"/>
      <c r="V63" s="45"/>
      <c r="W63" s="45"/>
      <c r="X63" s="37"/>
      <c r="Y63" s="37">
        <f t="shared" si="34"/>
        <v>12</v>
      </c>
      <c r="Z63" s="23">
        <f t="shared" si="35"/>
        <v>21</v>
      </c>
      <c r="AA63" s="23">
        <f t="shared" si="36"/>
        <v>19</v>
      </c>
      <c r="AB63" s="23">
        <f t="shared" si="37"/>
        <v>23</v>
      </c>
      <c r="AC63" s="23">
        <f t="shared" si="38"/>
        <v>31</v>
      </c>
      <c r="AD63" s="23">
        <f t="shared" si="39"/>
        <v>34</v>
      </c>
      <c r="AE63" s="23">
        <f t="shared" si="40"/>
        <v>40</v>
      </c>
      <c r="AF63" s="23"/>
      <c r="AG63" s="21"/>
      <c r="AH63" s="22"/>
    </row>
    <row r="64" spans="1:34" s="128" customFormat="1">
      <c r="B64" s="48" t="s">
        <v>21</v>
      </c>
      <c r="C64" s="10">
        <v>5</v>
      </c>
      <c r="D64" s="35">
        <v>-4</v>
      </c>
      <c r="E64" s="18">
        <v>-7</v>
      </c>
      <c r="F64" s="18">
        <v>-15</v>
      </c>
      <c r="G64" s="18">
        <v>-9</v>
      </c>
      <c r="H64" s="18">
        <v>-3</v>
      </c>
      <c r="I64" s="18">
        <v>-15</v>
      </c>
      <c r="J64" s="18"/>
      <c r="K64" s="16"/>
      <c r="L64" s="13"/>
      <c r="M64" s="178"/>
      <c r="N64" s="178"/>
      <c r="T64" s="48" t="s">
        <v>21</v>
      </c>
      <c r="U64" s="1"/>
      <c r="V64" s="1"/>
      <c r="W64" s="1"/>
      <c r="X64" s="35"/>
      <c r="Y64" s="35">
        <f t="shared" si="34"/>
        <v>5</v>
      </c>
      <c r="Z64" s="18">
        <f t="shared" si="35"/>
        <v>-4</v>
      </c>
      <c r="AA64" s="18">
        <f t="shared" si="36"/>
        <v>-7</v>
      </c>
      <c r="AB64" s="18">
        <f t="shared" si="37"/>
        <v>-15</v>
      </c>
      <c r="AC64" s="18">
        <f t="shared" si="38"/>
        <v>-9</v>
      </c>
      <c r="AD64" s="18">
        <f t="shared" si="39"/>
        <v>-3</v>
      </c>
      <c r="AE64" s="18">
        <f t="shared" si="40"/>
        <v>-15</v>
      </c>
      <c r="AF64" s="18"/>
      <c r="AG64" s="16"/>
      <c r="AH64" s="13"/>
    </row>
    <row r="65" spans="2:34" s="128" customFormat="1">
      <c r="B65" s="303" t="s">
        <v>74</v>
      </c>
      <c r="C65" s="10"/>
      <c r="D65" s="35"/>
      <c r="E65" s="18"/>
      <c r="F65" s="18"/>
      <c r="G65" s="18"/>
      <c r="H65" s="18"/>
      <c r="I65" s="18">
        <v>0</v>
      </c>
      <c r="J65" s="18"/>
      <c r="K65" s="16"/>
      <c r="L65" s="13"/>
      <c r="M65" s="178"/>
      <c r="N65" s="178"/>
      <c r="T65" s="303" t="s">
        <v>74</v>
      </c>
      <c r="U65" s="1"/>
      <c r="V65" s="1"/>
      <c r="W65" s="1"/>
      <c r="X65" s="35"/>
      <c r="Y65" s="35">
        <f t="shared" si="34"/>
        <v>0</v>
      </c>
      <c r="Z65" s="18">
        <f t="shared" si="35"/>
        <v>0</v>
      </c>
      <c r="AA65" s="18">
        <f t="shared" si="36"/>
        <v>0</v>
      </c>
      <c r="AB65" s="18">
        <f t="shared" si="37"/>
        <v>0</v>
      </c>
      <c r="AC65" s="18">
        <f t="shared" si="38"/>
        <v>0</v>
      </c>
      <c r="AD65" s="18">
        <f t="shared" si="39"/>
        <v>0</v>
      </c>
      <c r="AE65" s="18">
        <f t="shared" si="40"/>
        <v>0</v>
      </c>
      <c r="AF65" s="18"/>
      <c r="AG65" s="16"/>
      <c r="AH65" s="13"/>
    </row>
    <row r="66" spans="2:34" s="128" customFormat="1">
      <c r="B66" s="55" t="s">
        <v>4</v>
      </c>
      <c r="C66" s="38">
        <v>17</v>
      </c>
      <c r="D66" s="39">
        <v>17</v>
      </c>
      <c r="E66" s="26">
        <v>12</v>
      </c>
      <c r="F66" s="26">
        <v>8</v>
      </c>
      <c r="G66" s="26">
        <v>22</v>
      </c>
      <c r="H66" s="26">
        <v>31</v>
      </c>
      <c r="I66" s="26">
        <v>25</v>
      </c>
      <c r="J66" s="26"/>
      <c r="K66" s="28"/>
      <c r="L66" s="29"/>
      <c r="M66" s="182"/>
      <c r="N66" s="182"/>
      <c r="T66" s="55" t="s">
        <v>4</v>
      </c>
      <c r="U66" s="470"/>
      <c r="V66" s="470"/>
      <c r="W66" s="470"/>
      <c r="X66" s="39"/>
      <c r="Y66" s="39">
        <f t="shared" si="34"/>
        <v>17</v>
      </c>
      <c r="Z66" s="26">
        <f t="shared" si="35"/>
        <v>17</v>
      </c>
      <c r="AA66" s="26">
        <f t="shared" si="36"/>
        <v>12</v>
      </c>
      <c r="AB66" s="26">
        <f t="shared" si="37"/>
        <v>8</v>
      </c>
      <c r="AC66" s="26">
        <f t="shared" si="38"/>
        <v>22</v>
      </c>
      <c r="AD66" s="26">
        <f t="shared" si="39"/>
        <v>31</v>
      </c>
      <c r="AE66" s="26">
        <f t="shared" si="40"/>
        <v>25</v>
      </c>
      <c r="AF66" s="26"/>
      <c r="AG66" s="28"/>
      <c r="AH66" s="29"/>
    </row>
    <row r="67" spans="2:34" s="128" customFormat="1">
      <c r="B67" s="48" t="s">
        <v>8</v>
      </c>
      <c r="C67" s="72">
        <v>52</v>
      </c>
      <c r="D67" s="18">
        <v>36</v>
      </c>
      <c r="E67" s="18">
        <v>39</v>
      </c>
      <c r="F67" s="18">
        <v>39</v>
      </c>
      <c r="G67" s="18">
        <v>34</v>
      </c>
      <c r="H67" s="18">
        <v>29</v>
      </c>
      <c r="I67" s="18">
        <v>23</v>
      </c>
      <c r="J67" s="18"/>
      <c r="K67" s="16"/>
      <c r="L67" s="13"/>
      <c r="M67" s="178"/>
      <c r="N67" s="178"/>
      <c r="T67" s="48" t="s">
        <v>8</v>
      </c>
      <c r="U67" s="1"/>
      <c r="V67" s="1"/>
      <c r="W67" s="1"/>
      <c r="X67" s="18"/>
      <c r="Y67" s="18">
        <f t="shared" si="34"/>
        <v>52</v>
      </c>
      <c r="Z67" s="18">
        <f t="shared" si="35"/>
        <v>36</v>
      </c>
      <c r="AA67" s="18">
        <f t="shared" si="36"/>
        <v>39</v>
      </c>
      <c r="AB67" s="18">
        <f t="shared" si="37"/>
        <v>39</v>
      </c>
      <c r="AC67" s="18">
        <f t="shared" si="38"/>
        <v>34</v>
      </c>
      <c r="AD67" s="18">
        <f t="shared" si="39"/>
        <v>29</v>
      </c>
      <c r="AE67" s="18">
        <f t="shared" si="40"/>
        <v>23</v>
      </c>
      <c r="AF67" s="18"/>
      <c r="AG67" s="16"/>
      <c r="AH67" s="13"/>
    </row>
    <row r="68" spans="2:34" s="128" customFormat="1">
      <c r="B68" s="48" t="s">
        <v>67</v>
      </c>
      <c r="C68" s="72">
        <v>15</v>
      </c>
      <c r="D68" s="18">
        <v>13</v>
      </c>
      <c r="E68" s="18">
        <v>8</v>
      </c>
      <c r="F68" s="18">
        <v>5</v>
      </c>
      <c r="G68" s="18">
        <v>16</v>
      </c>
      <c r="H68" s="18">
        <v>21</v>
      </c>
      <c r="I68" s="18">
        <v>16</v>
      </c>
      <c r="J68" s="18"/>
      <c r="K68" s="16"/>
      <c r="L68" s="13"/>
      <c r="M68" s="178"/>
      <c r="N68" s="178"/>
      <c r="T68" s="48" t="s">
        <v>5</v>
      </c>
      <c r="U68" s="1"/>
      <c r="V68" s="1"/>
      <c r="W68" s="1"/>
      <c r="X68" s="18"/>
      <c r="Y68" s="18">
        <f t="shared" si="34"/>
        <v>15</v>
      </c>
      <c r="Z68" s="18">
        <f t="shared" si="35"/>
        <v>13</v>
      </c>
      <c r="AA68" s="18">
        <f t="shared" si="36"/>
        <v>8</v>
      </c>
      <c r="AB68" s="18">
        <f t="shared" si="37"/>
        <v>5</v>
      </c>
      <c r="AC68" s="18">
        <f t="shared" si="38"/>
        <v>16</v>
      </c>
      <c r="AD68" s="18">
        <f t="shared" si="39"/>
        <v>21</v>
      </c>
      <c r="AE68" s="18">
        <f t="shared" si="40"/>
        <v>16</v>
      </c>
      <c r="AF68" s="18"/>
      <c r="AG68" s="16"/>
      <c r="AH68" s="13"/>
    </row>
    <row r="69" spans="2:34" s="128" customFormat="1">
      <c r="B69" s="48" t="s">
        <v>5</v>
      </c>
      <c r="C69" s="72">
        <v>9</v>
      </c>
      <c r="D69" s="18">
        <v>15</v>
      </c>
      <c r="E69" s="18">
        <v>12</v>
      </c>
      <c r="F69" s="18">
        <v>14</v>
      </c>
      <c r="G69" s="18">
        <v>21</v>
      </c>
      <c r="H69" s="18">
        <v>22</v>
      </c>
      <c r="I69" s="18">
        <v>24</v>
      </c>
      <c r="J69" s="18"/>
      <c r="K69" s="16"/>
      <c r="L69" s="13"/>
      <c r="M69" s="178"/>
      <c r="N69" s="178"/>
      <c r="T69" s="48" t="s">
        <v>5</v>
      </c>
      <c r="U69" s="1"/>
      <c r="V69" s="1"/>
      <c r="W69" s="1"/>
      <c r="X69" s="18"/>
      <c r="Y69" s="18">
        <f t="shared" si="34"/>
        <v>9</v>
      </c>
      <c r="Z69" s="18">
        <f t="shared" si="35"/>
        <v>15</v>
      </c>
      <c r="AA69" s="18">
        <f t="shared" si="36"/>
        <v>12</v>
      </c>
      <c r="AB69" s="18">
        <f t="shared" si="37"/>
        <v>14</v>
      </c>
      <c r="AC69" s="18">
        <f t="shared" si="38"/>
        <v>21</v>
      </c>
      <c r="AD69" s="18">
        <f t="shared" si="39"/>
        <v>22</v>
      </c>
      <c r="AE69" s="18">
        <f t="shared" si="40"/>
        <v>24</v>
      </c>
      <c r="AF69" s="18"/>
      <c r="AG69" s="16"/>
      <c r="AH69" s="13"/>
    </row>
    <row r="70" spans="2:34" s="128" customFormat="1">
      <c r="B70" s="48" t="s">
        <v>26</v>
      </c>
      <c r="C70" s="72">
        <v>337</v>
      </c>
      <c r="D70" s="18">
        <v>368</v>
      </c>
      <c r="E70" s="18">
        <v>428</v>
      </c>
      <c r="F70" s="18">
        <v>457</v>
      </c>
      <c r="G70" s="18">
        <v>430</v>
      </c>
      <c r="H70" s="18">
        <v>459</v>
      </c>
      <c r="I70" s="18">
        <v>484</v>
      </c>
      <c r="J70" s="18"/>
      <c r="K70" s="16"/>
      <c r="L70" s="13"/>
      <c r="M70" s="178"/>
      <c r="N70" s="178"/>
      <c r="T70" s="48" t="s">
        <v>26</v>
      </c>
      <c r="U70" s="1"/>
      <c r="V70" s="1"/>
      <c r="W70" s="1"/>
      <c r="X70" s="18"/>
      <c r="Y70" s="18">
        <f t="shared" si="34"/>
        <v>337</v>
      </c>
      <c r="Z70" s="18">
        <f t="shared" si="35"/>
        <v>368</v>
      </c>
      <c r="AA70" s="18">
        <f t="shared" si="36"/>
        <v>428</v>
      </c>
      <c r="AB70" s="18">
        <f t="shared" si="37"/>
        <v>457</v>
      </c>
      <c r="AC70" s="18">
        <f t="shared" si="38"/>
        <v>430</v>
      </c>
      <c r="AD70" s="18">
        <f t="shared" si="39"/>
        <v>459</v>
      </c>
      <c r="AE70" s="18">
        <f t="shared" si="40"/>
        <v>484</v>
      </c>
      <c r="AF70" s="18"/>
      <c r="AG70" s="16"/>
      <c r="AH70" s="13"/>
    </row>
    <row r="71" spans="2:34" s="128" customFormat="1">
      <c r="B71" s="183" t="s">
        <v>59</v>
      </c>
      <c r="C71" s="87">
        <v>1982</v>
      </c>
      <c r="D71" s="83">
        <v>2174</v>
      </c>
      <c r="E71" s="83">
        <v>2411</v>
      </c>
      <c r="F71" s="83">
        <v>2575</v>
      </c>
      <c r="G71" s="83">
        <v>2744</v>
      </c>
      <c r="H71" s="18">
        <v>2911</v>
      </c>
      <c r="I71" s="18">
        <v>3140</v>
      </c>
      <c r="J71" s="18"/>
      <c r="K71" s="16"/>
      <c r="L71" s="13"/>
      <c r="M71" s="178"/>
      <c r="N71" s="178"/>
      <c r="T71" s="183" t="s">
        <v>59</v>
      </c>
      <c r="U71" s="471"/>
      <c r="V71" s="471"/>
      <c r="W71" s="471"/>
      <c r="X71" s="83"/>
      <c r="Y71" s="83">
        <f t="shared" si="34"/>
        <v>1982</v>
      </c>
      <c r="Z71" s="83">
        <f t="shared" si="35"/>
        <v>2174</v>
      </c>
      <c r="AA71" s="83">
        <f t="shared" si="36"/>
        <v>2411</v>
      </c>
      <c r="AB71" s="83">
        <f t="shared" si="37"/>
        <v>2575</v>
      </c>
      <c r="AC71" s="83">
        <f t="shared" si="38"/>
        <v>2744</v>
      </c>
      <c r="AD71" s="83">
        <f t="shared" si="39"/>
        <v>2911</v>
      </c>
      <c r="AE71" s="83">
        <f t="shared" si="40"/>
        <v>3140</v>
      </c>
      <c r="AF71" s="18"/>
      <c r="AG71" s="16"/>
      <c r="AH71" s="13"/>
    </row>
    <row r="72" spans="2:34" s="128" customFormat="1">
      <c r="B72" s="46" t="s">
        <v>12</v>
      </c>
      <c r="C72" s="31">
        <v>409</v>
      </c>
      <c r="D72" s="32">
        <v>545</v>
      </c>
      <c r="E72" s="32">
        <v>584</v>
      </c>
      <c r="F72" s="32">
        <v>619</v>
      </c>
      <c r="G72" s="32">
        <v>722</v>
      </c>
      <c r="H72" s="32">
        <v>776</v>
      </c>
      <c r="I72" s="32">
        <v>792</v>
      </c>
      <c r="J72" s="32"/>
      <c r="K72" s="33"/>
      <c r="L72" s="34"/>
      <c r="M72" s="178"/>
      <c r="N72" s="178"/>
      <c r="T72" s="46" t="s">
        <v>12</v>
      </c>
      <c r="U72" s="472"/>
      <c r="V72" s="472"/>
      <c r="W72" s="472"/>
      <c r="X72" s="32"/>
      <c r="Y72" s="32">
        <f t="shared" si="34"/>
        <v>409</v>
      </c>
      <c r="Z72" s="32">
        <f t="shared" si="35"/>
        <v>545</v>
      </c>
      <c r="AA72" s="32">
        <f t="shared" si="36"/>
        <v>584</v>
      </c>
      <c r="AB72" s="32">
        <f t="shared" si="37"/>
        <v>619</v>
      </c>
      <c r="AC72" s="32">
        <f t="shared" si="38"/>
        <v>722</v>
      </c>
      <c r="AD72" s="32">
        <f t="shared" si="39"/>
        <v>776</v>
      </c>
      <c r="AE72" s="32">
        <f t="shared" si="40"/>
        <v>792</v>
      </c>
      <c r="AF72" s="32"/>
      <c r="AG72" s="33"/>
      <c r="AH72" s="34"/>
    </row>
    <row r="73" spans="2:34" s="128" customFormat="1">
      <c r="B73" s="54" t="s">
        <v>20</v>
      </c>
      <c r="C73" s="84"/>
      <c r="D73" s="74"/>
      <c r="E73" s="74"/>
      <c r="F73" s="74"/>
      <c r="G73" s="74"/>
      <c r="H73" s="74"/>
      <c r="I73" s="74"/>
      <c r="J73" s="74"/>
      <c r="K73" s="16"/>
      <c r="L73" s="13"/>
      <c r="M73" s="178"/>
      <c r="N73" s="178"/>
      <c r="T73" s="54" t="s">
        <v>20</v>
      </c>
      <c r="U73" s="45"/>
      <c r="V73" s="45"/>
      <c r="W73" s="45"/>
      <c r="X73" s="468"/>
      <c r="Y73" s="74">
        <f t="shared" si="34"/>
        <v>0</v>
      </c>
      <c r="Z73" s="74">
        <f t="shared" si="35"/>
        <v>0</v>
      </c>
      <c r="AA73" s="74">
        <f t="shared" si="36"/>
        <v>0</v>
      </c>
      <c r="AB73" s="74">
        <f t="shared" si="37"/>
        <v>0</v>
      </c>
      <c r="AC73" s="74">
        <f t="shared" si="38"/>
        <v>0</v>
      </c>
      <c r="AD73" s="74">
        <f t="shared" si="39"/>
        <v>0</v>
      </c>
      <c r="AE73" s="74">
        <f t="shared" si="40"/>
        <v>0</v>
      </c>
      <c r="AF73" s="74"/>
      <c r="AG73" s="16"/>
      <c r="AH73" s="13"/>
    </row>
    <row r="74" spans="2:34" s="128" customFormat="1">
      <c r="B74" s="48" t="s">
        <v>17</v>
      </c>
      <c r="C74" s="73">
        <v>2.2999999999999998</v>
      </c>
      <c r="D74" s="74">
        <v>2.6</v>
      </c>
      <c r="E74" s="74">
        <v>3.2</v>
      </c>
      <c r="F74" s="74">
        <v>3.7</v>
      </c>
      <c r="G74" s="74">
        <v>3.8</v>
      </c>
      <c r="H74" s="74">
        <v>3.8</v>
      </c>
      <c r="I74" s="74">
        <v>4.7</v>
      </c>
      <c r="J74" s="74"/>
      <c r="K74" s="16"/>
      <c r="L74" s="13"/>
      <c r="M74" s="178"/>
      <c r="N74" s="178"/>
      <c r="T74" s="48" t="s">
        <v>23</v>
      </c>
      <c r="U74" s="1"/>
      <c r="V74" s="1"/>
      <c r="W74" s="1"/>
      <c r="X74" s="74"/>
      <c r="Y74" s="74">
        <f t="shared" si="34"/>
        <v>2.2999999999999998</v>
      </c>
      <c r="Z74" s="74">
        <f t="shared" si="35"/>
        <v>2.6</v>
      </c>
      <c r="AA74" s="74">
        <f t="shared" si="36"/>
        <v>3.2</v>
      </c>
      <c r="AB74" s="74">
        <f t="shared" si="37"/>
        <v>3.7</v>
      </c>
      <c r="AC74" s="74">
        <f t="shared" si="38"/>
        <v>3.8</v>
      </c>
      <c r="AD74" s="74">
        <f t="shared" si="39"/>
        <v>3.8</v>
      </c>
      <c r="AE74" s="74">
        <f t="shared" si="40"/>
        <v>4.7</v>
      </c>
      <c r="AF74" s="74"/>
      <c r="AG74" s="16"/>
      <c r="AH74" s="13"/>
    </row>
    <row r="75" spans="2:34" s="128" customFormat="1">
      <c r="B75" s="88" t="s">
        <v>42</v>
      </c>
      <c r="C75" s="73">
        <v>0</v>
      </c>
      <c r="D75" s="74">
        <v>0</v>
      </c>
      <c r="E75" s="74">
        <v>0</v>
      </c>
      <c r="F75" s="74">
        <v>0</v>
      </c>
      <c r="G75" s="74">
        <v>0.2</v>
      </c>
      <c r="H75" s="74">
        <v>0.2</v>
      </c>
      <c r="I75" s="74">
        <v>0.3</v>
      </c>
      <c r="J75" s="74"/>
      <c r="K75" s="16"/>
      <c r="L75" s="13"/>
      <c r="M75" s="178"/>
      <c r="N75" s="178"/>
      <c r="T75" s="48" t="s">
        <v>13</v>
      </c>
      <c r="U75" s="1"/>
      <c r="V75" s="1"/>
      <c r="W75" s="1"/>
      <c r="X75" s="74"/>
      <c r="Y75" s="74">
        <f t="shared" si="34"/>
        <v>0</v>
      </c>
      <c r="Z75" s="74">
        <f t="shared" si="35"/>
        <v>0</v>
      </c>
      <c r="AA75" s="74">
        <f t="shared" si="36"/>
        <v>0</v>
      </c>
      <c r="AB75" s="74">
        <f t="shared" si="37"/>
        <v>0</v>
      </c>
      <c r="AC75" s="74">
        <f t="shared" si="38"/>
        <v>0.2</v>
      </c>
      <c r="AD75" s="74">
        <f t="shared" si="39"/>
        <v>0.2</v>
      </c>
      <c r="AE75" s="74">
        <f t="shared" si="40"/>
        <v>0.3</v>
      </c>
      <c r="AF75" s="74"/>
      <c r="AG75" s="16"/>
      <c r="AH75" s="13"/>
    </row>
    <row r="76" spans="2:34" s="128" customFormat="1">
      <c r="B76" s="54" t="s">
        <v>23</v>
      </c>
      <c r="C76" s="81">
        <v>2.2999999999999998</v>
      </c>
      <c r="D76" s="86">
        <v>2.6</v>
      </c>
      <c r="E76" s="86">
        <v>3.2</v>
      </c>
      <c r="F76" s="86">
        <v>3.7</v>
      </c>
      <c r="G76" s="86">
        <v>4</v>
      </c>
      <c r="H76" s="86">
        <v>4</v>
      </c>
      <c r="I76" s="86">
        <v>5</v>
      </c>
      <c r="J76" s="86"/>
      <c r="K76" s="21"/>
      <c r="L76" s="22"/>
      <c r="M76" s="179"/>
      <c r="N76" s="179"/>
      <c r="T76" s="54" t="s">
        <v>40</v>
      </c>
      <c r="U76" s="45"/>
      <c r="V76" s="45"/>
      <c r="W76" s="45"/>
      <c r="X76" s="86"/>
      <c r="Y76" s="86">
        <f t="shared" si="34"/>
        <v>2.2999999999999998</v>
      </c>
      <c r="Z76" s="86">
        <f t="shared" si="35"/>
        <v>2.6</v>
      </c>
      <c r="AA76" s="86">
        <f t="shared" si="36"/>
        <v>3.2</v>
      </c>
      <c r="AB76" s="86">
        <f t="shared" si="37"/>
        <v>3.7</v>
      </c>
      <c r="AC76" s="86">
        <f t="shared" si="38"/>
        <v>4</v>
      </c>
      <c r="AD76" s="86">
        <f t="shared" si="39"/>
        <v>4</v>
      </c>
      <c r="AE76" s="86">
        <f t="shared" si="40"/>
        <v>5</v>
      </c>
      <c r="AF76" s="86"/>
      <c r="AG76" s="21"/>
      <c r="AH76" s="22"/>
    </row>
    <row r="77" spans="2:34" s="128" customFormat="1">
      <c r="B77" s="48" t="s">
        <v>15</v>
      </c>
      <c r="C77" s="73">
        <v>0.7</v>
      </c>
      <c r="D77" s="74">
        <v>0.6</v>
      </c>
      <c r="E77" s="74">
        <v>0.6</v>
      </c>
      <c r="F77" s="74">
        <v>0.7</v>
      </c>
      <c r="G77" s="74">
        <v>0.6</v>
      </c>
      <c r="H77" s="74">
        <v>0.6</v>
      </c>
      <c r="I77" s="74">
        <v>0.6</v>
      </c>
      <c r="J77" s="74"/>
      <c r="K77" s="16"/>
      <c r="L77" s="13"/>
      <c r="M77" s="178"/>
      <c r="N77" s="178"/>
      <c r="T77" s="48" t="s">
        <v>41</v>
      </c>
      <c r="U77" s="1"/>
      <c r="V77" s="1"/>
      <c r="W77" s="1"/>
      <c r="X77" s="74"/>
      <c r="Y77" s="74">
        <f t="shared" si="34"/>
        <v>0.7</v>
      </c>
      <c r="Z77" s="74">
        <f t="shared" si="35"/>
        <v>0.6</v>
      </c>
      <c r="AA77" s="74">
        <f t="shared" si="36"/>
        <v>0.6</v>
      </c>
      <c r="AB77" s="74">
        <f t="shared" si="37"/>
        <v>0.7</v>
      </c>
      <c r="AC77" s="74">
        <f t="shared" si="38"/>
        <v>0.6</v>
      </c>
      <c r="AD77" s="74">
        <f t="shared" si="39"/>
        <v>0.6</v>
      </c>
      <c r="AE77" s="74">
        <f t="shared" si="40"/>
        <v>0.6</v>
      </c>
      <c r="AF77" s="74"/>
      <c r="AG77" s="16"/>
      <c r="AH77" s="13"/>
    </row>
    <row r="78" spans="2:34" s="128" customFormat="1">
      <c r="B78" s="48" t="s">
        <v>14</v>
      </c>
      <c r="C78" s="73">
        <v>0.1</v>
      </c>
      <c r="D78" s="74">
        <v>0.1</v>
      </c>
      <c r="E78" s="74">
        <v>0.1</v>
      </c>
      <c r="F78" s="74">
        <v>0.2</v>
      </c>
      <c r="G78" s="74">
        <v>0.1</v>
      </c>
      <c r="H78" s="74">
        <v>0.1</v>
      </c>
      <c r="I78" s="74">
        <v>0.1</v>
      </c>
      <c r="J78" s="74"/>
      <c r="K78" s="16"/>
      <c r="L78" s="13"/>
      <c r="M78" s="178"/>
      <c r="N78" s="178"/>
      <c r="T78" s="48" t="s">
        <v>14</v>
      </c>
      <c r="U78" s="1"/>
      <c r="V78" s="1"/>
      <c r="W78" s="1"/>
      <c r="X78" s="74"/>
      <c r="Y78" s="74">
        <f t="shared" si="34"/>
        <v>0.1</v>
      </c>
      <c r="Z78" s="74">
        <f t="shared" si="35"/>
        <v>0.1</v>
      </c>
      <c r="AA78" s="74">
        <f t="shared" si="36"/>
        <v>0.1</v>
      </c>
      <c r="AB78" s="74">
        <f t="shared" si="37"/>
        <v>0.2</v>
      </c>
      <c r="AC78" s="74">
        <f t="shared" si="38"/>
        <v>0.1</v>
      </c>
      <c r="AD78" s="74">
        <f t="shared" si="39"/>
        <v>0.1</v>
      </c>
      <c r="AE78" s="74">
        <f t="shared" si="40"/>
        <v>0.1</v>
      </c>
      <c r="AF78" s="74"/>
      <c r="AG78" s="16"/>
      <c r="AH78" s="13"/>
    </row>
    <row r="79" spans="2:34" s="128" customFormat="1">
      <c r="B79" s="55" t="s">
        <v>13</v>
      </c>
      <c r="C79" s="82">
        <v>0.79999999999999993</v>
      </c>
      <c r="D79" s="93">
        <v>0.7</v>
      </c>
      <c r="E79" s="93">
        <v>0.7</v>
      </c>
      <c r="F79" s="93">
        <v>0.89999999999999991</v>
      </c>
      <c r="G79" s="93">
        <v>0.7</v>
      </c>
      <c r="H79" s="93">
        <v>0.7</v>
      </c>
      <c r="I79" s="93">
        <v>0.7</v>
      </c>
      <c r="J79" s="93"/>
      <c r="K79" s="28"/>
      <c r="L79" s="40"/>
      <c r="M79" s="179"/>
      <c r="N79" s="179"/>
      <c r="T79" s="55" t="s">
        <v>13</v>
      </c>
      <c r="U79" s="470"/>
      <c r="V79" s="470"/>
      <c r="W79" s="470"/>
      <c r="X79" s="93"/>
      <c r="Y79" s="93">
        <f t="shared" si="34"/>
        <v>0.79999999999999993</v>
      </c>
      <c r="Z79" s="93">
        <f t="shared" si="35"/>
        <v>0.7</v>
      </c>
      <c r="AA79" s="93">
        <f t="shared" si="36"/>
        <v>0.7</v>
      </c>
      <c r="AB79" s="93">
        <f t="shared" si="37"/>
        <v>0.89999999999999991</v>
      </c>
      <c r="AC79" s="93">
        <f t="shared" si="38"/>
        <v>0.7</v>
      </c>
      <c r="AD79" s="93">
        <f t="shared" si="39"/>
        <v>0.7</v>
      </c>
      <c r="AE79" s="93">
        <f t="shared" si="40"/>
        <v>0.7</v>
      </c>
      <c r="AF79" s="93"/>
      <c r="AG79" s="28"/>
      <c r="AH79" s="40"/>
    </row>
    <row r="80" spans="2:34" s="128" customFormat="1">
      <c r="B80" s="615"/>
      <c r="C80" s="616"/>
      <c r="D80" s="616"/>
      <c r="E80" s="616"/>
      <c r="F80" s="616"/>
      <c r="G80" s="616"/>
      <c r="H80" s="616"/>
      <c r="I80" s="616"/>
      <c r="J80" s="616"/>
      <c r="K80" s="616"/>
      <c r="L80" s="616"/>
      <c r="M80" s="463"/>
      <c r="N80" s="463"/>
    </row>
    <row r="81" spans="2:31" s="128" customFormat="1">
      <c r="B81" s="4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Q81" s="44"/>
      <c r="R81" s="44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2:31" s="128" customFormat="1">
      <c r="B82" s="44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Q82" s="44"/>
      <c r="R82" s="44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2:31" s="128" customFormat="1">
      <c r="B83" s="44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Q83" s="44"/>
      <c r="R83" s="44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2:31" s="128" customFormat="1">
      <c r="B84" s="44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Q84" s="44"/>
      <c r="R84" s="44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2:31" s="128" customFormat="1">
      <c r="B85" s="44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Q85" s="44"/>
      <c r="R85" s="44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2:31" s="128" customFormat="1">
      <c r="B86" s="44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Q86" s="44"/>
      <c r="R86" s="44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2:31" s="128" customFormat="1"/>
    <row r="88" spans="2:31" s="128" customFormat="1"/>
    <row r="89" spans="2:31" s="128" customFormat="1"/>
    <row r="90" spans="2:31" s="128" customFormat="1"/>
    <row r="91" spans="2:31" s="128" customFormat="1"/>
    <row r="92" spans="2:31" s="128" customFormat="1"/>
    <row r="93" spans="2:31" s="128" customFormat="1"/>
    <row r="94" spans="2:31" s="128" customFormat="1"/>
    <row r="95" spans="2:31" s="128" customFormat="1"/>
    <row r="96" spans="2:31" s="128" customFormat="1"/>
    <row r="97" s="128" customFormat="1"/>
    <row r="98" s="128" customFormat="1"/>
    <row r="99" s="128" customFormat="1"/>
    <row r="100" s="128" customFormat="1"/>
    <row r="101" s="128" customFormat="1"/>
    <row r="102" s="128" customFormat="1"/>
    <row r="103" s="128" customFormat="1"/>
    <row r="104" s="128" customFormat="1"/>
    <row r="105" s="128" customFormat="1"/>
  </sheetData>
  <mergeCells count="8">
    <mergeCell ref="AI3:AJ3"/>
    <mergeCell ref="T2:U2"/>
    <mergeCell ref="B30:L30"/>
    <mergeCell ref="B80:L80"/>
    <mergeCell ref="M3:N3"/>
    <mergeCell ref="O3:O4"/>
    <mergeCell ref="P3:P4"/>
    <mergeCell ref="Q3:Q4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AV102"/>
  <sheetViews>
    <sheetView zoomScale="80" zoomScaleNormal="80" zoomScaleSheetLayoutView="115" workbookViewId="0">
      <selection activeCell="C4" sqref="C4"/>
    </sheetView>
  </sheetViews>
  <sheetFormatPr defaultColWidth="9.33203125" defaultRowHeight="12" outlineLevelRow="1" outlineLevelCol="1"/>
  <cols>
    <col min="1" max="1" width="23.33203125" style="43" customWidth="1"/>
    <col min="2" max="2" width="33.33203125" style="44" customWidth="1"/>
    <col min="3" max="7" width="7.5" style="9" bestFit="1" customWidth="1"/>
    <col min="8" max="8" width="7.33203125" style="9" customWidth="1" outlineLevel="1"/>
    <col min="9" max="10" width="8" style="9" customWidth="1" outlineLevel="1"/>
    <col min="11" max="12" width="9" style="44" bestFit="1" customWidth="1"/>
    <col min="13" max="15" width="8.5" style="44" customWidth="1" outlineLevel="1"/>
    <col min="16" max="16" width="9.6640625" style="44" bestFit="1" customWidth="1"/>
    <col min="17" max="17" width="13.1640625" style="44" customWidth="1"/>
    <col min="18" max="18" width="9.33203125" style="44"/>
    <col min="19" max="19" width="9.6640625" style="44" customWidth="1"/>
    <col min="20" max="22" width="9.33203125" style="44"/>
    <col min="23" max="23" width="13.1640625" style="44" customWidth="1"/>
    <col min="24" max="24" width="8.1640625" style="44" customWidth="1"/>
    <col min="25" max="16384" width="9.33203125" style="44"/>
  </cols>
  <sheetData>
    <row r="1" spans="1:48" ht="10.5" customHeight="1">
      <c r="A1" s="110" t="s">
        <v>52</v>
      </c>
      <c r="B1" s="43">
        <v>2</v>
      </c>
      <c r="C1" s="43">
        <f t="shared" ref="C1:N1" si="0">+B1+1</f>
        <v>3</v>
      </c>
      <c r="D1" s="43">
        <f t="shared" si="0"/>
        <v>4</v>
      </c>
      <c r="E1" s="43">
        <f t="shared" si="0"/>
        <v>5</v>
      </c>
      <c r="F1" s="43">
        <f t="shared" si="0"/>
        <v>6</v>
      </c>
      <c r="G1" s="43">
        <f t="shared" si="0"/>
        <v>7</v>
      </c>
      <c r="H1" s="43">
        <f t="shared" si="0"/>
        <v>8</v>
      </c>
      <c r="I1" s="43">
        <f t="shared" si="0"/>
        <v>9</v>
      </c>
      <c r="J1" s="43">
        <f t="shared" si="0"/>
        <v>10</v>
      </c>
      <c r="K1" s="43">
        <f t="shared" si="0"/>
        <v>11</v>
      </c>
      <c r="L1" s="43">
        <f t="shared" si="0"/>
        <v>12</v>
      </c>
      <c r="M1" s="43">
        <f t="shared" si="0"/>
        <v>13</v>
      </c>
      <c r="N1" s="43">
        <f t="shared" si="0"/>
        <v>14</v>
      </c>
      <c r="O1" s="43">
        <v>36</v>
      </c>
    </row>
    <row r="2" spans="1:48" ht="10.5" customHeight="1">
      <c r="A2" s="110"/>
      <c r="B2" s="252" t="s">
        <v>48</v>
      </c>
      <c r="C2" s="253"/>
      <c r="D2" s="254"/>
      <c r="E2" s="254"/>
      <c r="F2" s="254"/>
      <c r="G2" s="254"/>
      <c r="H2" s="254"/>
      <c r="I2" s="254"/>
      <c r="J2" s="254"/>
      <c r="K2" s="254"/>
      <c r="L2" s="254"/>
      <c r="M2" s="237"/>
      <c r="N2" s="237"/>
      <c r="O2" s="237"/>
      <c r="V2" s="75" t="s">
        <v>60</v>
      </c>
    </row>
    <row r="3" spans="1:48" ht="24" customHeight="1">
      <c r="A3" s="111" t="str">
        <f>+"headingqy"&amp;$A$1</f>
        <v>headingqyGroup</v>
      </c>
      <c r="B3" s="268" t="e">
        <f>+VLOOKUP($A3,#REF!,B$1+1,FALSE)</f>
        <v>#REF!</v>
      </c>
      <c r="C3" s="288" t="e">
        <f>+VLOOKUP($A3,#REF!,C$1+1,FALSE)</f>
        <v>#REF!</v>
      </c>
      <c r="D3" s="289" t="e">
        <f>+VLOOKUP($A3,#REF!,D$1+1,FALSE)</f>
        <v>#REF!</v>
      </c>
      <c r="E3" s="289" t="e">
        <f>+VLOOKUP($A3,#REF!,E$1+1,FALSE)</f>
        <v>#REF!</v>
      </c>
      <c r="F3" s="289" t="e">
        <f>+VLOOKUP($A3,#REF!,F$1+1,FALSE)</f>
        <v>#REF!</v>
      </c>
      <c r="G3" s="289" t="e">
        <f>+VLOOKUP($A3,#REF!,G$1+1,FALSE)</f>
        <v>#REF!</v>
      </c>
      <c r="H3" s="289" t="e">
        <f>+VLOOKUP($A3,#REF!,H$1+1,FALSE)</f>
        <v>#REF!</v>
      </c>
      <c r="I3" s="289" t="e">
        <f>+VLOOKUP($A3,#REF!,I$1+1,FALSE)</f>
        <v>#REF!</v>
      </c>
      <c r="J3" s="289" t="e">
        <f>+VLOOKUP($A3,#REF!,J$1+1,FALSE)</f>
        <v>#REF!</v>
      </c>
      <c r="K3" s="290" t="e">
        <f>+VLOOKUP($A3,#REF!,K$1+1,FALSE)</f>
        <v>#REF!</v>
      </c>
      <c r="L3" s="291" t="e">
        <f>+VLOOKUP($A3,#REF!,L$1+1,FALSE)</f>
        <v>#REF!</v>
      </c>
      <c r="M3" s="289" t="e">
        <f>+VLOOKUP($A3,#REF!,M$1+1,FALSE)</f>
        <v>#REF!</v>
      </c>
      <c r="N3" s="292" t="e">
        <f>+VLOOKUP($A3,#REF!,N$1+1,FALSE)</f>
        <v>#REF!</v>
      </c>
      <c r="O3" s="449" t="e">
        <f>Shipping!O3</f>
        <v>#REF!</v>
      </c>
      <c r="Q3" s="4"/>
      <c r="V3" s="288" t="e">
        <f>C3</f>
        <v>#REF!</v>
      </c>
      <c r="W3" s="289" t="e">
        <f t="shared" ref="W3:AH3" si="1">D3</f>
        <v>#REF!</v>
      </c>
      <c r="X3" s="289" t="e">
        <f t="shared" si="1"/>
        <v>#REF!</v>
      </c>
      <c r="Y3" s="289" t="e">
        <f t="shared" si="1"/>
        <v>#REF!</v>
      </c>
      <c r="Z3" s="289" t="e">
        <f t="shared" si="1"/>
        <v>#REF!</v>
      </c>
      <c r="AA3" s="289" t="e">
        <f t="shared" si="1"/>
        <v>#REF!</v>
      </c>
      <c r="AB3" s="289" t="e">
        <f t="shared" si="1"/>
        <v>#REF!</v>
      </c>
      <c r="AC3" s="289" t="e">
        <f t="shared" si="1"/>
        <v>#REF!</v>
      </c>
      <c r="AD3" s="290" t="e">
        <f t="shared" si="1"/>
        <v>#REF!</v>
      </c>
      <c r="AE3" s="291" t="e">
        <f t="shared" si="1"/>
        <v>#REF!</v>
      </c>
      <c r="AF3" s="189" t="e">
        <f t="shared" si="1"/>
        <v>#REF!</v>
      </c>
      <c r="AG3" s="259" t="e">
        <f t="shared" si="1"/>
        <v>#REF!</v>
      </c>
      <c r="AH3" s="285" t="e">
        <f t="shared" si="1"/>
        <v>#REF!</v>
      </c>
    </row>
    <row r="4" spans="1:48" ht="10.5" customHeight="1">
      <c r="A4" s="47" t="s">
        <v>6</v>
      </c>
      <c r="B4" s="303" t="s">
        <v>6</v>
      </c>
      <c r="C4" s="332"/>
      <c r="D4" s="361"/>
      <c r="E4" s="306"/>
      <c r="F4" s="306"/>
      <c r="G4" s="306"/>
      <c r="H4" s="306"/>
      <c r="I4" s="337"/>
      <c r="J4" s="337"/>
      <c r="K4" s="405"/>
      <c r="L4" s="419"/>
      <c r="M4" s="332"/>
      <c r="N4" s="361"/>
      <c r="O4" s="196"/>
      <c r="P4" s="56"/>
      <c r="Q4" s="475" t="e">
        <f>((C4-D4)/D4)-K4</f>
        <v>#DIV/0!</v>
      </c>
      <c r="R4" s="475" t="e">
        <f>((C4-G4)/G4)-L4</f>
        <v>#DIV/0!</v>
      </c>
      <c r="S4" s="475" t="e">
        <f t="shared" ref="S4:S21" si="2">((M4-N4)/N4)-O4</f>
        <v>#DIV/0!</v>
      </c>
      <c r="T4" s="475">
        <f>C4+D4+E4+F4-M4</f>
        <v>0</v>
      </c>
      <c r="U4" s="475">
        <f>G4+H4+I4+J4-N4</f>
        <v>0</v>
      </c>
      <c r="V4" s="433"/>
      <c r="W4" s="538"/>
      <c r="X4" s="539"/>
      <c r="Y4" s="539"/>
      <c r="Z4" s="539"/>
      <c r="AA4" s="539"/>
      <c r="AB4" s="442"/>
      <c r="AC4" s="442"/>
      <c r="AD4" s="405"/>
      <c r="AE4" s="419"/>
      <c r="AF4" s="433"/>
      <c r="AG4" s="538"/>
      <c r="AH4" s="453"/>
      <c r="AJ4" s="56">
        <f t="shared" ref="AJ4:AJ21" si="3">C4-V4</f>
        <v>0</v>
      </c>
      <c r="AK4" s="56">
        <f t="shared" ref="AK4:AK21" si="4">D4-W4</f>
        <v>0</v>
      </c>
      <c r="AL4" s="56">
        <f t="shared" ref="AL4:AL21" si="5">E4-X4</f>
        <v>0</v>
      </c>
      <c r="AM4" s="56">
        <f t="shared" ref="AM4:AM21" si="6">F4-Y4</f>
        <v>0</v>
      </c>
      <c r="AN4" s="56">
        <f t="shared" ref="AN4:AN21" si="7">G4-Z4</f>
        <v>0</v>
      </c>
      <c r="AO4" s="56">
        <f t="shared" ref="AO4:AO21" si="8">H4-AA4</f>
        <v>0</v>
      </c>
      <c r="AP4" s="56">
        <f t="shared" ref="AP4:AP21" si="9">I4-AB4</f>
        <v>0</v>
      </c>
      <c r="AQ4" s="56">
        <f t="shared" ref="AQ4:AQ21" si="10">J4-AC4</f>
        <v>0</v>
      </c>
      <c r="AR4" s="56">
        <f t="shared" ref="AR4:AR21" si="11">K4-AD4</f>
        <v>0</v>
      </c>
      <c r="AS4" s="56">
        <f t="shared" ref="AS4:AS21" si="12">L4-AE4</f>
        <v>0</v>
      </c>
      <c r="AT4" s="56">
        <f t="shared" ref="AT4:AT21" si="13">M4-AF4</f>
        <v>0</v>
      </c>
      <c r="AU4" s="56">
        <f t="shared" ref="AU4:AU21" si="14">N4-AG4</f>
        <v>0</v>
      </c>
      <c r="AV4" s="56">
        <f t="shared" ref="AV4:AV21" si="15">O4-AH4</f>
        <v>0</v>
      </c>
    </row>
    <row r="5" spans="1:48" ht="10.5" customHeight="1">
      <c r="A5" s="47" t="s">
        <v>2</v>
      </c>
      <c r="B5" s="303" t="s">
        <v>2</v>
      </c>
      <c r="C5" s="332"/>
      <c r="D5" s="331"/>
      <c r="E5" s="337"/>
      <c r="F5" s="337"/>
      <c r="G5" s="337"/>
      <c r="H5" s="337"/>
      <c r="I5" s="337"/>
      <c r="J5" s="337"/>
      <c r="K5" s="201"/>
      <c r="L5" s="202"/>
      <c r="M5" s="332"/>
      <c r="N5" s="361"/>
      <c r="O5" s="196"/>
      <c r="P5" s="56"/>
      <c r="Q5" s="562"/>
      <c r="R5" s="475"/>
      <c r="S5" s="475"/>
      <c r="T5" s="475">
        <f t="shared" ref="T5:T15" si="16">C5+D5+E5+F5-M5</f>
        <v>0</v>
      </c>
      <c r="U5" s="475">
        <f t="shared" ref="U5:U15" si="17">G5+H5+I5+J5-N5</f>
        <v>0</v>
      </c>
      <c r="V5" s="239"/>
      <c r="W5" s="238"/>
      <c r="X5" s="258"/>
      <c r="Y5" s="258"/>
      <c r="Z5" s="258"/>
      <c r="AA5" s="258"/>
      <c r="AB5" s="258"/>
      <c r="AC5" s="258"/>
      <c r="AD5" s="201"/>
      <c r="AE5" s="202"/>
      <c r="AF5" s="239"/>
      <c r="AG5" s="238"/>
      <c r="AH5" s="456"/>
      <c r="AJ5" s="56">
        <f t="shared" si="3"/>
        <v>0</v>
      </c>
      <c r="AK5" s="56">
        <f t="shared" si="4"/>
        <v>0</v>
      </c>
      <c r="AL5" s="56">
        <f t="shared" si="5"/>
        <v>0</v>
      </c>
      <c r="AM5" s="56">
        <f t="shared" si="6"/>
        <v>0</v>
      </c>
      <c r="AN5" s="56">
        <f t="shared" si="7"/>
        <v>0</v>
      </c>
      <c r="AO5" s="56">
        <f t="shared" si="8"/>
        <v>0</v>
      </c>
      <c r="AP5" s="56">
        <f t="shared" si="9"/>
        <v>0</v>
      </c>
      <c r="AQ5" s="56">
        <f t="shared" si="10"/>
        <v>0</v>
      </c>
      <c r="AR5" s="56">
        <f t="shared" si="11"/>
        <v>0</v>
      </c>
      <c r="AS5" s="56">
        <f t="shared" si="12"/>
        <v>0</v>
      </c>
      <c r="AT5" s="56">
        <f t="shared" si="13"/>
        <v>0</v>
      </c>
      <c r="AU5" s="56">
        <f t="shared" si="14"/>
        <v>0</v>
      </c>
      <c r="AV5" s="56">
        <f t="shared" si="15"/>
        <v>0</v>
      </c>
    </row>
    <row r="6" spans="1:48" ht="10.5" customHeight="1">
      <c r="A6" s="47" t="s">
        <v>0</v>
      </c>
      <c r="B6" s="303" t="s">
        <v>0</v>
      </c>
      <c r="C6" s="332"/>
      <c r="D6" s="331"/>
      <c r="E6" s="337"/>
      <c r="F6" s="337"/>
      <c r="G6" s="337"/>
      <c r="H6" s="337"/>
      <c r="I6" s="337"/>
      <c r="J6" s="337"/>
      <c r="K6" s="201"/>
      <c r="L6" s="202"/>
      <c r="M6" s="332"/>
      <c r="N6" s="361"/>
      <c r="O6" s="196"/>
      <c r="P6" s="56"/>
      <c r="Q6" s="475" t="e">
        <f>((C6-D6)/D6)-K6</f>
        <v>#DIV/0!</v>
      </c>
      <c r="R6" s="475" t="e">
        <f t="shared" ref="R6:R21" si="18">((C6-G6)/G6)-L6</f>
        <v>#DIV/0!</v>
      </c>
      <c r="S6" s="475" t="e">
        <f t="shared" si="2"/>
        <v>#DIV/0!</v>
      </c>
      <c r="T6" s="475">
        <f t="shared" si="16"/>
        <v>0</v>
      </c>
      <c r="U6" s="475">
        <f t="shared" si="17"/>
        <v>0</v>
      </c>
      <c r="V6" s="239"/>
      <c r="W6" s="238"/>
      <c r="X6" s="412"/>
      <c r="Y6" s="412"/>
      <c r="Z6" s="412"/>
      <c r="AA6" s="412"/>
      <c r="AB6" s="412"/>
      <c r="AC6" s="412"/>
      <c r="AD6" s="201"/>
      <c r="AE6" s="202"/>
      <c r="AF6" s="239"/>
      <c r="AG6" s="238"/>
      <c r="AH6" s="456"/>
      <c r="AJ6" s="56">
        <f t="shared" si="3"/>
        <v>0</v>
      </c>
      <c r="AK6" s="56">
        <f t="shared" si="4"/>
        <v>0</v>
      </c>
      <c r="AL6" s="56">
        <f t="shared" si="5"/>
        <v>0</v>
      </c>
      <c r="AM6" s="56">
        <f t="shared" si="6"/>
        <v>0</v>
      </c>
      <c r="AN6" s="56">
        <f t="shared" si="7"/>
        <v>0</v>
      </c>
      <c r="AO6" s="56">
        <f t="shared" si="8"/>
        <v>0</v>
      </c>
      <c r="AP6" s="56">
        <f t="shared" si="9"/>
        <v>0</v>
      </c>
      <c r="AQ6" s="56">
        <f t="shared" si="10"/>
        <v>0</v>
      </c>
      <c r="AR6" s="56">
        <f t="shared" si="11"/>
        <v>0</v>
      </c>
      <c r="AS6" s="56">
        <f t="shared" si="12"/>
        <v>0</v>
      </c>
      <c r="AT6" s="56">
        <f t="shared" si="13"/>
        <v>0</v>
      </c>
      <c r="AU6" s="56">
        <f t="shared" si="14"/>
        <v>0</v>
      </c>
      <c r="AV6" s="56">
        <f t="shared" si="15"/>
        <v>0</v>
      </c>
    </row>
    <row r="7" spans="1:48" ht="10.5" customHeight="1">
      <c r="A7" s="47" t="s">
        <v>16</v>
      </c>
      <c r="B7" s="303" t="s">
        <v>16</v>
      </c>
      <c r="C7" s="332"/>
      <c r="D7" s="331"/>
      <c r="E7" s="337"/>
      <c r="F7" s="337"/>
      <c r="G7" s="337"/>
      <c r="H7" s="337"/>
      <c r="I7" s="337"/>
      <c r="J7" s="337"/>
      <c r="K7" s="201"/>
      <c r="L7" s="202"/>
      <c r="M7" s="332"/>
      <c r="N7" s="361"/>
      <c r="O7" s="196"/>
      <c r="P7" s="56"/>
      <c r="Q7" s="475"/>
      <c r="R7" s="476"/>
      <c r="S7" s="475"/>
      <c r="T7" s="475">
        <f t="shared" si="16"/>
        <v>0</v>
      </c>
      <c r="U7" s="475">
        <f t="shared" si="17"/>
        <v>0</v>
      </c>
      <c r="V7" s="239"/>
      <c r="W7" s="238"/>
      <c r="X7" s="412"/>
      <c r="Y7" s="412"/>
      <c r="Z7" s="412"/>
      <c r="AA7" s="412"/>
      <c r="AB7" s="412"/>
      <c r="AC7" s="412"/>
      <c r="AD7" s="201"/>
      <c r="AE7" s="202"/>
      <c r="AF7" s="239"/>
      <c r="AG7" s="238"/>
      <c r="AH7" s="456"/>
      <c r="AJ7" s="56">
        <f t="shared" si="3"/>
        <v>0</v>
      </c>
      <c r="AK7" s="56">
        <f t="shared" si="4"/>
        <v>0</v>
      </c>
      <c r="AL7" s="56">
        <f t="shared" si="5"/>
        <v>0</v>
      </c>
      <c r="AM7" s="56">
        <f t="shared" si="6"/>
        <v>0</v>
      </c>
      <c r="AN7" s="56">
        <f t="shared" si="7"/>
        <v>0</v>
      </c>
      <c r="AO7" s="56">
        <f t="shared" si="8"/>
        <v>0</v>
      </c>
      <c r="AP7" s="56">
        <f t="shared" si="9"/>
        <v>0</v>
      </c>
      <c r="AQ7" s="56">
        <f t="shared" si="10"/>
        <v>0</v>
      </c>
      <c r="AR7" s="56">
        <f t="shared" si="11"/>
        <v>0</v>
      </c>
      <c r="AS7" s="56">
        <f t="shared" si="12"/>
        <v>0</v>
      </c>
      <c r="AT7" s="56">
        <f t="shared" si="13"/>
        <v>0</v>
      </c>
      <c r="AU7" s="56">
        <f t="shared" si="14"/>
        <v>0</v>
      </c>
      <c r="AV7" s="56">
        <f t="shared" si="15"/>
        <v>0</v>
      </c>
    </row>
    <row r="8" spans="1:48" ht="10.5" customHeight="1">
      <c r="A8" s="53" t="s">
        <v>7</v>
      </c>
      <c r="B8" s="309" t="s">
        <v>7</v>
      </c>
      <c r="C8" s="333"/>
      <c r="D8" s="334"/>
      <c r="E8" s="364"/>
      <c r="F8" s="364"/>
      <c r="G8" s="364"/>
      <c r="H8" s="364"/>
      <c r="I8" s="364"/>
      <c r="J8" s="364"/>
      <c r="K8" s="204"/>
      <c r="L8" s="205"/>
      <c r="M8" s="333"/>
      <c r="N8" s="362"/>
      <c r="O8" s="207"/>
      <c r="P8" s="56"/>
      <c r="Q8" s="475" t="e">
        <f>((C8-D8)/D8)-K8</f>
        <v>#DIV/0!</v>
      </c>
      <c r="R8" s="475" t="e">
        <f t="shared" si="18"/>
        <v>#DIV/0!</v>
      </c>
      <c r="S8" s="475" t="e">
        <f t="shared" si="2"/>
        <v>#DIV/0!</v>
      </c>
      <c r="T8" s="475">
        <f t="shared" si="16"/>
        <v>0</v>
      </c>
      <c r="U8" s="475">
        <f t="shared" si="17"/>
        <v>0</v>
      </c>
      <c r="V8" s="407"/>
      <c r="W8" s="410"/>
      <c r="X8" s="411"/>
      <c r="Y8" s="411"/>
      <c r="Z8" s="411"/>
      <c r="AA8" s="411"/>
      <c r="AB8" s="411"/>
      <c r="AC8" s="411"/>
      <c r="AD8" s="204"/>
      <c r="AE8" s="205"/>
      <c r="AF8" s="407"/>
      <c r="AG8" s="410"/>
      <c r="AH8" s="422"/>
      <c r="AJ8" s="56">
        <f t="shared" si="3"/>
        <v>0</v>
      </c>
      <c r="AK8" s="56">
        <f t="shared" si="4"/>
        <v>0</v>
      </c>
      <c r="AL8" s="56">
        <f t="shared" si="5"/>
        <v>0</v>
      </c>
      <c r="AM8" s="56">
        <f t="shared" si="6"/>
        <v>0</v>
      </c>
      <c r="AN8" s="56">
        <f t="shared" si="7"/>
        <v>0</v>
      </c>
      <c r="AO8" s="56">
        <f t="shared" si="8"/>
        <v>0</v>
      </c>
      <c r="AP8" s="56">
        <f t="shared" si="9"/>
        <v>0</v>
      </c>
      <c r="AQ8" s="56">
        <f t="shared" si="10"/>
        <v>0</v>
      </c>
      <c r="AR8" s="56">
        <f t="shared" si="11"/>
        <v>0</v>
      </c>
      <c r="AS8" s="56">
        <f t="shared" si="12"/>
        <v>0</v>
      </c>
      <c r="AT8" s="56">
        <f t="shared" si="13"/>
        <v>0</v>
      </c>
      <c r="AU8" s="56">
        <f t="shared" si="14"/>
        <v>0</v>
      </c>
      <c r="AV8" s="56">
        <f t="shared" si="15"/>
        <v>0</v>
      </c>
    </row>
    <row r="9" spans="1:48" ht="10.5" customHeight="1">
      <c r="A9" s="47" t="s">
        <v>3</v>
      </c>
      <c r="B9" s="303" t="s">
        <v>3</v>
      </c>
      <c r="C9" s="332"/>
      <c r="D9" s="331"/>
      <c r="E9" s="337"/>
      <c r="F9" s="337"/>
      <c r="G9" s="337"/>
      <c r="H9" s="337"/>
      <c r="I9" s="337"/>
      <c r="J9" s="337"/>
      <c r="K9" s="201"/>
      <c r="L9" s="202"/>
      <c r="M9" s="332"/>
      <c r="N9" s="361"/>
      <c r="O9" s="196"/>
      <c r="P9" s="56"/>
      <c r="Q9" s="475" t="e">
        <f>((C9-D9)/D9)-K9</f>
        <v>#DIV/0!</v>
      </c>
      <c r="R9" s="475" t="e">
        <f t="shared" si="18"/>
        <v>#DIV/0!</v>
      </c>
      <c r="S9" s="475" t="e">
        <f t="shared" si="2"/>
        <v>#DIV/0!</v>
      </c>
      <c r="T9" s="475">
        <f t="shared" si="16"/>
        <v>0</v>
      </c>
      <c r="U9" s="475">
        <f t="shared" si="17"/>
        <v>0</v>
      </c>
      <c r="V9" s="239"/>
      <c r="W9" s="238"/>
      <c r="X9" s="412"/>
      <c r="Y9" s="412"/>
      <c r="Z9" s="412"/>
      <c r="AA9" s="412"/>
      <c r="AB9" s="412"/>
      <c r="AC9" s="412"/>
      <c r="AD9" s="201"/>
      <c r="AE9" s="202"/>
      <c r="AF9" s="239"/>
      <c r="AG9" s="238"/>
      <c r="AH9" s="456"/>
      <c r="AJ9" s="56">
        <f t="shared" si="3"/>
        <v>0</v>
      </c>
      <c r="AK9" s="56">
        <f t="shared" si="4"/>
        <v>0</v>
      </c>
      <c r="AL9" s="56">
        <f t="shared" si="5"/>
        <v>0</v>
      </c>
      <c r="AM9" s="56">
        <f t="shared" si="6"/>
        <v>0</v>
      </c>
      <c r="AN9" s="56">
        <f t="shared" si="7"/>
        <v>0</v>
      </c>
      <c r="AO9" s="56">
        <f t="shared" si="8"/>
        <v>0</v>
      </c>
      <c r="AP9" s="56">
        <f t="shared" si="9"/>
        <v>0</v>
      </c>
      <c r="AQ9" s="56">
        <f t="shared" si="10"/>
        <v>0</v>
      </c>
      <c r="AR9" s="56">
        <f t="shared" si="11"/>
        <v>0</v>
      </c>
      <c r="AS9" s="56">
        <f t="shared" si="12"/>
        <v>0</v>
      </c>
      <c r="AT9" s="56">
        <f t="shared" si="13"/>
        <v>0</v>
      </c>
      <c r="AU9" s="56">
        <f t="shared" si="14"/>
        <v>0</v>
      </c>
      <c r="AV9" s="56">
        <f t="shared" si="15"/>
        <v>0</v>
      </c>
    </row>
    <row r="10" spans="1:48" ht="10.5" customHeight="1">
      <c r="A10" s="47" t="s">
        <v>53</v>
      </c>
      <c r="B10" s="303" t="s">
        <v>57</v>
      </c>
      <c r="C10" s="332"/>
      <c r="D10" s="331"/>
      <c r="E10" s="337"/>
      <c r="F10" s="337"/>
      <c r="G10" s="337"/>
      <c r="H10" s="337"/>
      <c r="I10" s="337"/>
      <c r="J10" s="337"/>
      <c r="K10" s="201"/>
      <c r="L10" s="202"/>
      <c r="M10" s="332"/>
      <c r="N10" s="361"/>
      <c r="O10" s="196"/>
      <c r="P10" s="56"/>
      <c r="Q10" s="475" t="e">
        <f t="shared" ref="Q10:Q21" si="19">((C10-D10)/D10)-K10</f>
        <v>#DIV/0!</v>
      </c>
      <c r="R10" s="475" t="e">
        <f t="shared" si="18"/>
        <v>#DIV/0!</v>
      </c>
      <c r="S10" s="475" t="e">
        <f t="shared" si="2"/>
        <v>#DIV/0!</v>
      </c>
      <c r="T10" s="475">
        <f t="shared" si="16"/>
        <v>0</v>
      </c>
      <c r="U10" s="475">
        <f t="shared" si="17"/>
        <v>0</v>
      </c>
      <c r="V10" s="239"/>
      <c r="W10" s="238"/>
      <c r="X10" s="412"/>
      <c r="Y10" s="412"/>
      <c r="Z10" s="412"/>
      <c r="AA10" s="412"/>
      <c r="AB10" s="412"/>
      <c r="AC10" s="412"/>
      <c r="AD10" s="201"/>
      <c r="AE10" s="202"/>
      <c r="AF10" s="239"/>
      <c r="AG10" s="238"/>
      <c r="AH10" s="456"/>
      <c r="AJ10" s="56">
        <f t="shared" si="3"/>
        <v>0</v>
      </c>
      <c r="AK10" s="56">
        <f t="shared" si="4"/>
        <v>0</v>
      </c>
      <c r="AL10" s="56">
        <f t="shared" si="5"/>
        <v>0</v>
      </c>
      <c r="AM10" s="56">
        <f t="shared" si="6"/>
        <v>0</v>
      </c>
      <c r="AN10" s="56">
        <f t="shared" si="7"/>
        <v>0</v>
      </c>
      <c r="AO10" s="56">
        <f t="shared" si="8"/>
        <v>0</v>
      </c>
      <c r="AP10" s="56">
        <f t="shared" si="9"/>
        <v>0</v>
      </c>
      <c r="AQ10" s="56">
        <f t="shared" si="10"/>
        <v>0</v>
      </c>
      <c r="AR10" s="56">
        <f t="shared" si="11"/>
        <v>0</v>
      </c>
      <c r="AS10" s="56">
        <f t="shared" si="12"/>
        <v>0</v>
      </c>
      <c r="AT10" s="56">
        <f t="shared" si="13"/>
        <v>0</v>
      </c>
      <c r="AU10" s="56">
        <f t="shared" si="14"/>
        <v>0</v>
      </c>
      <c r="AV10" s="56">
        <f t="shared" si="15"/>
        <v>0</v>
      </c>
    </row>
    <row r="11" spans="1:48" ht="10.5" customHeight="1">
      <c r="A11" s="53" t="s">
        <v>22</v>
      </c>
      <c r="B11" s="309" t="s">
        <v>22</v>
      </c>
      <c r="C11" s="333"/>
      <c r="D11" s="334"/>
      <c r="E11" s="364"/>
      <c r="F11" s="364"/>
      <c r="G11" s="364"/>
      <c r="H11" s="364"/>
      <c r="I11" s="364"/>
      <c r="J11" s="364"/>
      <c r="K11" s="204"/>
      <c r="L11" s="205"/>
      <c r="M11" s="333"/>
      <c r="N11" s="362"/>
      <c r="O11" s="207"/>
      <c r="P11" s="56"/>
      <c r="Q11" s="475" t="e">
        <f t="shared" si="19"/>
        <v>#DIV/0!</v>
      </c>
      <c r="R11" s="475" t="e">
        <f t="shared" si="18"/>
        <v>#DIV/0!</v>
      </c>
      <c r="S11" s="475" t="e">
        <f>((M11-N11)/N11)-O11</f>
        <v>#DIV/0!</v>
      </c>
      <c r="T11" s="475">
        <f t="shared" si="16"/>
        <v>0</v>
      </c>
      <c r="U11" s="475">
        <f t="shared" si="17"/>
        <v>0</v>
      </c>
      <c r="V11" s="407"/>
      <c r="W11" s="410"/>
      <c r="X11" s="411"/>
      <c r="Y11" s="411"/>
      <c r="Z11" s="411"/>
      <c r="AA11" s="411"/>
      <c r="AB11" s="411"/>
      <c r="AC11" s="411"/>
      <c r="AD11" s="204"/>
      <c r="AE11" s="205"/>
      <c r="AF11" s="407"/>
      <c r="AG11" s="410"/>
      <c r="AH11" s="422"/>
      <c r="AJ11" s="56">
        <f t="shared" si="3"/>
        <v>0</v>
      </c>
      <c r="AK11" s="56">
        <f t="shared" si="4"/>
        <v>0</v>
      </c>
      <c r="AL11" s="56">
        <f t="shared" si="5"/>
        <v>0</v>
      </c>
      <c r="AM11" s="56">
        <f t="shared" si="6"/>
        <v>0</v>
      </c>
      <c r="AN11" s="56">
        <f t="shared" si="7"/>
        <v>0</v>
      </c>
      <c r="AO11" s="56">
        <f t="shared" si="8"/>
        <v>0</v>
      </c>
      <c r="AP11" s="56">
        <f t="shared" si="9"/>
        <v>0</v>
      </c>
      <c r="AQ11" s="56">
        <f t="shared" si="10"/>
        <v>0</v>
      </c>
      <c r="AR11" s="56">
        <f t="shared" si="11"/>
        <v>0</v>
      </c>
      <c r="AS11" s="56">
        <f t="shared" si="12"/>
        <v>0</v>
      </c>
      <c r="AT11" s="56">
        <f t="shared" si="13"/>
        <v>0</v>
      </c>
      <c r="AU11" s="56">
        <f t="shared" si="14"/>
        <v>0</v>
      </c>
      <c r="AV11" s="56">
        <f t="shared" si="15"/>
        <v>0</v>
      </c>
    </row>
    <row r="12" spans="1:48" ht="10.5" customHeight="1">
      <c r="A12" s="53" t="s">
        <v>11</v>
      </c>
      <c r="B12" s="309" t="s">
        <v>11</v>
      </c>
      <c r="C12" s="333"/>
      <c r="D12" s="334"/>
      <c r="E12" s="364"/>
      <c r="F12" s="364"/>
      <c r="G12" s="364"/>
      <c r="H12" s="364"/>
      <c r="I12" s="364"/>
      <c r="J12" s="364"/>
      <c r="K12" s="204"/>
      <c r="L12" s="205"/>
      <c r="M12" s="333"/>
      <c r="N12" s="334"/>
      <c r="O12" s="207"/>
      <c r="P12" s="56"/>
      <c r="Q12" s="475" t="e">
        <f t="shared" si="19"/>
        <v>#DIV/0!</v>
      </c>
      <c r="R12" s="475" t="e">
        <f t="shared" si="18"/>
        <v>#DIV/0!</v>
      </c>
      <c r="S12" s="565"/>
      <c r="T12" s="475">
        <f t="shared" si="16"/>
        <v>0</v>
      </c>
      <c r="U12" s="475">
        <f t="shared" si="17"/>
        <v>0</v>
      </c>
      <c r="V12" s="407"/>
      <c r="W12" s="410"/>
      <c r="X12" s="411"/>
      <c r="Y12" s="411"/>
      <c r="Z12" s="411"/>
      <c r="AA12" s="411"/>
      <c r="AB12" s="411"/>
      <c r="AC12" s="411"/>
      <c r="AD12" s="204"/>
      <c r="AE12" s="205"/>
      <c r="AF12" s="407"/>
      <c r="AG12" s="410"/>
      <c r="AH12" s="422"/>
      <c r="AJ12" s="56">
        <f t="shared" si="3"/>
        <v>0</v>
      </c>
      <c r="AK12" s="56">
        <f t="shared" si="4"/>
        <v>0</v>
      </c>
      <c r="AL12" s="56">
        <f t="shared" si="5"/>
        <v>0</v>
      </c>
      <c r="AM12" s="56">
        <f t="shared" si="6"/>
        <v>0</v>
      </c>
      <c r="AN12" s="56">
        <f t="shared" si="7"/>
        <v>0</v>
      </c>
      <c r="AO12" s="56">
        <f t="shared" si="8"/>
        <v>0</v>
      </c>
      <c r="AP12" s="56">
        <f t="shared" si="9"/>
        <v>0</v>
      </c>
      <c r="AQ12" s="56">
        <f t="shared" si="10"/>
        <v>0</v>
      </c>
      <c r="AR12" s="56">
        <f t="shared" si="11"/>
        <v>0</v>
      </c>
      <c r="AS12" s="56">
        <f t="shared" si="12"/>
        <v>0</v>
      </c>
      <c r="AT12" s="56">
        <f t="shared" si="13"/>
        <v>0</v>
      </c>
      <c r="AU12" s="56">
        <f t="shared" si="14"/>
        <v>0</v>
      </c>
      <c r="AV12" s="56">
        <f t="shared" si="15"/>
        <v>0</v>
      </c>
    </row>
    <row r="13" spans="1:48" ht="10.5" customHeight="1">
      <c r="A13" s="47" t="s">
        <v>21</v>
      </c>
      <c r="B13" s="303" t="s">
        <v>21</v>
      </c>
      <c r="C13" s="332"/>
      <c r="D13" s="331"/>
      <c r="E13" s="337"/>
      <c r="F13" s="337"/>
      <c r="G13" s="337"/>
      <c r="H13" s="337"/>
      <c r="I13" s="337"/>
      <c r="J13" s="337"/>
      <c r="K13" s="201"/>
      <c r="L13" s="202"/>
      <c r="M13" s="332"/>
      <c r="N13" s="331"/>
      <c r="O13" s="196"/>
      <c r="P13" s="56"/>
      <c r="Q13" s="495"/>
      <c r="R13" s="475"/>
      <c r="S13" s="475"/>
      <c r="T13" s="475">
        <f t="shared" si="16"/>
        <v>0</v>
      </c>
      <c r="U13" s="475">
        <f t="shared" si="17"/>
        <v>0</v>
      </c>
      <c r="V13" s="239"/>
      <c r="W13" s="238"/>
      <c r="X13" s="412"/>
      <c r="Y13" s="412"/>
      <c r="Z13" s="412"/>
      <c r="AA13" s="412"/>
      <c r="AB13" s="412"/>
      <c r="AC13" s="412"/>
      <c r="AD13" s="201"/>
      <c r="AE13" s="202"/>
      <c r="AF13" s="239"/>
      <c r="AG13" s="238"/>
      <c r="AH13" s="456"/>
      <c r="AJ13" s="56">
        <f t="shared" si="3"/>
        <v>0</v>
      </c>
      <c r="AK13" s="56">
        <f t="shared" si="4"/>
        <v>0</v>
      </c>
      <c r="AL13" s="56">
        <f t="shared" si="5"/>
        <v>0</v>
      </c>
      <c r="AM13" s="56">
        <f t="shared" si="6"/>
        <v>0</v>
      </c>
      <c r="AN13" s="56">
        <f t="shared" si="7"/>
        <v>0</v>
      </c>
      <c r="AO13" s="56">
        <f t="shared" si="8"/>
        <v>0</v>
      </c>
      <c r="AP13" s="56">
        <f t="shared" si="9"/>
        <v>0</v>
      </c>
      <c r="AQ13" s="56">
        <f t="shared" si="10"/>
        <v>0</v>
      </c>
      <c r="AR13" s="56">
        <f t="shared" si="11"/>
        <v>0</v>
      </c>
      <c r="AS13" s="56">
        <f t="shared" si="12"/>
        <v>0</v>
      </c>
      <c r="AT13" s="56">
        <f t="shared" si="13"/>
        <v>0</v>
      </c>
      <c r="AU13" s="56">
        <f t="shared" si="14"/>
        <v>0</v>
      </c>
      <c r="AV13" s="56">
        <f t="shared" si="15"/>
        <v>0</v>
      </c>
    </row>
    <row r="14" spans="1:48" ht="10.5" hidden="1" customHeight="1" outlineLevel="1">
      <c r="A14" s="124" t="s">
        <v>74</v>
      </c>
      <c r="B14" s="303" t="s">
        <v>74</v>
      </c>
      <c r="C14" s="332"/>
      <c r="D14" s="331"/>
      <c r="E14" s="337"/>
      <c r="F14" s="337"/>
      <c r="G14" s="337"/>
      <c r="H14" s="337"/>
      <c r="I14" s="337"/>
      <c r="J14" s="337"/>
      <c r="K14" s="201"/>
      <c r="L14" s="202"/>
      <c r="M14" s="332"/>
      <c r="N14" s="331"/>
      <c r="O14" s="196"/>
      <c r="P14" s="56"/>
      <c r="Q14" s="476" t="e">
        <f>((C14-D14)/D14)-K14</f>
        <v>#DIV/0!</v>
      </c>
      <c r="R14" s="475" t="e">
        <f t="shared" ref="R14" si="20">((C14-G14)/G14)-L14</f>
        <v>#DIV/0!</v>
      </c>
      <c r="S14" s="475" t="e">
        <f t="shared" ref="S14" si="21">((M14-N14)/N14)-O14</f>
        <v>#DIV/0!</v>
      </c>
      <c r="T14" s="475">
        <f t="shared" si="16"/>
        <v>0</v>
      </c>
      <c r="U14" s="475">
        <f t="shared" si="17"/>
        <v>0</v>
      </c>
      <c r="V14" s="239"/>
      <c r="W14" s="238"/>
      <c r="X14" s="412"/>
      <c r="Y14" s="412"/>
      <c r="Z14" s="412"/>
      <c r="AA14" s="412"/>
      <c r="AB14" s="412"/>
      <c r="AC14" s="412"/>
      <c r="AD14" s="201"/>
      <c r="AE14" s="202"/>
      <c r="AF14" s="239"/>
      <c r="AG14" s="238"/>
      <c r="AH14" s="456"/>
      <c r="AJ14" s="56">
        <f t="shared" ref="AJ14" si="22">C14-V14</f>
        <v>0</v>
      </c>
      <c r="AK14" s="56">
        <f t="shared" ref="AK14" si="23">D14-W14</f>
        <v>0</v>
      </c>
      <c r="AL14" s="56">
        <f t="shared" ref="AL14" si="24">E14-X14</f>
        <v>0</v>
      </c>
      <c r="AM14" s="56">
        <f t="shared" ref="AM14" si="25">F14-Y14</f>
        <v>0</v>
      </c>
      <c r="AN14" s="56">
        <f t="shared" ref="AN14" si="26">G14-Z14</f>
        <v>0</v>
      </c>
      <c r="AO14" s="56">
        <f t="shared" ref="AO14" si="27">H14-AA14</f>
        <v>0</v>
      </c>
      <c r="AP14" s="56">
        <f t="shared" ref="AP14" si="28">I14-AB14</f>
        <v>0</v>
      </c>
      <c r="AQ14" s="56">
        <f t="shared" ref="AQ14" si="29">J14-AC14</f>
        <v>0</v>
      </c>
      <c r="AR14" s="56">
        <f t="shared" ref="AR14" si="30">K14-AD14</f>
        <v>0</v>
      </c>
      <c r="AS14" s="56">
        <f t="shared" ref="AS14" si="31">L14-AE14</f>
        <v>0</v>
      </c>
      <c r="AT14" s="56">
        <f t="shared" ref="AT14" si="32">M14-AF14</f>
        <v>0</v>
      </c>
      <c r="AU14" s="56">
        <f t="shared" ref="AU14" si="33">N14-AG14</f>
        <v>0</v>
      </c>
      <c r="AV14" s="56">
        <f t="shared" ref="AV14" si="34">O14-AH14</f>
        <v>0</v>
      </c>
    </row>
    <row r="15" spans="1:48" ht="10.5" customHeight="1" collapsed="1">
      <c r="A15" s="53" t="s">
        <v>4</v>
      </c>
      <c r="B15" s="311" t="s">
        <v>4</v>
      </c>
      <c r="C15" s="335"/>
      <c r="D15" s="336"/>
      <c r="E15" s="365"/>
      <c r="F15" s="365"/>
      <c r="G15" s="365"/>
      <c r="H15" s="365"/>
      <c r="I15" s="365"/>
      <c r="J15" s="365"/>
      <c r="K15" s="214"/>
      <c r="L15" s="430"/>
      <c r="M15" s="335"/>
      <c r="N15" s="336"/>
      <c r="O15" s="215"/>
      <c r="P15" s="56"/>
      <c r="Q15" s="475" t="e">
        <f t="shared" si="19"/>
        <v>#DIV/0!</v>
      </c>
      <c r="R15" s="475" t="e">
        <f t="shared" si="18"/>
        <v>#DIV/0!</v>
      </c>
      <c r="S15" s="476"/>
      <c r="T15" s="475">
        <f t="shared" si="16"/>
        <v>0</v>
      </c>
      <c r="U15" s="475">
        <f t="shared" si="17"/>
        <v>0</v>
      </c>
      <c r="V15" s="413"/>
      <c r="W15" s="414"/>
      <c r="X15" s="415"/>
      <c r="Y15" s="415"/>
      <c r="Z15" s="415"/>
      <c r="AA15" s="415"/>
      <c r="AB15" s="415"/>
      <c r="AC15" s="415"/>
      <c r="AD15" s="214"/>
      <c r="AE15" s="430"/>
      <c r="AF15" s="413"/>
      <c r="AG15" s="414"/>
      <c r="AH15" s="422"/>
      <c r="AJ15" s="56">
        <f t="shared" si="3"/>
        <v>0</v>
      </c>
      <c r="AK15" s="56">
        <f t="shared" si="4"/>
        <v>0</v>
      </c>
      <c r="AL15" s="56">
        <f t="shared" si="5"/>
        <v>0</v>
      </c>
      <c r="AM15" s="56">
        <f t="shared" si="6"/>
        <v>0</v>
      </c>
      <c r="AN15" s="56">
        <f t="shared" si="7"/>
        <v>0</v>
      </c>
      <c r="AO15" s="56">
        <f t="shared" si="8"/>
        <v>0</v>
      </c>
      <c r="AP15" s="56">
        <f t="shared" si="9"/>
        <v>0</v>
      </c>
      <c r="AQ15" s="56">
        <f t="shared" si="10"/>
        <v>0</v>
      </c>
      <c r="AR15" s="56">
        <f t="shared" si="11"/>
        <v>0</v>
      </c>
      <c r="AS15" s="56">
        <f t="shared" si="12"/>
        <v>0</v>
      </c>
      <c r="AT15" s="56">
        <f t="shared" si="13"/>
        <v>0</v>
      </c>
      <c r="AU15" s="56">
        <f t="shared" si="14"/>
        <v>0</v>
      </c>
      <c r="AV15" s="56">
        <f t="shared" si="15"/>
        <v>0</v>
      </c>
    </row>
    <row r="16" spans="1:48" ht="10.5" customHeight="1">
      <c r="A16" s="47" t="s">
        <v>26</v>
      </c>
      <c r="B16" s="303" t="s">
        <v>26</v>
      </c>
      <c r="C16" s="296"/>
      <c r="D16" s="338"/>
      <c r="E16" s="338"/>
      <c r="F16" s="338"/>
      <c r="G16" s="338"/>
      <c r="H16" s="338"/>
      <c r="I16" s="338"/>
      <c r="J16" s="338"/>
      <c r="K16" s="405"/>
      <c r="L16" s="419"/>
      <c r="M16" s="296"/>
      <c r="N16" s="338"/>
      <c r="O16" s="196"/>
      <c r="Q16" s="475" t="e">
        <f t="shared" si="19"/>
        <v>#DIV/0!</v>
      </c>
      <c r="R16" s="475" t="e">
        <f t="shared" si="18"/>
        <v>#DIV/0!</v>
      </c>
      <c r="S16" s="475" t="e">
        <f t="shared" si="2"/>
        <v>#DIV/0!</v>
      </c>
      <c r="T16" s="475">
        <f>C16-M16</f>
        <v>0</v>
      </c>
      <c r="U16" s="475">
        <f>G16-N16</f>
        <v>0</v>
      </c>
      <c r="V16" s="219"/>
      <c r="W16" s="240"/>
      <c r="X16" s="240"/>
      <c r="Y16" s="240"/>
      <c r="Z16" s="240"/>
      <c r="AA16" s="240"/>
      <c r="AB16" s="240"/>
      <c r="AC16" s="240"/>
      <c r="AD16" s="201"/>
      <c r="AE16" s="202"/>
      <c r="AF16" s="219"/>
      <c r="AG16" s="240"/>
      <c r="AH16" s="453"/>
      <c r="AJ16" s="56">
        <f t="shared" si="3"/>
        <v>0</v>
      </c>
      <c r="AK16" s="56">
        <f t="shared" si="4"/>
        <v>0</v>
      </c>
      <c r="AL16" s="56">
        <f t="shared" si="5"/>
        <v>0</v>
      </c>
      <c r="AM16" s="56">
        <f t="shared" si="6"/>
        <v>0</v>
      </c>
      <c r="AN16" s="56">
        <f t="shared" si="7"/>
        <v>0</v>
      </c>
      <c r="AO16" s="56">
        <f t="shared" si="8"/>
        <v>0</v>
      </c>
      <c r="AP16" s="56">
        <f t="shared" si="9"/>
        <v>0</v>
      </c>
      <c r="AQ16" s="56">
        <f t="shared" si="10"/>
        <v>0</v>
      </c>
      <c r="AR16" s="56">
        <f t="shared" si="11"/>
        <v>0</v>
      </c>
      <c r="AS16" s="56">
        <f t="shared" si="12"/>
        <v>0</v>
      </c>
      <c r="AT16" s="56">
        <f>M16-AF16</f>
        <v>0</v>
      </c>
      <c r="AU16" s="56">
        <f t="shared" si="14"/>
        <v>0</v>
      </c>
      <c r="AV16" s="56">
        <f t="shared" si="15"/>
        <v>0</v>
      </c>
    </row>
    <row r="17" spans="1:48" ht="10.5" customHeight="1">
      <c r="A17" s="47" t="s">
        <v>25</v>
      </c>
      <c r="B17" s="301" t="s">
        <v>59</v>
      </c>
      <c r="C17" s="296"/>
      <c r="D17" s="338"/>
      <c r="E17" s="338"/>
      <c r="F17" s="338"/>
      <c r="G17" s="338"/>
      <c r="H17" s="338"/>
      <c r="I17" s="338"/>
      <c r="J17" s="338"/>
      <c r="K17" s="201"/>
      <c r="L17" s="202"/>
      <c r="M17" s="296"/>
      <c r="N17" s="338"/>
      <c r="O17" s="196"/>
      <c r="Q17" s="475" t="e">
        <f t="shared" si="19"/>
        <v>#DIV/0!</v>
      </c>
      <c r="R17" s="475" t="e">
        <f t="shared" si="18"/>
        <v>#DIV/0!</v>
      </c>
      <c r="S17" s="475" t="e">
        <f t="shared" si="2"/>
        <v>#DIV/0!</v>
      </c>
      <c r="T17" s="475">
        <f t="shared" ref="T17:T18" si="35">C17-M17</f>
        <v>0</v>
      </c>
      <c r="U17" s="475">
        <f t="shared" ref="U17:U18" si="36">G17-N17</f>
        <v>0</v>
      </c>
      <c r="V17" s="219"/>
      <c r="W17" s="240"/>
      <c r="X17" s="240"/>
      <c r="Y17" s="240"/>
      <c r="Z17" s="240"/>
      <c r="AA17" s="240"/>
      <c r="AB17" s="240"/>
      <c r="AC17" s="240"/>
      <c r="AD17" s="201"/>
      <c r="AE17" s="202"/>
      <c r="AF17" s="219"/>
      <c r="AG17" s="240"/>
      <c r="AH17" s="456"/>
      <c r="AJ17" s="56">
        <f t="shared" si="3"/>
        <v>0</v>
      </c>
      <c r="AK17" s="56">
        <f t="shared" si="4"/>
        <v>0</v>
      </c>
      <c r="AL17" s="56">
        <f t="shared" si="5"/>
        <v>0</v>
      </c>
      <c r="AM17" s="56">
        <f t="shared" si="6"/>
        <v>0</v>
      </c>
      <c r="AN17" s="56">
        <f t="shared" si="7"/>
        <v>0</v>
      </c>
      <c r="AO17" s="56">
        <f t="shared" si="8"/>
        <v>0</v>
      </c>
      <c r="AP17" s="56">
        <f t="shared" si="9"/>
        <v>0</v>
      </c>
      <c r="AQ17" s="56">
        <f t="shared" si="10"/>
        <v>0</v>
      </c>
      <c r="AR17" s="56">
        <f t="shared" si="11"/>
        <v>0</v>
      </c>
      <c r="AS17" s="56">
        <f t="shared" si="12"/>
        <v>0</v>
      </c>
      <c r="AT17" s="56">
        <f t="shared" si="13"/>
        <v>0</v>
      </c>
      <c r="AU17" s="56">
        <f t="shared" si="14"/>
        <v>0</v>
      </c>
      <c r="AV17" s="56">
        <f t="shared" si="15"/>
        <v>0</v>
      </c>
    </row>
    <row r="18" spans="1:48" ht="10.5" customHeight="1">
      <c r="A18" s="47" t="s">
        <v>12</v>
      </c>
      <c r="B18" s="317" t="s">
        <v>12</v>
      </c>
      <c r="C18" s="318"/>
      <c r="D18" s="339"/>
      <c r="E18" s="339"/>
      <c r="F18" s="339"/>
      <c r="G18" s="339"/>
      <c r="H18" s="339"/>
      <c r="I18" s="339"/>
      <c r="J18" s="339"/>
      <c r="K18" s="426"/>
      <c r="L18" s="427"/>
      <c r="M18" s="318"/>
      <c r="N18" s="339"/>
      <c r="O18" s="196"/>
      <c r="P18" s="79"/>
      <c r="Q18" s="475" t="e">
        <f t="shared" si="19"/>
        <v>#DIV/0!</v>
      </c>
      <c r="R18" s="475" t="e">
        <f t="shared" si="18"/>
        <v>#DIV/0!</v>
      </c>
      <c r="S18" s="475" t="e">
        <f t="shared" si="2"/>
        <v>#DIV/0!</v>
      </c>
      <c r="T18" s="475">
        <f t="shared" si="35"/>
        <v>0</v>
      </c>
      <c r="U18" s="475">
        <f t="shared" si="36"/>
        <v>0</v>
      </c>
      <c r="V18" s="222"/>
      <c r="W18" s="241"/>
      <c r="X18" s="241"/>
      <c r="Y18" s="241"/>
      <c r="Z18" s="241"/>
      <c r="AA18" s="241"/>
      <c r="AB18" s="241"/>
      <c r="AC18" s="241"/>
      <c r="AD18" s="426"/>
      <c r="AE18" s="427"/>
      <c r="AF18" s="222"/>
      <c r="AG18" s="241"/>
      <c r="AH18" s="456"/>
      <c r="AJ18" s="56">
        <f t="shared" si="3"/>
        <v>0</v>
      </c>
      <c r="AK18" s="56">
        <f t="shared" si="4"/>
        <v>0</v>
      </c>
      <c r="AL18" s="56">
        <f t="shared" si="5"/>
        <v>0</v>
      </c>
      <c r="AM18" s="56">
        <f t="shared" si="6"/>
        <v>0</v>
      </c>
      <c r="AN18" s="56">
        <f t="shared" si="7"/>
        <v>0</v>
      </c>
      <c r="AO18" s="56">
        <f t="shared" si="8"/>
        <v>0</v>
      </c>
      <c r="AP18" s="56">
        <f t="shared" si="9"/>
        <v>0</v>
      </c>
      <c r="AQ18" s="56">
        <f t="shared" si="10"/>
        <v>0</v>
      </c>
      <c r="AR18" s="56">
        <f t="shared" si="11"/>
        <v>0</v>
      </c>
      <c r="AS18" s="56">
        <f t="shared" si="12"/>
        <v>0</v>
      </c>
      <c r="AT18" s="56">
        <f t="shared" si="13"/>
        <v>0</v>
      </c>
      <c r="AU18" s="56">
        <f t="shared" si="14"/>
        <v>0</v>
      </c>
      <c r="AV18" s="56">
        <f t="shared" si="15"/>
        <v>0</v>
      </c>
    </row>
    <row r="19" spans="1:48" ht="10.5" customHeight="1">
      <c r="A19" s="53" t="s">
        <v>20</v>
      </c>
      <c r="B19" s="309" t="s">
        <v>20</v>
      </c>
      <c r="C19" s="315"/>
      <c r="D19" s="342"/>
      <c r="E19" s="351"/>
      <c r="F19" s="351"/>
      <c r="G19" s="351"/>
      <c r="H19" s="354"/>
      <c r="I19" s="354"/>
      <c r="J19" s="354"/>
      <c r="K19" s="201"/>
      <c r="L19" s="202"/>
      <c r="M19" s="315"/>
      <c r="N19" s="342"/>
      <c r="O19" s="420"/>
      <c r="Q19" s="475"/>
      <c r="R19" s="475"/>
      <c r="S19" s="475"/>
      <c r="T19" s="475"/>
      <c r="U19" s="459"/>
      <c r="V19" s="224"/>
      <c r="W19" s="242"/>
      <c r="X19" s="247"/>
      <c r="Y19" s="247"/>
      <c r="Z19" s="247"/>
      <c r="AA19" s="431"/>
      <c r="AB19" s="431"/>
      <c r="AC19" s="431"/>
      <c r="AD19" s="201"/>
      <c r="AE19" s="202"/>
      <c r="AF19" s="224"/>
      <c r="AG19" s="242"/>
      <c r="AH19" s="453"/>
      <c r="AJ19" s="56">
        <f t="shared" si="3"/>
        <v>0</v>
      </c>
      <c r="AK19" s="56">
        <f t="shared" si="4"/>
        <v>0</v>
      </c>
      <c r="AL19" s="56">
        <f t="shared" si="5"/>
        <v>0</v>
      </c>
      <c r="AM19" s="56">
        <f t="shared" si="6"/>
        <v>0</v>
      </c>
      <c r="AN19" s="56">
        <f t="shared" si="7"/>
        <v>0</v>
      </c>
      <c r="AO19" s="56">
        <f t="shared" si="8"/>
        <v>0</v>
      </c>
      <c r="AP19" s="56">
        <f t="shared" si="9"/>
        <v>0</v>
      </c>
      <c r="AQ19" s="56">
        <f t="shared" si="10"/>
        <v>0</v>
      </c>
      <c r="AR19" s="56">
        <f t="shared" si="11"/>
        <v>0</v>
      </c>
      <c r="AS19" s="56">
        <f t="shared" si="12"/>
        <v>0</v>
      </c>
      <c r="AT19" s="56">
        <f t="shared" si="13"/>
        <v>0</v>
      </c>
      <c r="AU19" s="56">
        <f t="shared" si="14"/>
        <v>0</v>
      </c>
      <c r="AV19" s="56">
        <f t="shared" si="15"/>
        <v>0</v>
      </c>
    </row>
    <row r="20" spans="1:48" ht="10.5" customHeight="1">
      <c r="A20" s="53" t="s">
        <v>28</v>
      </c>
      <c r="B20" s="303" t="s">
        <v>23</v>
      </c>
      <c r="C20" s="315"/>
      <c r="D20" s="342"/>
      <c r="E20" s="342"/>
      <c r="F20" s="342"/>
      <c r="G20" s="342"/>
      <c r="H20" s="342"/>
      <c r="I20" s="342"/>
      <c r="J20" s="342"/>
      <c r="K20" s="201"/>
      <c r="L20" s="202"/>
      <c r="M20" s="315"/>
      <c r="N20" s="342"/>
      <c r="O20" s="196"/>
      <c r="Q20" s="475" t="e">
        <f t="shared" si="19"/>
        <v>#DIV/0!</v>
      </c>
      <c r="R20" s="475" t="e">
        <f t="shared" si="18"/>
        <v>#DIV/0!</v>
      </c>
      <c r="S20" s="475" t="e">
        <f t="shared" si="2"/>
        <v>#DIV/0!</v>
      </c>
      <c r="T20" s="475">
        <f>C20-M20</f>
        <v>0</v>
      </c>
      <c r="U20" s="475">
        <f>G20-N20</f>
        <v>0</v>
      </c>
      <c r="V20" s="224"/>
      <c r="W20" s="242"/>
      <c r="X20" s="242"/>
      <c r="Y20" s="242"/>
      <c r="Z20" s="242"/>
      <c r="AA20" s="242"/>
      <c r="AB20" s="242"/>
      <c r="AC20" s="242"/>
      <c r="AD20" s="201"/>
      <c r="AE20" s="202"/>
      <c r="AF20" s="224"/>
      <c r="AG20" s="242"/>
      <c r="AH20" s="456"/>
      <c r="AJ20" s="56">
        <f t="shared" si="3"/>
        <v>0</v>
      </c>
      <c r="AK20" s="56">
        <f t="shared" si="4"/>
        <v>0</v>
      </c>
      <c r="AL20" s="56">
        <f t="shared" si="5"/>
        <v>0</v>
      </c>
      <c r="AM20" s="56">
        <f t="shared" si="6"/>
        <v>0</v>
      </c>
      <c r="AN20" s="56">
        <f t="shared" si="7"/>
        <v>0</v>
      </c>
      <c r="AO20" s="56">
        <f t="shared" si="8"/>
        <v>0</v>
      </c>
      <c r="AP20" s="56">
        <f t="shared" si="9"/>
        <v>0</v>
      </c>
      <c r="AQ20" s="56">
        <f t="shared" si="10"/>
        <v>0</v>
      </c>
      <c r="AR20" s="56">
        <f t="shared" si="11"/>
        <v>0</v>
      </c>
      <c r="AS20" s="56">
        <f t="shared" si="12"/>
        <v>0</v>
      </c>
      <c r="AT20" s="56">
        <f t="shared" si="13"/>
        <v>0</v>
      </c>
      <c r="AU20" s="56">
        <f t="shared" si="14"/>
        <v>0</v>
      </c>
      <c r="AV20" s="56">
        <f t="shared" si="15"/>
        <v>0</v>
      </c>
    </row>
    <row r="21" spans="1:48" ht="10.5" customHeight="1">
      <c r="A21" s="53" t="s">
        <v>29</v>
      </c>
      <c r="B21" s="317" t="s">
        <v>13</v>
      </c>
      <c r="C21" s="373"/>
      <c r="D21" s="374"/>
      <c r="E21" s="374"/>
      <c r="F21" s="374"/>
      <c r="G21" s="374"/>
      <c r="H21" s="374"/>
      <c r="I21" s="374"/>
      <c r="J21" s="374"/>
      <c r="K21" s="426"/>
      <c r="L21" s="427"/>
      <c r="M21" s="373"/>
      <c r="N21" s="374"/>
      <c r="O21" s="287"/>
      <c r="Q21" s="475" t="e">
        <f t="shared" si="19"/>
        <v>#DIV/0!</v>
      </c>
      <c r="R21" s="475" t="e">
        <f t="shared" si="18"/>
        <v>#DIV/0!</v>
      </c>
      <c r="S21" s="475" t="e">
        <f t="shared" si="2"/>
        <v>#DIV/0!</v>
      </c>
      <c r="T21" s="475">
        <f>C21-M21</f>
        <v>0</v>
      </c>
      <c r="U21" s="475">
        <f>G21-N21</f>
        <v>0</v>
      </c>
      <c r="V21" s="423"/>
      <c r="W21" s="424"/>
      <c r="X21" s="424"/>
      <c r="Y21" s="424"/>
      <c r="Z21" s="424"/>
      <c r="AA21" s="424"/>
      <c r="AB21" s="424"/>
      <c r="AC21" s="424"/>
      <c r="AD21" s="426"/>
      <c r="AE21" s="427"/>
      <c r="AF21" s="423"/>
      <c r="AG21" s="424"/>
      <c r="AH21" s="425"/>
      <c r="AJ21" s="56">
        <f t="shared" si="3"/>
        <v>0</v>
      </c>
      <c r="AK21" s="56">
        <f t="shared" si="4"/>
        <v>0</v>
      </c>
      <c r="AL21" s="56">
        <f t="shared" si="5"/>
        <v>0</v>
      </c>
      <c r="AM21" s="56">
        <f t="shared" si="6"/>
        <v>0</v>
      </c>
      <c r="AN21" s="56">
        <f t="shared" si="7"/>
        <v>0</v>
      </c>
      <c r="AO21" s="56">
        <f t="shared" si="8"/>
        <v>0</v>
      </c>
      <c r="AP21" s="56">
        <f t="shared" si="9"/>
        <v>0</v>
      </c>
      <c r="AQ21" s="56">
        <f t="shared" si="10"/>
        <v>0</v>
      </c>
      <c r="AR21" s="56">
        <f t="shared" si="11"/>
        <v>0</v>
      </c>
      <c r="AS21" s="56">
        <f t="shared" si="12"/>
        <v>0</v>
      </c>
      <c r="AT21" s="56">
        <f t="shared" si="13"/>
        <v>0</v>
      </c>
      <c r="AU21" s="56">
        <f t="shared" si="14"/>
        <v>0</v>
      </c>
      <c r="AV21" s="56">
        <f t="shared" si="15"/>
        <v>0</v>
      </c>
    </row>
    <row r="22" spans="1:48" ht="12" customHeight="1">
      <c r="A22" s="65"/>
      <c r="B22" s="277"/>
      <c r="C22" s="500"/>
      <c r="D22" s="500"/>
      <c r="E22" s="500"/>
      <c r="F22" s="500"/>
      <c r="G22" s="500"/>
      <c r="H22" s="500"/>
      <c r="I22" s="500"/>
      <c r="J22" s="500"/>
      <c r="K22" s="500"/>
      <c r="L22" s="500"/>
      <c r="M22" s="462"/>
      <c r="N22" s="462"/>
      <c r="O22" s="225"/>
      <c r="Q22" s="475"/>
      <c r="R22" s="475"/>
      <c r="S22" s="475"/>
      <c r="T22" s="475"/>
      <c r="U22" s="475"/>
    </row>
    <row r="23" spans="1:48" s="75" customFormat="1" ht="12" customHeight="1">
      <c r="A23" s="119">
        <v>1</v>
      </c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234"/>
      <c r="N23" s="235"/>
      <c r="O23" s="225"/>
      <c r="Q23" s="475"/>
      <c r="R23" s="475"/>
      <c r="S23" s="475"/>
      <c r="T23" s="475"/>
      <c r="U23" s="475"/>
    </row>
    <row r="24" spans="1:48">
      <c r="A24" s="41">
        <v>2</v>
      </c>
      <c r="O24" s="1"/>
    </row>
    <row r="25" spans="1:48">
      <c r="A25" s="110">
        <v>3</v>
      </c>
      <c r="O25" s="1"/>
    </row>
    <row r="26" spans="1:48">
      <c r="B26" s="457" t="s">
        <v>63</v>
      </c>
      <c r="C26" s="458">
        <f>(C4+C5+C6+C7-C8)+(C8+C11-C12)+(C12+C13-C15)</f>
        <v>0</v>
      </c>
      <c r="D26" s="458">
        <f>(D4+D5+D6+D7-D8)+(D8+D11-D12)+(D12+D13-D15)</f>
        <v>0</v>
      </c>
      <c r="E26" s="458">
        <f t="shared" ref="E26:J26" si="37">(E4+E5+E6+E7-E8)+(E8+E11-E12)+(E12+E13-E15)</f>
        <v>0</v>
      </c>
      <c r="F26" s="458">
        <f t="shared" si="37"/>
        <v>0</v>
      </c>
      <c r="G26" s="458">
        <f t="shared" si="37"/>
        <v>0</v>
      </c>
      <c r="H26" s="458">
        <f t="shared" si="37"/>
        <v>0</v>
      </c>
      <c r="I26" s="458">
        <f t="shared" si="37"/>
        <v>0</v>
      </c>
      <c r="J26" s="458">
        <f t="shared" si="37"/>
        <v>0</v>
      </c>
      <c r="K26" s="457"/>
      <c r="L26" s="457"/>
      <c r="M26" s="458">
        <f>(M4+M5+M6+M7-M8)+(M8+M11-M12)+(M12+M13-M15)</f>
        <v>0</v>
      </c>
      <c r="N26" s="458">
        <f>(N4+N5+N6+N7-N8)+(N8+N11-N12)+(N12+N13-N15)</f>
        <v>0</v>
      </c>
      <c r="O26" s="1"/>
    </row>
    <row r="27" spans="1:48">
      <c r="O27" s="1"/>
    </row>
    <row r="35" spans="1:20" hidden="1"/>
    <row r="36" spans="1:20" hidden="1"/>
    <row r="37" spans="1:20" hidden="1"/>
    <row r="38" spans="1:20" hidden="1"/>
    <row r="39" spans="1:20" hidden="1"/>
    <row r="40" spans="1:20" hidden="1"/>
    <row r="41" spans="1:20" hidden="1"/>
    <row r="42" spans="1:20" hidden="1"/>
    <row r="43" spans="1:20" hidden="1"/>
    <row r="44" spans="1:20" hidden="1"/>
    <row r="45" spans="1:20" hidden="1"/>
    <row r="46" spans="1:20" hidden="1">
      <c r="A46" s="44"/>
      <c r="C46" s="44"/>
      <c r="D46" s="44"/>
      <c r="E46" s="44"/>
      <c r="F46" s="44"/>
      <c r="G46" s="44"/>
      <c r="H46" s="94"/>
      <c r="I46" s="94"/>
      <c r="J46" s="95"/>
      <c r="P46" s="56"/>
      <c r="Q46" s="56"/>
      <c r="R46" s="56"/>
      <c r="S46" s="56"/>
      <c r="T46" s="56"/>
    </row>
    <row r="47" spans="1:20" hidden="1">
      <c r="A47" s="44"/>
      <c r="C47" s="44"/>
      <c r="D47" s="44"/>
      <c r="E47" s="44"/>
      <c r="F47" s="44"/>
      <c r="G47" s="44"/>
      <c r="H47" s="102"/>
      <c r="I47" s="102"/>
      <c r="J47" s="103"/>
      <c r="P47" s="56"/>
      <c r="Q47" s="56"/>
      <c r="R47" s="56"/>
      <c r="S47" s="56"/>
      <c r="T47" s="56"/>
    </row>
    <row r="48" spans="1:20" hidden="1">
      <c r="A48" s="44"/>
      <c r="C48" s="44"/>
      <c r="D48" s="44"/>
      <c r="E48" s="44"/>
      <c r="F48" s="44"/>
      <c r="G48" s="44"/>
      <c r="H48" s="96"/>
      <c r="I48" s="96"/>
      <c r="J48" s="97"/>
    </row>
    <row r="49" spans="1:27" hidden="1">
      <c r="A49" s="44"/>
      <c r="C49" s="44"/>
      <c r="D49" s="44"/>
      <c r="E49" s="44"/>
      <c r="F49" s="44"/>
      <c r="G49" s="44"/>
      <c r="H49" s="98"/>
      <c r="I49" s="98"/>
      <c r="J49" s="99"/>
    </row>
    <row r="50" spans="1:27" s="9" customFormat="1"/>
    <row r="51" spans="1:27" s="128" customFormat="1" ht="10.5" customHeight="1">
      <c r="A51" s="126"/>
      <c r="B51" s="127" t="s">
        <v>47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3"/>
      <c r="N51" s="164"/>
      <c r="Q51" s="127" t="s">
        <v>55</v>
      </c>
      <c r="R51" s="127"/>
      <c r="S51" s="127"/>
      <c r="T51" s="127"/>
      <c r="U51" s="127"/>
      <c r="V51" s="127"/>
    </row>
    <row r="52" spans="1:27" s="128" customFormat="1">
      <c r="B52" s="105" t="s">
        <v>1</v>
      </c>
      <c r="C52" s="106" t="e">
        <f>D3</f>
        <v>#REF!</v>
      </c>
      <c r="D52" s="107" t="e">
        <f t="shared" ref="D52:I52" si="38">E3</f>
        <v>#REF!</v>
      </c>
      <c r="E52" s="107" t="e">
        <f t="shared" si="38"/>
        <v>#REF!</v>
      </c>
      <c r="F52" s="107" t="e">
        <f t="shared" si="38"/>
        <v>#REF!</v>
      </c>
      <c r="G52" s="107" t="e">
        <f t="shared" si="38"/>
        <v>#REF!</v>
      </c>
      <c r="H52" s="107" t="e">
        <f t="shared" si="38"/>
        <v>#REF!</v>
      </c>
      <c r="I52" s="107" t="e">
        <f t="shared" si="38"/>
        <v>#REF!</v>
      </c>
      <c r="J52" s="107"/>
      <c r="K52" s="126"/>
      <c r="L52" s="126"/>
      <c r="M52" s="126"/>
      <c r="N52" s="126"/>
      <c r="Q52" s="105" t="s">
        <v>1</v>
      </c>
      <c r="R52" s="106"/>
      <c r="S52" s="480"/>
      <c r="T52" s="480"/>
      <c r="U52" s="107" t="e">
        <f t="shared" ref="U52:AA52" si="39">+C52</f>
        <v>#REF!</v>
      </c>
      <c r="V52" s="107" t="e">
        <f t="shared" si="39"/>
        <v>#REF!</v>
      </c>
      <c r="W52" s="107" t="e">
        <f t="shared" si="39"/>
        <v>#REF!</v>
      </c>
      <c r="X52" s="107" t="e">
        <f t="shared" si="39"/>
        <v>#REF!</v>
      </c>
      <c r="Y52" s="107" t="e">
        <f t="shared" si="39"/>
        <v>#REF!</v>
      </c>
      <c r="Z52" s="107" t="e">
        <f t="shared" si="39"/>
        <v>#REF!</v>
      </c>
      <c r="AA52" s="107" t="e">
        <f t="shared" si="39"/>
        <v>#REF!</v>
      </c>
    </row>
    <row r="53" spans="1:27" s="128" customFormat="1">
      <c r="B53" s="48" t="s">
        <v>6</v>
      </c>
      <c r="C53" s="10">
        <v>-28</v>
      </c>
      <c r="D53" s="50">
        <v>-30</v>
      </c>
      <c r="E53" s="49">
        <v>-31</v>
      </c>
      <c r="F53" s="49">
        <v>-21</v>
      </c>
      <c r="G53" s="49">
        <v>-29</v>
      </c>
      <c r="H53" s="49">
        <v>-30</v>
      </c>
      <c r="I53" s="11">
        <v>-28</v>
      </c>
      <c r="J53" s="11"/>
      <c r="Q53" s="48" t="s">
        <v>6</v>
      </c>
      <c r="R53" s="14"/>
      <c r="S53" s="15"/>
      <c r="T53" s="15"/>
      <c r="U53" s="50">
        <f>+C53-D4</f>
        <v>-28</v>
      </c>
      <c r="V53" s="1">
        <f t="shared" ref="V53:V70" si="40">+D53-E4</f>
        <v>-30</v>
      </c>
      <c r="W53" s="1">
        <f t="shared" ref="W53:W70" si="41">+E53-F4</f>
        <v>-31</v>
      </c>
      <c r="X53" s="1">
        <f t="shared" ref="X53:X70" si="42">+F53-G4</f>
        <v>-21</v>
      </c>
      <c r="Y53" s="1">
        <f t="shared" ref="Y53:Y70" si="43">+G53-H4</f>
        <v>-29</v>
      </c>
      <c r="Z53" s="1">
        <f t="shared" ref="Z53:Z70" si="44">+H53-I4</f>
        <v>-30</v>
      </c>
      <c r="AA53" s="1">
        <f t="shared" ref="AA53:AA70" si="45">+I53-J4</f>
        <v>-28</v>
      </c>
    </row>
    <row r="54" spans="1:27" s="128" customFormat="1">
      <c r="B54" s="48" t="s">
        <v>2</v>
      </c>
      <c r="C54" s="10">
        <v>-12</v>
      </c>
      <c r="D54" s="35">
        <v>10</v>
      </c>
      <c r="E54" s="11">
        <v>-18</v>
      </c>
      <c r="F54" s="11">
        <v>10</v>
      </c>
      <c r="G54" s="11">
        <v>-3</v>
      </c>
      <c r="H54" s="11">
        <v>-4</v>
      </c>
      <c r="I54" s="11">
        <v>-11</v>
      </c>
      <c r="J54" s="11"/>
      <c r="Q54" s="48" t="s">
        <v>2</v>
      </c>
      <c r="R54" s="10"/>
      <c r="S54" s="35"/>
      <c r="T54" s="35"/>
      <c r="U54" s="35">
        <f t="shared" ref="U54:U70" si="46">+C54-D5</f>
        <v>-12</v>
      </c>
      <c r="V54" s="11">
        <f t="shared" si="40"/>
        <v>10</v>
      </c>
      <c r="W54" s="11">
        <f t="shared" si="41"/>
        <v>-18</v>
      </c>
      <c r="X54" s="11">
        <f t="shared" si="42"/>
        <v>10</v>
      </c>
      <c r="Y54" s="11">
        <f t="shared" si="43"/>
        <v>-3</v>
      </c>
      <c r="Z54" s="11">
        <f t="shared" si="44"/>
        <v>-4</v>
      </c>
      <c r="AA54" s="11">
        <f t="shared" si="45"/>
        <v>-11</v>
      </c>
    </row>
    <row r="55" spans="1:27" s="128" customFormat="1">
      <c r="B55" s="48" t="s">
        <v>0</v>
      </c>
      <c r="C55" s="10">
        <v>-6</v>
      </c>
      <c r="D55" s="35">
        <v>111</v>
      </c>
      <c r="E55" s="18">
        <v>135</v>
      </c>
      <c r="F55" s="18">
        <v>99</v>
      </c>
      <c r="G55" s="18">
        <v>183</v>
      </c>
      <c r="H55" s="18">
        <v>147</v>
      </c>
      <c r="I55" s="18">
        <v>80</v>
      </c>
      <c r="J55" s="18"/>
      <c r="Q55" s="48" t="s">
        <v>0</v>
      </c>
      <c r="R55" s="10"/>
      <c r="S55" s="35"/>
      <c r="T55" s="35"/>
      <c r="U55" s="35">
        <f t="shared" si="46"/>
        <v>-6</v>
      </c>
      <c r="V55" s="18">
        <f t="shared" si="40"/>
        <v>111</v>
      </c>
      <c r="W55" s="18">
        <f t="shared" si="41"/>
        <v>135</v>
      </c>
      <c r="X55" s="18">
        <f t="shared" si="42"/>
        <v>99</v>
      </c>
      <c r="Y55" s="18">
        <f t="shared" si="43"/>
        <v>183</v>
      </c>
      <c r="Z55" s="18">
        <f t="shared" si="44"/>
        <v>147</v>
      </c>
      <c r="AA55" s="18">
        <f t="shared" si="45"/>
        <v>80</v>
      </c>
    </row>
    <row r="56" spans="1:27" s="128" customFormat="1">
      <c r="B56" s="48" t="s">
        <v>16</v>
      </c>
      <c r="C56" s="10">
        <v>0</v>
      </c>
      <c r="D56" s="35">
        <v>0</v>
      </c>
      <c r="E56" s="18">
        <v>0</v>
      </c>
      <c r="F56" s="18">
        <v>4</v>
      </c>
      <c r="G56" s="18">
        <v>-1</v>
      </c>
      <c r="H56" s="18">
        <v>1</v>
      </c>
      <c r="I56" s="18">
        <v>0</v>
      </c>
      <c r="J56" s="18"/>
      <c r="Q56" s="48" t="s">
        <v>16</v>
      </c>
      <c r="R56" s="10"/>
      <c r="S56" s="35"/>
      <c r="T56" s="35"/>
      <c r="U56" s="35">
        <f t="shared" si="46"/>
        <v>0</v>
      </c>
      <c r="V56" s="18">
        <f t="shared" si="40"/>
        <v>0</v>
      </c>
      <c r="W56" s="18">
        <f t="shared" si="41"/>
        <v>0</v>
      </c>
      <c r="X56" s="18">
        <f t="shared" si="42"/>
        <v>4</v>
      </c>
      <c r="Y56" s="18">
        <f t="shared" si="43"/>
        <v>-1</v>
      </c>
      <c r="Z56" s="18">
        <f t="shared" si="44"/>
        <v>1</v>
      </c>
      <c r="AA56" s="18">
        <f t="shared" si="45"/>
        <v>0</v>
      </c>
    </row>
    <row r="57" spans="1:27" s="128" customFormat="1">
      <c r="B57" s="54" t="s">
        <v>7</v>
      </c>
      <c r="C57" s="36">
        <v>-46</v>
      </c>
      <c r="D57" s="37">
        <v>91</v>
      </c>
      <c r="E57" s="23">
        <v>86</v>
      </c>
      <c r="F57" s="23">
        <v>92</v>
      </c>
      <c r="G57" s="23">
        <v>150</v>
      </c>
      <c r="H57" s="23">
        <v>114</v>
      </c>
      <c r="I57" s="23">
        <v>41</v>
      </c>
      <c r="J57" s="23"/>
      <c r="Q57" s="54" t="s">
        <v>7</v>
      </c>
      <c r="R57" s="36"/>
      <c r="S57" s="37"/>
      <c r="T57" s="37"/>
      <c r="U57" s="37">
        <f t="shared" si="46"/>
        <v>-46</v>
      </c>
      <c r="V57" s="23">
        <f t="shared" si="40"/>
        <v>91</v>
      </c>
      <c r="W57" s="23">
        <f t="shared" si="41"/>
        <v>86</v>
      </c>
      <c r="X57" s="23">
        <f t="shared" si="42"/>
        <v>92</v>
      </c>
      <c r="Y57" s="23">
        <f t="shared" si="43"/>
        <v>150</v>
      </c>
      <c r="Z57" s="23">
        <f t="shared" si="44"/>
        <v>114</v>
      </c>
      <c r="AA57" s="23">
        <f t="shared" si="45"/>
        <v>41</v>
      </c>
    </row>
    <row r="58" spans="1:27" s="128" customFormat="1">
      <c r="B58" s="48" t="s">
        <v>3</v>
      </c>
      <c r="C58" s="10">
        <v>-152</v>
      </c>
      <c r="D58" s="35">
        <v>-132</v>
      </c>
      <c r="E58" s="18">
        <v>-127</v>
      </c>
      <c r="F58" s="18">
        <v>-136</v>
      </c>
      <c r="G58" s="18">
        <v>-151</v>
      </c>
      <c r="H58" s="18">
        <v>-136</v>
      </c>
      <c r="I58" s="18">
        <v>-142</v>
      </c>
      <c r="J58" s="18"/>
      <c r="Q58" s="48" t="s">
        <v>3</v>
      </c>
      <c r="R58" s="10"/>
      <c r="S58" s="35"/>
      <c r="T58" s="35"/>
      <c r="U58" s="35">
        <f t="shared" si="46"/>
        <v>-152</v>
      </c>
      <c r="V58" s="18">
        <f t="shared" si="40"/>
        <v>-132</v>
      </c>
      <c r="W58" s="18">
        <f t="shared" si="41"/>
        <v>-127</v>
      </c>
      <c r="X58" s="18">
        <f t="shared" si="42"/>
        <v>-136</v>
      </c>
      <c r="Y58" s="18">
        <f t="shared" si="43"/>
        <v>-151</v>
      </c>
      <c r="Z58" s="18">
        <f t="shared" si="44"/>
        <v>-136</v>
      </c>
      <c r="AA58" s="18">
        <f t="shared" si="45"/>
        <v>-142</v>
      </c>
    </row>
    <row r="59" spans="1:27" s="128" customFormat="1">
      <c r="B59" s="48" t="s">
        <v>57</v>
      </c>
      <c r="C59" s="10">
        <v>62</v>
      </c>
      <c r="D59" s="35">
        <v>73</v>
      </c>
      <c r="E59" s="18">
        <v>62</v>
      </c>
      <c r="F59" s="18">
        <v>71</v>
      </c>
      <c r="G59" s="18">
        <v>63</v>
      </c>
      <c r="H59" s="18">
        <v>79</v>
      </c>
      <c r="I59" s="18">
        <v>76</v>
      </c>
      <c r="J59" s="18"/>
      <c r="Q59" s="48" t="s">
        <v>57</v>
      </c>
      <c r="R59" s="10"/>
      <c r="S59" s="35"/>
      <c r="T59" s="35"/>
      <c r="U59" s="35">
        <f t="shared" si="46"/>
        <v>62</v>
      </c>
      <c r="V59" s="18">
        <f t="shared" si="40"/>
        <v>73</v>
      </c>
      <c r="W59" s="18">
        <f t="shared" si="41"/>
        <v>62</v>
      </c>
      <c r="X59" s="18">
        <f t="shared" si="42"/>
        <v>71</v>
      </c>
      <c r="Y59" s="18">
        <f t="shared" si="43"/>
        <v>63</v>
      </c>
      <c r="Z59" s="18">
        <f t="shared" si="44"/>
        <v>79</v>
      </c>
      <c r="AA59" s="18">
        <f t="shared" si="45"/>
        <v>76</v>
      </c>
    </row>
    <row r="60" spans="1:27" s="128" customFormat="1">
      <c r="B60" s="54" t="s">
        <v>22</v>
      </c>
      <c r="C60" s="36">
        <v>-92</v>
      </c>
      <c r="D60" s="37">
        <v>-64</v>
      </c>
      <c r="E60" s="23">
        <v>-68</v>
      </c>
      <c r="F60" s="23">
        <v>-71</v>
      </c>
      <c r="G60" s="23">
        <v>-92</v>
      </c>
      <c r="H60" s="23">
        <v>-62</v>
      </c>
      <c r="I60" s="23">
        <v>-70</v>
      </c>
      <c r="J60" s="23"/>
      <c r="Q60" s="54" t="s">
        <v>22</v>
      </c>
      <c r="R60" s="36"/>
      <c r="S60" s="37"/>
      <c r="T60" s="37"/>
      <c r="U60" s="37">
        <f t="shared" si="46"/>
        <v>-92</v>
      </c>
      <c r="V60" s="23">
        <f t="shared" si="40"/>
        <v>-64</v>
      </c>
      <c r="W60" s="23">
        <f t="shared" si="41"/>
        <v>-68</v>
      </c>
      <c r="X60" s="23">
        <f t="shared" si="42"/>
        <v>-71</v>
      </c>
      <c r="Y60" s="23">
        <f t="shared" si="43"/>
        <v>-92</v>
      </c>
      <c r="Z60" s="23">
        <f t="shared" si="44"/>
        <v>-62</v>
      </c>
      <c r="AA60" s="23">
        <f t="shared" si="45"/>
        <v>-70</v>
      </c>
    </row>
    <row r="61" spans="1:27" s="128" customFormat="1">
      <c r="B61" s="54" t="s">
        <v>11</v>
      </c>
      <c r="C61" s="36">
        <v>-138</v>
      </c>
      <c r="D61" s="37">
        <v>27</v>
      </c>
      <c r="E61" s="23">
        <v>18</v>
      </c>
      <c r="F61" s="23">
        <v>21</v>
      </c>
      <c r="G61" s="23">
        <v>58</v>
      </c>
      <c r="H61" s="23">
        <v>52</v>
      </c>
      <c r="I61" s="23">
        <v>-29</v>
      </c>
      <c r="J61" s="23"/>
      <c r="Q61" s="54" t="s">
        <v>11</v>
      </c>
      <c r="R61" s="36"/>
      <c r="S61" s="37"/>
      <c r="T61" s="37"/>
      <c r="U61" s="37">
        <f t="shared" si="46"/>
        <v>-138</v>
      </c>
      <c r="V61" s="23">
        <f t="shared" si="40"/>
        <v>27</v>
      </c>
      <c r="W61" s="23">
        <f t="shared" si="41"/>
        <v>18</v>
      </c>
      <c r="X61" s="23">
        <f t="shared" si="42"/>
        <v>21</v>
      </c>
      <c r="Y61" s="23">
        <f t="shared" si="43"/>
        <v>58</v>
      </c>
      <c r="Z61" s="23">
        <f t="shared" si="44"/>
        <v>52</v>
      </c>
      <c r="AA61" s="23">
        <f t="shared" si="45"/>
        <v>-29</v>
      </c>
    </row>
    <row r="62" spans="1:27" s="128" customFormat="1">
      <c r="B62" s="48" t="s">
        <v>21</v>
      </c>
      <c r="C62" s="10">
        <v>-1</v>
      </c>
      <c r="D62" s="35">
        <v>2</v>
      </c>
      <c r="E62" s="18">
        <v>-1</v>
      </c>
      <c r="F62" s="18">
        <v>0</v>
      </c>
      <c r="G62" s="18">
        <v>0</v>
      </c>
      <c r="H62" s="18">
        <v>0</v>
      </c>
      <c r="I62" s="18">
        <v>0</v>
      </c>
      <c r="J62" s="18"/>
      <c r="Q62" s="48" t="s">
        <v>21</v>
      </c>
      <c r="R62" s="10"/>
      <c r="S62" s="35"/>
      <c r="T62" s="35"/>
      <c r="U62" s="35">
        <f t="shared" si="46"/>
        <v>-1</v>
      </c>
      <c r="V62" s="18">
        <f t="shared" si="40"/>
        <v>2</v>
      </c>
      <c r="W62" s="18">
        <f t="shared" si="41"/>
        <v>-1</v>
      </c>
      <c r="X62" s="18">
        <f t="shared" si="42"/>
        <v>0</v>
      </c>
      <c r="Y62" s="18">
        <f t="shared" si="43"/>
        <v>0</v>
      </c>
      <c r="Z62" s="18">
        <f t="shared" si="44"/>
        <v>0</v>
      </c>
      <c r="AA62" s="18">
        <f t="shared" si="45"/>
        <v>0</v>
      </c>
    </row>
    <row r="63" spans="1:27" s="128" customFormat="1">
      <c r="B63" s="303" t="s">
        <v>74</v>
      </c>
      <c r="C63" s="10">
        <v>0</v>
      </c>
      <c r="D63" s="35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/>
      <c r="Q63" s="303" t="s">
        <v>74</v>
      </c>
      <c r="R63" s="10"/>
      <c r="S63" s="35"/>
      <c r="T63" s="35"/>
      <c r="U63" s="35">
        <f t="shared" si="46"/>
        <v>0</v>
      </c>
      <c r="V63" s="18">
        <f t="shared" si="40"/>
        <v>0</v>
      </c>
      <c r="W63" s="18">
        <f t="shared" si="41"/>
        <v>0</v>
      </c>
      <c r="X63" s="18">
        <f t="shared" si="42"/>
        <v>0</v>
      </c>
      <c r="Y63" s="18">
        <f t="shared" si="43"/>
        <v>0</v>
      </c>
      <c r="Z63" s="18">
        <f t="shared" si="44"/>
        <v>0</v>
      </c>
      <c r="AA63" s="18">
        <f t="shared" si="45"/>
        <v>0</v>
      </c>
    </row>
    <row r="64" spans="1:27" s="128" customFormat="1">
      <c r="B64" s="55" t="s">
        <v>4</v>
      </c>
      <c r="C64" s="38">
        <v>-139</v>
      </c>
      <c r="D64" s="39">
        <v>29</v>
      </c>
      <c r="E64" s="26">
        <v>17</v>
      </c>
      <c r="F64" s="26">
        <v>21</v>
      </c>
      <c r="G64" s="26">
        <v>58</v>
      </c>
      <c r="H64" s="26">
        <v>52</v>
      </c>
      <c r="I64" s="26">
        <v>-29</v>
      </c>
      <c r="J64" s="26"/>
      <c r="Q64" s="55" t="s">
        <v>4</v>
      </c>
      <c r="R64" s="38"/>
      <c r="S64" s="39"/>
      <c r="T64" s="39"/>
      <c r="U64" s="39">
        <f t="shared" si="46"/>
        <v>-139</v>
      </c>
      <c r="V64" s="26">
        <f t="shared" si="40"/>
        <v>29</v>
      </c>
      <c r="W64" s="26">
        <f t="shared" si="41"/>
        <v>17</v>
      </c>
      <c r="X64" s="26">
        <f t="shared" si="42"/>
        <v>21</v>
      </c>
      <c r="Y64" s="26">
        <f t="shared" si="43"/>
        <v>58</v>
      </c>
      <c r="Z64" s="26">
        <f t="shared" si="44"/>
        <v>52</v>
      </c>
      <c r="AA64" s="26">
        <f t="shared" si="45"/>
        <v>-29</v>
      </c>
    </row>
    <row r="65" spans="2:27" s="128" customFormat="1">
      <c r="B65" s="48" t="s">
        <v>26</v>
      </c>
      <c r="C65" s="30">
        <v>1333</v>
      </c>
      <c r="D65" s="24">
        <v>1350</v>
      </c>
      <c r="E65" s="24">
        <v>1625</v>
      </c>
      <c r="F65" s="24">
        <v>1724</v>
      </c>
      <c r="G65" s="24">
        <v>1942</v>
      </c>
      <c r="H65" s="24">
        <v>2039</v>
      </c>
      <c r="I65" s="24">
        <v>2060</v>
      </c>
      <c r="J65" s="24"/>
      <c r="Q65" s="48" t="s">
        <v>26</v>
      </c>
      <c r="R65" s="30"/>
      <c r="S65" s="24"/>
      <c r="T65" s="24"/>
      <c r="U65" s="24">
        <f t="shared" si="46"/>
        <v>1333</v>
      </c>
      <c r="V65" s="24">
        <f t="shared" si="40"/>
        <v>1350</v>
      </c>
      <c r="W65" s="24">
        <f t="shared" si="41"/>
        <v>1625</v>
      </c>
      <c r="X65" s="24">
        <f t="shared" si="42"/>
        <v>1724</v>
      </c>
      <c r="Y65" s="24">
        <f t="shared" si="43"/>
        <v>1942</v>
      </c>
      <c r="Z65" s="24">
        <f t="shared" si="44"/>
        <v>2039</v>
      </c>
      <c r="AA65" s="24">
        <f t="shared" si="45"/>
        <v>2060</v>
      </c>
    </row>
    <row r="66" spans="2:27" s="128" customFormat="1">
      <c r="B66" s="183" t="s">
        <v>59</v>
      </c>
      <c r="C66" s="30">
        <v>6189</v>
      </c>
      <c r="D66" s="24">
        <v>6697</v>
      </c>
      <c r="E66" s="24">
        <v>7220</v>
      </c>
      <c r="F66" s="24">
        <v>7657</v>
      </c>
      <c r="G66" s="24">
        <v>9373</v>
      </c>
      <c r="H66" s="24">
        <v>10207</v>
      </c>
      <c r="I66" s="24">
        <v>10103</v>
      </c>
      <c r="J66" s="24"/>
      <c r="Q66" s="183" t="s">
        <v>59</v>
      </c>
      <c r="R66" s="30"/>
      <c r="S66" s="24"/>
      <c r="T66" s="24"/>
      <c r="U66" s="24">
        <f t="shared" si="46"/>
        <v>6189</v>
      </c>
      <c r="V66" s="24">
        <f t="shared" si="40"/>
        <v>6697</v>
      </c>
      <c r="W66" s="24">
        <f t="shared" si="41"/>
        <v>7220</v>
      </c>
      <c r="X66" s="24">
        <f t="shared" si="42"/>
        <v>7657</v>
      </c>
      <c r="Y66" s="24">
        <f t="shared" si="43"/>
        <v>9373</v>
      </c>
      <c r="Z66" s="24">
        <f t="shared" si="44"/>
        <v>10207</v>
      </c>
      <c r="AA66" s="24">
        <f t="shared" si="45"/>
        <v>10103</v>
      </c>
    </row>
    <row r="67" spans="2:27" s="128" customFormat="1">
      <c r="B67" s="46" t="s">
        <v>12</v>
      </c>
      <c r="C67" s="31">
        <v>3104</v>
      </c>
      <c r="D67" s="32">
        <v>3180</v>
      </c>
      <c r="E67" s="32">
        <v>3126</v>
      </c>
      <c r="F67" s="32">
        <v>3152</v>
      </c>
      <c r="G67" s="32">
        <v>3090</v>
      </c>
      <c r="H67" s="32">
        <v>3061</v>
      </c>
      <c r="I67" s="32">
        <v>3010</v>
      </c>
      <c r="J67" s="32"/>
      <c r="Q67" s="46" t="s">
        <v>12</v>
      </c>
      <c r="R67" s="31"/>
      <c r="S67" s="32"/>
      <c r="T67" s="32"/>
      <c r="U67" s="32">
        <f t="shared" si="46"/>
        <v>3104</v>
      </c>
      <c r="V67" s="32">
        <f t="shared" si="40"/>
        <v>3180</v>
      </c>
      <c r="W67" s="32">
        <f t="shared" si="41"/>
        <v>3126</v>
      </c>
      <c r="X67" s="32">
        <f t="shared" si="42"/>
        <v>3152</v>
      </c>
      <c r="Y67" s="32">
        <f t="shared" si="43"/>
        <v>3090</v>
      </c>
      <c r="Z67" s="32">
        <f t="shared" si="44"/>
        <v>3061</v>
      </c>
      <c r="AA67" s="32">
        <f t="shared" si="45"/>
        <v>3010</v>
      </c>
    </row>
    <row r="68" spans="2:27" s="128" customFormat="1">
      <c r="B68" s="54" t="s">
        <v>20</v>
      </c>
      <c r="C68" s="73"/>
      <c r="D68" s="74"/>
      <c r="E68" s="17"/>
      <c r="F68" s="17"/>
      <c r="G68" s="17"/>
      <c r="H68" s="20"/>
      <c r="I68" s="20"/>
      <c r="J68" s="20"/>
      <c r="Q68" s="54" t="s">
        <v>20</v>
      </c>
      <c r="R68" s="73"/>
      <c r="S68" s="74"/>
      <c r="T68" s="74"/>
      <c r="U68" s="74">
        <f t="shared" si="46"/>
        <v>0</v>
      </c>
      <c r="V68" s="17">
        <f t="shared" si="40"/>
        <v>0</v>
      </c>
      <c r="W68" s="17">
        <f t="shared" si="41"/>
        <v>0</v>
      </c>
      <c r="X68" s="17">
        <f t="shared" si="42"/>
        <v>0</v>
      </c>
      <c r="Y68" s="17">
        <f t="shared" si="43"/>
        <v>0</v>
      </c>
      <c r="Z68" s="17">
        <f t="shared" si="44"/>
        <v>0</v>
      </c>
      <c r="AA68" s="17">
        <f t="shared" si="45"/>
        <v>0</v>
      </c>
    </row>
    <row r="69" spans="2:27" s="128" customFormat="1">
      <c r="B69" s="48" t="s">
        <v>23</v>
      </c>
      <c r="C69" s="73">
        <v>23.161999999999999</v>
      </c>
      <c r="D69" s="74">
        <v>23.695</v>
      </c>
      <c r="E69" s="74">
        <v>23.722000000000001</v>
      </c>
      <c r="F69" s="74">
        <v>28.393999999999998</v>
      </c>
      <c r="G69" s="74">
        <v>26.6</v>
      </c>
      <c r="H69" s="74">
        <v>34</v>
      </c>
      <c r="I69" s="74">
        <v>42.5</v>
      </c>
      <c r="J69" s="74"/>
      <c r="Q69" s="48" t="s">
        <v>23</v>
      </c>
      <c r="R69" s="73"/>
      <c r="S69" s="74"/>
      <c r="T69" s="74"/>
      <c r="U69" s="74">
        <f t="shared" si="46"/>
        <v>23.161999999999999</v>
      </c>
      <c r="V69" s="74">
        <f t="shared" si="40"/>
        <v>23.695</v>
      </c>
      <c r="W69" s="74">
        <f t="shared" si="41"/>
        <v>23.722000000000001</v>
      </c>
      <c r="X69" s="74">
        <f t="shared" si="42"/>
        <v>28.393999999999998</v>
      </c>
      <c r="Y69" s="74">
        <f t="shared" si="43"/>
        <v>26.6</v>
      </c>
      <c r="Z69" s="74">
        <f t="shared" si="44"/>
        <v>34</v>
      </c>
      <c r="AA69" s="74">
        <f t="shared" si="45"/>
        <v>42.5</v>
      </c>
    </row>
    <row r="70" spans="2:27" s="128" customFormat="1">
      <c r="B70" s="46" t="s">
        <v>13</v>
      </c>
      <c r="C70" s="85">
        <v>9.0809999999999995</v>
      </c>
      <c r="D70" s="101">
        <v>13.711</v>
      </c>
      <c r="E70" s="101">
        <v>17.936</v>
      </c>
      <c r="F70" s="101">
        <v>16.382000000000001</v>
      </c>
      <c r="G70" s="101">
        <v>5.9</v>
      </c>
      <c r="H70" s="101">
        <v>18</v>
      </c>
      <c r="I70" s="101">
        <v>21.8</v>
      </c>
      <c r="J70" s="101"/>
      <c r="Q70" s="46" t="s">
        <v>13</v>
      </c>
      <c r="R70" s="85"/>
      <c r="S70" s="101"/>
      <c r="T70" s="101"/>
      <c r="U70" s="101">
        <f t="shared" si="46"/>
        <v>9.0809999999999995</v>
      </c>
      <c r="V70" s="101">
        <f t="shared" si="40"/>
        <v>13.711</v>
      </c>
      <c r="W70" s="101">
        <f t="shared" si="41"/>
        <v>17.936</v>
      </c>
      <c r="X70" s="101">
        <f t="shared" si="42"/>
        <v>16.382000000000001</v>
      </c>
      <c r="Y70" s="101">
        <f t="shared" si="43"/>
        <v>5.9</v>
      </c>
      <c r="Z70" s="101">
        <f t="shared" si="44"/>
        <v>18</v>
      </c>
      <c r="AA70" s="101">
        <f t="shared" si="45"/>
        <v>21.8</v>
      </c>
    </row>
    <row r="71" spans="2:27" s="128" customFormat="1">
      <c r="R71" s="152"/>
      <c r="S71" s="152"/>
      <c r="T71" s="152"/>
      <c r="U71" s="152"/>
      <c r="V71" s="152"/>
    </row>
    <row r="72" spans="2:27" s="128" customFormat="1">
      <c r="R72" s="152"/>
      <c r="S72" s="152"/>
      <c r="T72" s="152"/>
      <c r="U72" s="152"/>
      <c r="V72" s="152"/>
    </row>
    <row r="73" spans="2:27" s="128" customFormat="1">
      <c r="R73" s="157"/>
      <c r="S73" s="157"/>
      <c r="T73" s="157"/>
    </row>
    <row r="74" spans="2:27" s="128" customFormat="1"/>
    <row r="75" spans="2:27" s="128" customFormat="1"/>
    <row r="76" spans="2:27" s="128" customFormat="1"/>
    <row r="77" spans="2:27" s="128" customFormat="1"/>
    <row r="78" spans="2:27" s="128" customFormat="1"/>
    <row r="79" spans="2:27" s="128" customFormat="1"/>
    <row r="80" spans="2:27" s="128" customFormat="1"/>
    <row r="81" s="128" customFormat="1"/>
    <row r="82" s="128" customFormat="1"/>
    <row r="83" s="128" customFormat="1"/>
    <row r="84" s="128" customFormat="1"/>
    <row r="85" s="128" customFormat="1"/>
    <row r="86" s="128" customFormat="1"/>
    <row r="87" s="128" customFormat="1"/>
    <row r="88" s="128" customFormat="1"/>
    <row r="89" s="128" customFormat="1"/>
    <row r="90" s="128" customFormat="1"/>
    <row r="91" s="128" customFormat="1"/>
    <row r="92" s="128" customFormat="1"/>
    <row r="93" s="128" customFormat="1"/>
    <row r="94" s="128" customFormat="1"/>
    <row r="95" s="128" customFormat="1"/>
    <row r="96" s="128" customFormat="1"/>
    <row r="97" s="128" customFormat="1"/>
    <row r="98" s="128" customFormat="1"/>
    <row r="99" s="128" customFormat="1"/>
    <row r="100" s="128" customFormat="1"/>
    <row r="101" s="128" customFormat="1"/>
    <row r="102" s="128" customFormat="1"/>
  </sheetData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52"/>
  <sheetViews>
    <sheetView zoomScale="80" zoomScaleNormal="80" workbookViewId="0"/>
  </sheetViews>
  <sheetFormatPr defaultRowHeight="12.75"/>
  <cols>
    <col min="1" max="1" width="9.33203125" style="734"/>
    <col min="2" max="2" width="59.6640625" style="734" customWidth="1"/>
    <col min="3" max="16384" width="9.33203125" style="734"/>
  </cols>
  <sheetData>
    <row r="2" spans="2:7">
      <c r="B2" s="692" t="s">
        <v>27</v>
      </c>
      <c r="C2" s="693"/>
      <c r="D2" s="693"/>
      <c r="E2" s="693"/>
      <c r="F2" s="693"/>
      <c r="G2" s="693"/>
    </row>
    <row r="3" spans="2:7" ht="12.75" customHeight="1">
      <c r="B3" s="694"/>
      <c r="C3" s="695"/>
      <c r="D3" s="696"/>
      <c r="E3" s="696"/>
      <c r="F3" s="696"/>
      <c r="G3" s="697"/>
    </row>
    <row r="4" spans="2:7">
      <c r="B4" s="698" t="s">
        <v>58</v>
      </c>
      <c r="C4" s="699" t="str">
        <f>'[2]Wholesale banking'!C4</f>
        <v>Q118</v>
      </c>
      <c r="D4" s="700" t="str">
        <f>'[2]Wholesale banking'!D4</f>
        <v>Q417</v>
      </c>
      <c r="E4" s="700" t="str">
        <f>'[2]Wholesale banking'!E4</f>
        <v>Q317</v>
      </c>
      <c r="F4" s="700" t="str">
        <f>'[2]Wholesale banking'!F4</f>
        <v>Q217</v>
      </c>
      <c r="G4" s="701" t="str">
        <f>'[2]Wholesale banking'!G4</f>
        <v>Q117</v>
      </c>
    </row>
    <row r="5" spans="2:7" s="735" customFormat="1">
      <c r="B5" s="702" t="s">
        <v>107</v>
      </c>
      <c r="C5" s="703"/>
      <c r="D5" s="704">
        <v>124</v>
      </c>
      <c r="E5" s="704">
        <v>132</v>
      </c>
      <c r="F5" s="704">
        <v>132</v>
      </c>
      <c r="G5" s="705">
        <v>128</v>
      </c>
    </row>
    <row r="6" spans="2:7" s="735" customFormat="1">
      <c r="B6" s="706" t="s">
        <v>108</v>
      </c>
      <c r="C6" s="707"/>
      <c r="D6" s="708">
        <v>52</v>
      </c>
      <c r="E6" s="708">
        <v>56</v>
      </c>
      <c r="F6" s="708">
        <v>62</v>
      </c>
      <c r="G6" s="709">
        <v>64</v>
      </c>
    </row>
    <row r="7" spans="2:7" s="735" customFormat="1">
      <c r="B7" s="710" t="s">
        <v>102</v>
      </c>
      <c r="C7" s="711"/>
      <c r="D7" s="712">
        <v>176</v>
      </c>
      <c r="E7" s="712">
        <v>188</v>
      </c>
      <c r="F7" s="712">
        <v>194</v>
      </c>
      <c r="G7" s="713">
        <v>192</v>
      </c>
    </row>
    <row r="8" spans="2:7" s="735" customFormat="1">
      <c r="B8" s="710" t="s">
        <v>30</v>
      </c>
      <c r="C8" s="711"/>
      <c r="D8" s="712">
        <v>17</v>
      </c>
      <c r="E8" s="712">
        <v>25</v>
      </c>
      <c r="F8" s="712">
        <v>25</v>
      </c>
      <c r="G8" s="713">
        <v>29</v>
      </c>
    </row>
    <row r="9" spans="2:7" s="735" customFormat="1">
      <c r="B9" s="714" t="s">
        <v>96</v>
      </c>
      <c r="C9" s="715"/>
      <c r="D9" s="716">
        <v>-29</v>
      </c>
      <c r="E9" s="716">
        <v>-28</v>
      </c>
      <c r="F9" s="716">
        <v>-29</v>
      </c>
      <c r="G9" s="717">
        <v>-21</v>
      </c>
    </row>
    <row r="10" spans="2:7" s="735" customFormat="1">
      <c r="B10" s="718"/>
      <c r="C10" s="719"/>
      <c r="D10" s="719"/>
      <c r="E10" s="719"/>
      <c r="F10" s="719"/>
      <c r="G10" s="719"/>
    </row>
    <row r="11" spans="2:7" s="735" customFormat="1" ht="12.75" customHeight="1">
      <c r="B11" s="694"/>
      <c r="C11" s="695"/>
      <c r="D11" s="696"/>
      <c r="E11" s="696"/>
      <c r="F11" s="696"/>
      <c r="G11" s="697"/>
    </row>
    <row r="12" spans="2:7" s="735" customFormat="1">
      <c r="B12" s="698" t="s">
        <v>103</v>
      </c>
      <c r="C12" s="720" t="s">
        <v>106</v>
      </c>
      <c r="D12" s="721" t="s">
        <v>99</v>
      </c>
      <c r="E12" s="721" t="s">
        <v>97</v>
      </c>
      <c r="F12" s="721" t="s">
        <v>94</v>
      </c>
      <c r="G12" s="722" t="s">
        <v>93</v>
      </c>
    </row>
    <row r="13" spans="2:7" s="735" customFormat="1">
      <c r="B13" s="702" t="s">
        <v>107</v>
      </c>
      <c r="C13" s="703"/>
      <c r="D13" s="704">
        <v>-26</v>
      </c>
      <c r="E13" s="704">
        <v>-12</v>
      </c>
      <c r="F13" s="704">
        <v>-16</v>
      </c>
      <c r="G13" s="705">
        <v>-17</v>
      </c>
    </row>
    <row r="14" spans="2:7" s="735" customFormat="1">
      <c r="B14" s="706" t="s">
        <v>108</v>
      </c>
      <c r="C14" s="707"/>
      <c r="D14" s="708">
        <v>-15</v>
      </c>
      <c r="E14" s="708">
        <v>-25</v>
      </c>
      <c r="F14" s="708">
        <v>-39</v>
      </c>
      <c r="G14" s="709">
        <v>-58</v>
      </c>
    </row>
    <row r="15" spans="2:7" s="735" customFormat="1">
      <c r="B15" s="710" t="s">
        <v>102</v>
      </c>
      <c r="C15" s="711"/>
      <c r="D15" s="712">
        <v>-41</v>
      </c>
      <c r="E15" s="712">
        <v>-37</v>
      </c>
      <c r="F15" s="712">
        <v>-55</v>
      </c>
      <c r="G15" s="713">
        <v>-75</v>
      </c>
    </row>
    <row r="16" spans="2:7" s="735" customFormat="1">
      <c r="B16" s="710" t="s">
        <v>30</v>
      </c>
      <c r="C16" s="711"/>
      <c r="D16" s="712">
        <v>4</v>
      </c>
      <c r="E16" s="712">
        <v>-4</v>
      </c>
      <c r="F16" s="712">
        <v>-7</v>
      </c>
      <c r="G16" s="713">
        <v>-15</v>
      </c>
    </row>
    <row r="17" spans="2:7" s="735" customFormat="1">
      <c r="B17" s="714" t="s">
        <v>96</v>
      </c>
      <c r="C17" s="715"/>
      <c r="D17" s="716">
        <v>2</v>
      </c>
      <c r="E17" s="716">
        <v>1</v>
      </c>
      <c r="F17" s="716">
        <v>-2</v>
      </c>
      <c r="G17" s="717">
        <v>0</v>
      </c>
    </row>
    <row r="18" spans="2:7" s="735" customFormat="1">
      <c r="B18" s="719"/>
      <c r="C18" s="719"/>
      <c r="D18" s="719"/>
      <c r="E18" s="719"/>
      <c r="F18" s="719"/>
      <c r="G18" s="719"/>
    </row>
    <row r="19" spans="2:7" s="735" customFormat="1" ht="12.75" customHeight="1">
      <c r="B19" s="694"/>
      <c r="C19" s="695"/>
      <c r="D19" s="696"/>
      <c r="E19" s="696"/>
      <c r="F19" s="696"/>
      <c r="G19" s="697"/>
    </row>
    <row r="20" spans="2:7" s="735" customFormat="1">
      <c r="B20" s="698" t="s">
        <v>104</v>
      </c>
      <c r="C20" s="720" t="s">
        <v>106</v>
      </c>
      <c r="D20" s="721" t="s">
        <v>99</v>
      </c>
      <c r="E20" s="721" t="s">
        <v>97</v>
      </c>
      <c r="F20" s="721" t="s">
        <v>94</v>
      </c>
      <c r="G20" s="722" t="s">
        <v>93</v>
      </c>
    </row>
    <row r="21" spans="2:7" s="735" customFormat="1">
      <c r="B21" s="702" t="s">
        <v>107</v>
      </c>
      <c r="C21" s="723"/>
      <c r="D21" s="724">
        <v>34.5</v>
      </c>
      <c r="E21" s="724">
        <v>34.300000000000004</v>
      </c>
      <c r="F21" s="724">
        <v>35</v>
      </c>
      <c r="G21" s="725">
        <v>36.199999999999996</v>
      </c>
    </row>
    <row r="22" spans="2:7" s="735" customFormat="1">
      <c r="B22" s="706" t="s">
        <v>108</v>
      </c>
      <c r="C22" s="726"/>
      <c r="D22" s="675">
        <v>9.1999999999999993</v>
      </c>
      <c r="E22" s="675">
        <v>9.9</v>
      </c>
      <c r="F22" s="675">
        <v>10.7</v>
      </c>
      <c r="G22" s="676">
        <v>11.6</v>
      </c>
    </row>
    <row r="23" spans="2:7" s="735" customFormat="1">
      <c r="B23" s="710" t="s">
        <v>102</v>
      </c>
      <c r="C23" s="727"/>
      <c r="D23" s="677">
        <v>43.7</v>
      </c>
      <c r="E23" s="677">
        <v>44.2</v>
      </c>
      <c r="F23" s="677">
        <v>45.7</v>
      </c>
      <c r="G23" s="678">
        <v>47.8</v>
      </c>
    </row>
    <row r="24" spans="2:7" s="735" customFormat="1">
      <c r="B24" s="710" t="s">
        <v>30</v>
      </c>
      <c r="C24" s="728"/>
      <c r="D24" s="712">
        <v>2.2999999999999998</v>
      </c>
      <c r="E24" s="712">
        <v>2.6</v>
      </c>
      <c r="F24" s="712">
        <v>3.2</v>
      </c>
      <c r="G24" s="713">
        <v>3.7</v>
      </c>
    </row>
    <row r="25" spans="2:7" s="735" customFormat="1">
      <c r="B25" s="714" t="s">
        <v>96</v>
      </c>
      <c r="C25" s="729"/>
      <c r="D25" s="730">
        <v>25.099999999999994</v>
      </c>
      <c r="E25" s="730">
        <v>25.6</v>
      </c>
      <c r="F25" s="730">
        <v>26.200000000000003</v>
      </c>
      <c r="G25" s="731">
        <v>30.599999999999994</v>
      </c>
    </row>
    <row r="26" spans="2:7" s="735" customFormat="1">
      <c r="B26" s="719"/>
      <c r="C26" s="719"/>
      <c r="D26" s="719"/>
      <c r="E26" s="719"/>
      <c r="F26" s="719"/>
      <c r="G26" s="719"/>
    </row>
    <row r="27" spans="2:7" s="735" customFormat="1" ht="12.75" customHeight="1">
      <c r="B27" s="694"/>
      <c r="C27" s="695"/>
      <c r="D27" s="696"/>
      <c r="E27" s="696"/>
      <c r="F27" s="696"/>
      <c r="G27" s="697"/>
    </row>
    <row r="28" spans="2:7" s="735" customFormat="1">
      <c r="B28" s="698" t="s">
        <v>105</v>
      </c>
      <c r="C28" s="720" t="s">
        <v>106</v>
      </c>
      <c r="D28" s="721" t="s">
        <v>99</v>
      </c>
      <c r="E28" s="721" t="s">
        <v>97</v>
      </c>
      <c r="F28" s="721" t="s">
        <v>94</v>
      </c>
      <c r="G28" s="722" t="s">
        <v>93</v>
      </c>
    </row>
    <row r="29" spans="2:7" s="735" customFormat="1">
      <c r="B29" s="702" t="s">
        <v>107</v>
      </c>
      <c r="C29" s="723"/>
      <c r="D29" s="724">
        <v>21.9</v>
      </c>
      <c r="E29" s="724">
        <v>23.5</v>
      </c>
      <c r="F29" s="724">
        <v>22.1</v>
      </c>
      <c r="G29" s="725">
        <v>24.3</v>
      </c>
    </row>
    <row r="30" spans="2:7" s="735" customFormat="1">
      <c r="B30" s="706" t="s">
        <v>108</v>
      </c>
      <c r="C30" s="726"/>
      <c r="D30" s="675">
        <v>3.6</v>
      </c>
      <c r="E30" s="675">
        <v>3.8</v>
      </c>
      <c r="F30" s="675">
        <v>5.0999999999999996</v>
      </c>
      <c r="G30" s="676">
        <v>5.7</v>
      </c>
    </row>
    <row r="31" spans="2:7" s="735" customFormat="1">
      <c r="B31" s="710" t="s">
        <v>102</v>
      </c>
      <c r="C31" s="727"/>
      <c r="D31" s="677">
        <v>25.5</v>
      </c>
      <c r="E31" s="677">
        <v>27.3</v>
      </c>
      <c r="F31" s="677">
        <v>27.2</v>
      </c>
      <c r="G31" s="678">
        <v>30</v>
      </c>
    </row>
    <row r="32" spans="2:7" s="735" customFormat="1">
      <c r="B32" s="732" t="s">
        <v>30</v>
      </c>
      <c r="C32" s="728"/>
      <c r="D32" s="712">
        <v>0.8</v>
      </c>
      <c r="E32" s="712">
        <v>0.7</v>
      </c>
      <c r="F32" s="712">
        <v>0.8</v>
      </c>
      <c r="G32" s="713">
        <v>0.8</v>
      </c>
    </row>
    <row r="33" spans="1:8" s="735" customFormat="1">
      <c r="B33" s="733" t="s">
        <v>96</v>
      </c>
      <c r="C33" s="729"/>
      <c r="D33" s="730">
        <v>20.700000000000006</v>
      </c>
      <c r="E33" s="730">
        <v>26.1</v>
      </c>
      <c r="F33" s="730">
        <v>31.6</v>
      </c>
      <c r="G33" s="731">
        <v>28.600000000000005</v>
      </c>
    </row>
    <row r="34" spans="1:8" s="735" customFormat="1">
      <c r="B34" s="606"/>
      <c r="C34" s="606"/>
      <c r="D34" s="606"/>
      <c r="E34" s="606"/>
      <c r="F34" s="606"/>
      <c r="G34" s="606"/>
    </row>
    <row r="35" spans="1:8" s="735" customFormat="1">
      <c r="A35" s="736"/>
      <c r="B35" s="605"/>
      <c r="C35" s="737"/>
      <c r="D35" s="737"/>
      <c r="E35" s="737"/>
      <c r="F35" s="737"/>
      <c r="G35" s="737"/>
      <c r="H35" s="736"/>
    </row>
    <row r="36" spans="1:8" s="735" customFormat="1" ht="12.75" customHeight="1">
      <c r="A36" s="736"/>
      <c r="B36" s="431"/>
      <c r="C36" s="247"/>
      <c r="D36" s="247"/>
      <c r="E36" s="247"/>
      <c r="F36" s="247"/>
      <c r="G36" s="247"/>
      <c r="H36" s="736"/>
    </row>
    <row r="37" spans="1:8" s="735" customFormat="1">
      <c r="A37" s="736"/>
      <c r="B37" s="738"/>
      <c r="C37" s="567"/>
      <c r="D37" s="567"/>
      <c r="E37" s="567"/>
      <c r="F37" s="567"/>
      <c r="G37" s="567"/>
      <c r="H37" s="736"/>
    </row>
    <row r="38" spans="1:8" s="735" customFormat="1">
      <c r="A38" s="736"/>
      <c r="B38" s="605"/>
      <c r="C38" s="739"/>
      <c r="D38" s="739"/>
      <c r="E38" s="739"/>
      <c r="F38" s="739"/>
      <c r="G38" s="739"/>
      <c r="H38" s="736"/>
    </row>
    <row r="39" spans="1:8" s="735" customFormat="1">
      <c r="A39" s="736"/>
      <c r="B39" s="740"/>
      <c r="C39" s="337"/>
      <c r="D39" s="337"/>
      <c r="E39" s="337"/>
      <c r="F39" s="337"/>
      <c r="G39" s="337"/>
      <c r="H39" s="736"/>
    </row>
    <row r="40" spans="1:8" s="735" customFormat="1">
      <c r="A40" s="736"/>
      <c r="B40" s="740"/>
      <c r="C40" s="337"/>
      <c r="D40" s="337"/>
      <c r="E40" s="337"/>
      <c r="F40" s="337"/>
      <c r="G40" s="337"/>
      <c r="H40" s="736"/>
    </row>
    <row r="41" spans="1:8" s="607" customFormat="1">
      <c r="A41" s="741"/>
      <c r="B41" s="742"/>
      <c r="C41" s="743"/>
      <c r="D41" s="743"/>
      <c r="E41" s="743"/>
      <c r="F41" s="743"/>
      <c r="G41" s="743"/>
      <c r="H41" s="741"/>
    </row>
    <row r="42" spans="1:8" s="735" customFormat="1">
      <c r="A42" s="736"/>
      <c r="B42" s="737"/>
      <c r="C42" s="737"/>
      <c r="D42" s="737"/>
      <c r="E42" s="737"/>
      <c r="F42" s="737"/>
      <c r="G42" s="737"/>
      <c r="H42" s="736"/>
    </row>
    <row r="43" spans="1:8" s="735" customFormat="1" ht="12.75" customHeight="1">
      <c r="A43" s="736"/>
      <c r="B43" s="431"/>
      <c r="C43" s="247"/>
      <c r="D43" s="247"/>
      <c r="E43" s="247"/>
      <c r="F43" s="247"/>
      <c r="G43" s="247"/>
      <c r="H43" s="736"/>
    </row>
    <row r="44" spans="1:8" s="735" customFormat="1">
      <c r="A44" s="736"/>
      <c r="B44" s="744"/>
      <c r="C44" s="567"/>
      <c r="D44" s="567"/>
      <c r="E44" s="567"/>
      <c r="F44" s="567"/>
      <c r="G44" s="567"/>
      <c r="H44" s="736"/>
    </row>
    <row r="45" spans="1:8" s="735" customFormat="1">
      <c r="A45" s="736"/>
      <c r="B45" s="354"/>
      <c r="C45" s="745"/>
      <c r="D45" s="745"/>
      <c r="E45" s="745"/>
      <c r="F45" s="745"/>
      <c r="G45" s="745"/>
      <c r="H45" s="736"/>
    </row>
    <row r="46" spans="1:8" s="735" customFormat="1">
      <c r="A46" s="736"/>
      <c r="B46" s="740"/>
      <c r="C46" s="586"/>
      <c r="D46" s="586"/>
      <c r="E46" s="586"/>
      <c r="F46" s="586"/>
      <c r="G46" s="586"/>
      <c r="H46" s="736"/>
    </row>
    <row r="47" spans="1:8" s="735" customFormat="1">
      <c r="A47" s="736"/>
      <c r="B47" s="740"/>
      <c r="C47" s="586"/>
      <c r="D47" s="586"/>
      <c r="E47" s="586"/>
      <c r="F47" s="586"/>
      <c r="G47" s="586"/>
      <c r="H47" s="736"/>
    </row>
    <row r="48" spans="1:8" s="735" customFormat="1">
      <c r="A48" s="736"/>
      <c r="B48" s="605"/>
      <c r="C48" s="745"/>
      <c r="D48" s="745"/>
      <c r="E48" s="745"/>
      <c r="F48" s="745"/>
      <c r="G48" s="745"/>
      <c r="H48" s="736"/>
    </row>
    <row r="49" spans="1:8" s="735" customFormat="1">
      <c r="A49" s="736"/>
      <c r="B49" s="740"/>
      <c r="C49" s="586"/>
      <c r="D49" s="586"/>
      <c r="E49" s="586"/>
      <c r="F49" s="586"/>
      <c r="G49" s="586"/>
      <c r="H49" s="736"/>
    </row>
    <row r="50" spans="1:8" s="735" customFormat="1">
      <c r="A50" s="736"/>
      <c r="B50" s="740"/>
      <c r="C50" s="586"/>
      <c r="D50" s="586"/>
      <c r="E50" s="586"/>
      <c r="F50" s="586"/>
      <c r="G50" s="586"/>
      <c r="H50" s="736"/>
    </row>
    <row r="51" spans="1:8">
      <c r="A51" s="746"/>
      <c r="B51" s="746"/>
      <c r="C51" s="746"/>
      <c r="D51" s="746"/>
      <c r="E51" s="746"/>
      <c r="F51" s="746"/>
      <c r="G51" s="746"/>
      <c r="H51" s="746"/>
    </row>
    <row r="52" spans="1:8">
      <c r="A52" s="746"/>
      <c r="B52" s="746"/>
      <c r="C52" s="746"/>
      <c r="D52" s="746"/>
      <c r="E52" s="746"/>
      <c r="F52" s="746"/>
      <c r="G52" s="746"/>
      <c r="H52" s="7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9"/>
  <sheetViews>
    <sheetView zoomScale="80" zoomScaleNormal="80" workbookViewId="0"/>
  </sheetViews>
  <sheetFormatPr defaultColWidth="9.33203125" defaultRowHeight="12"/>
  <cols>
    <col min="1" max="1" width="23.33203125" style="237" customWidth="1"/>
    <col min="2" max="2" width="43.1640625" style="237" bestFit="1" customWidth="1"/>
    <col min="3" max="3" width="7.5" style="257" customWidth="1"/>
    <col min="4" max="4" width="7.5" style="237" customWidth="1"/>
    <col min="5" max="7" width="8.1640625" style="237" customWidth="1"/>
    <col min="8" max="16384" width="9.33203125" style="237"/>
  </cols>
  <sheetData>
    <row r="1" spans="1:7" s="187" customFormat="1" ht="10.5" customHeight="1"/>
    <row r="2" spans="1:7" s="187" customFormat="1" ht="10.5" customHeight="1">
      <c r="B2" s="210" t="s">
        <v>89</v>
      </c>
      <c r="C2" s="247"/>
      <c r="D2" s="200"/>
      <c r="E2" s="200"/>
      <c r="F2" s="200"/>
      <c r="G2" s="200"/>
    </row>
    <row r="3" spans="1:7" s="187" customFormat="1" ht="10.5" customHeight="1">
      <c r="B3" s="282"/>
      <c r="C3" s="280"/>
      <c r="D3" s="279"/>
      <c r="E3" s="279"/>
      <c r="F3" s="279"/>
      <c r="G3" s="281"/>
    </row>
    <row r="4" spans="1:7" s="187" customFormat="1" ht="13.5" customHeight="1">
      <c r="A4" s="630"/>
      <c r="B4" s="286" t="s">
        <v>1</v>
      </c>
      <c r="C4" s="566" t="s">
        <v>106</v>
      </c>
      <c r="D4" s="567" t="s">
        <v>99</v>
      </c>
      <c r="E4" s="567" t="s">
        <v>97</v>
      </c>
      <c r="F4" s="567" t="s">
        <v>94</v>
      </c>
      <c r="G4" s="568" t="s">
        <v>93</v>
      </c>
    </row>
    <row r="5" spans="1:7" s="187" customFormat="1" ht="10.5" customHeight="1">
      <c r="A5" s="218"/>
      <c r="B5" s="303" t="s">
        <v>6</v>
      </c>
      <c r="C5" s="596"/>
      <c r="D5" s="504">
        <v>522</v>
      </c>
      <c r="E5" s="504">
        <v>535</v>
      </c>
      <c r="F5" s="649">
        <v>518</v>
      </c>
      <c r="G5" s="650">
        <v>525</v>
      </c>
    </row>
    <row r="6" spans="1:7" s="187" customFormat="1" ht="10.5" customHeight="1">
      <c r="A6" s="218"/>
      <c r="B6" s="303" t="s">
        <v>2</v>
      </c>
      <c r="C6" s="191"/>
      <c r="D6" s="635">
        <v>289</v>
      </c>
      <c r="E6" s="635">
        <v>302</v>
      </c>
      <c r="F6" s="200">
        <v>303</v>
      </c>
      <c r="G6" s="636">
        <v>308</v>
      </c>
    </row>
    <row r="7" spans="1:7" s="187" customFormat="1" ht="10.5" customHeight="1">
      <c r="A7" s="218"/>
      <c r="B7" s="303" t="s">
        <v>0</v>
      </c>
      <c r="C7" s="191"/>
      <c r="D7" s="200">
        <v>16</v>
      </c>
      <c r="E7" s="200">
        <v>16</v>
      </c>
      <c r="F7" s="200">
        <v>18</v>
      </c>
      <c r="G7" s="217">
        <v>15</v>
      </c>
    </row>
    <row r="8" spans="1:7" s="187" customFormat="1" ht="10.5" customHeight="1">
      <c r="A8" s="218"/>
      <c r="B8" s="303" t="s">
        <v>16</v>
      </c>
      <c r="C8" s="191"/>
      <c r="D8" s="200">
        <v>-1</v>
      </c>
      <c r="E8" s="200">
        <v>1</v>
      </c>
      <c r="F8" s="200">
        <v>6</v>
      </c>
      <c r="G8" s="217">
        <v>1</v>
      </c>
    </row>
    <row r="9" spans="1:7" s="187" customFormat="1" ht="10.5" customHeight="1">
      <c r="A9" s="631"/>
      <c r="B9" s="309" t="s">
        <v>7</v>
      </c>
      <c r="C9" s="231"/>
      <c r="D9" s="637">
        <v>826</v>
      </c>
      <c r="E9" s="637">
        <v>854</v>
      </c>
      <c r="F9" s="637">
        <v>845</v>
      </c>
      <c r="G9" s="638">
        <v>849</v>
      </c>
    </row>
    <row r="10" spans="1:7" s="187" customFormat="1" ht="10.5" customHeight="1">
      <c r="A10" s="631"/>
      <c r="B10" s="309" t="s">
        <v>22</v>
      </c>
      <c r="C10" s="208"/>
      <c r="D10" s="639">
        <v>-480</v>
      </c>
      <c r="E10" s="639">
        <v>-441</v>
      </c>
      <c r="F10" s="210">
        <v>-465</v>
      </c>
      <c r="G10" s="206">
        <v>-458</v>
      </c>
    </row>
    <row r="11" spans="1:7" s="187" customFormat="1" ht="10.5" customHeight="1">
      <c r="A11" s="631"/>
      <c r="B11" s="309" t="s">
        <v>11</v>
      </c>
      <c r="C11" s="208"/>
      <c r="D11" s="639">
        <v>346</v>
      </c>
      <c r="E11" s="639">
        <v>413</v>
      </c>
      <c r="F11" s="640">
        <v>380</v>
      </c>
      <c r="G11" s="641">
        <v>391</v>
      </c>
    </row>
    <row r="12" spans="1:7" s="187" customFormat="1" ht="10.5" customHeight="1">
      <c r="A12" s="218"/>
      <c r="B12" s="303" t="s">
        <v>21</v>
      </c>
      <c r="C12" s="198"/>
      <c r="D12" s="642">
        <v>-9</v>
      </c>
      <c r="E12" s="199">
        <v>-4</v>
      </c>
      <c r="F12" s="200">
        <v>-24</v>
      </c>
      <c r="G12" s="593">
        <v>-8</v>
      </c>
    </row>
    <row r="13" spans="1:7" s="187" customFormat="1" ht="10.5" customHeight="1">
      <c r="A13" s="631"/>
      <c r="B13" s="311" t="s">
        <v>4</v>
      </c>
      <c r="C13" s="211"/>
      <c r="D13" s="651">
        <v>337</v>
      </c>
      <c r="E13" s="651">
        <v>409</v>
      </c>
      <c r="F13" s="652">
        <v>356</v>
      </c>
      <c r="G13" s="653">
        <v>383</v>
      </c>
    </row>
    <row r="14" spans="1:7" s="187" customFormat="1" ht="10.5" customHeight="1">
      <c r="A14" s="218"/>
      <c r="B14" s="303" t="s">
        <v>8</v>
      </c>
      <c r="C14" s="569"/>
      <c r="D14" s="541">
        <v>58.1</v>
      </c>
      <c r="E14" s="505">
        <v>51.6</v>
      </c>
      <c r="F14" s="505">
        <v>55</v>
      </c>
      <c r="G14" s="597">
        <v>53.9</v>
      </c>
    </row>
    <row r="15" spans="1:7" s="187" customFormat="1" ht="10.5" customHeight="1">
      <c r="A15" s="218"/>
      <c r="B15" s="303" t="s">
        <v>67</v>
      </c>
      <c r="C15" s="216"/>
      <c r="D15" s="412">
        <v>14.07262389326659</v>
      </c>
      <c r="E15" s="194">
        <v>17.648700726244563</v>
      </c>
      <c r="F15" s="194">
        <v>15.399997506522563</v>
      </c>
      <c r="G15" s="217">
        <v>16.340192284678107</v>
      </c>
    </row>
    <row r="16" spans="1:7" s="187" customFormat="1" ht="10.5" customHeight="1">
      <c r="A16" s="218"/>
      <c r="B16" s="303" t="s">
        <v>26</v>
      </c>
      <c r="C16" s="219"/>
      <c r="D16" s="240">
        <v>7491</v>
      </c>
      <c r="E16" s="193">
        <v>7252</v>
      </c>
      <c r="F16" s="193">
        <v>7015</v>
      </c>
      <c r="G16" s="634">
        <v>7236</v>
      </c>
    </row>
    <row r="17" spans="1:7" s="187" customFormat="1" ht="10.5" customHeight="1">
      <c r="A17" s="218"/>
      <c r="B17" s="301" t="s">
        <v>59</v>
      </c>
      <c r="C17" s="219"/>
      <c r="D17" s="240">
        <v>25167</v>
      </c>
      <c r="E17" s="193">
        <v>25393</v>
      </c>
      <c r="F17" s="193">
        <v>25912</v>
      </c>
      <c r="G17" s="593">
        <v>25990</v>
      </c>
    </row>
    <row r="18" spans="1:7" s="187" customFormat="1" ht="10.5" customHeight="1">
      <c r="A18" s="218"/>
      <c r="B18" s="317" t="s">
        <v>12</v>
      </c>
      <c r="C18" s="222"/>
      <c r="D18" s="654">
        <v>11022</v>
      </c>
      <c r="E18" s="654">
        <v>11403</v>
      </c>
      <c r="F18" s="654">
        <v>11614</v>
      </c>
      <c r="G18" s="655">
        <v>11467</v>
      </c>
    </row>
    <row r="19" spans="1:7" s="187" customFormat="1" ht="10.5" customHeight="1">
      <c r="A19" s="631"/>
      <c r="B19" s="309" t="s">
        <v>20</v>
      </c>
      <c r="C19" s="246"/>
      <c r="D19" s="247"/>
      <c r="E19" s="200"/>
      <c r="F19" s="200"/>
      <c r="G19" s="220"/>
    </row>
    <row r="20" spans="1:7" s="187" customFormat="1" ht="10.5" customHeight="1">
      <c r="A20" s="218"/>
      <c r="B20" s="303" t="s">
        <v>85</v>
      </c>
      <c r="C20" s="224"/>
      <c r="D20" s="644">
        <v>1.0999999999999972</v>
      </c>
      <c r="E20" s="644">
        <v>1.0999999999999972</v>
      </c>
      <c r="F20" s="644">
        <v>0.99999999999999578</v>
      </c>
      <c r="G20" s="418">
        <v>1.0999999999999972</v>
      </c>
    </row>
    <row r="21" spans="1:7" s="187" customFormat="1" ht="10.5" customHeight="1">
      <c r="A21" s="218"/>
      <c r="B21" s="303" t="s">
        <v>18</v>
      </c>
      <c r="C21" s="224"/>
      <c r="D21" s="644">
        <v>124.2</v>
      </c>
      <c r="E21" s="225">
        <v>126.3</v>
      </c>
      <c r="F21" s="644">
        <v>125.3</v>
      </c>
      <c r="G21" s="645">
        <v>125.7</v>
      </c>
    </row>
    <row r="22" spans="1:7" s="187" customFormat="1" ht="10.5" customHeight="1">
      <c r="A22" s="218"/>
      <c r="B22" s="303" t="s">
        <v>19</v>
      </c>
      <c r="C22" s="224"/>
      <c r="D22" s="644">
        <v>19.8</v>
      </c>
      <c r="E22" s="644">
        <v>20.2</v>
      </c>
      <c r="F22" s="644">
        <v>20.199999999999996</v>
      </c>
      <c r="G22" s="645">
        <v>20.299999999999997</v>
      </c>
    </row>
    <row r="23" spans="1:7" s="187" customFormat="1" ht="10.5" customHeight="1">
      <c r="A23" s="631"/>
      <c r="B23" s="309" t="s">
        <v>23</v>
      </c>
      <c r="C23" s="226"/>
      <c r="D23" s="646">
        <v>145.1</v>
      </c>
      <c r="E23" s="646">
        <v>147.6</v>
      </c>
      <c r="F23" s="646">
        <v>146.5</v>
      </c>
      <c r="G23" s="647">
        <v>147.1</v>
      </c>
    </row>
    <row r="24" spans="1:7" s="187" customFormat="1" ht="10.5" customHeight="1">
      <c r="A24" s="218"/>
      <c r="B24" s="303" t="s">
        <v>101</v>
      </c>
      <c r="C24" s="224"/>
      <c r="D24" s="242">
        <v>2.3000000000000025</v>
      </c>
      <c r="E24" s="225">
        <v>2.2999999999999972</v>
      </c>
      <c r="F24" s="225">
        <v>2.5</v>
      </c>
      <c r="G24" s="418">
        <v>2.3999999999999968</v>
      </c>
    </row>
    <row r="25" spans="1:7" s="187" customFormat="1" ht="10.5" customHeight="1">
      <c r="A25" s="218"/>
      <c r="B25" s="303" t="s">
        <v>14</v>
      </c>
      <c r="C25" s="224"/>
      <c r="D25" s="242">
        <v>73.099999999999994</v>
      </c>
      <c r="E25" s="225">
        <v>74.2</v>
      </c>
      <c r="F25" s="644">
        <v>74.400000000000006</v>
      </c>
      <c r="G25" s="418">
        <v>73</v>
      </c>
    </row>
    <row r="26" spans="1:7" s="187" customFormat="1" ht="10.5" customHeight="1">
      <c r="A26" s="631"/>
      <c r="B26" s="311" t="s">
        <v>13</v>
      </c>
      <c r="C26" s="228"/>
      <c r="D26" s="244">
        <v>75.400000000000006</v>
      </c>
      <c r="E26" s="229">
        <v>76.5</v>
      </c>
      <c r="F26" s="648">
        <v>76.900000000000006</v>
      </c>
      <c r="G26" s="595">
        <v>75.400000000000006</v>
      </c>
    </row>
    <row r="27" spans="1:7" s="187" customFormat="1" ht="10.5" customHeight="1">
      <c r="A27" s="210"/>
      <c r="B27" s="255" t="s">
        <v>98</v>
      </c>
      <c r="C27" s="243"/>
      <c r="D27" s="227"/>
      <c r="E27" s="227"/>
      <c r="F27" s="227"/>
      <c r="G27" s="227"/>
    </row>
    <row r="28" spans="1:7" s="269" customFormat="1" ht="27" customHeight="1">
      <c r="A28" s="632"/>
      <c r="B28" s="608" t="s">
        <v>100</v>
      </c>
      <c r="C28" s="608"/>
      <c r="D28" s="608"/>
      <c r="E28" s="608"/>
      <c r="F28" s="608"/>
      <c r="G28" s="608"/>
    </row>
    <row r="29" spans="1:7">
      <c r="A29" s="200"/>
      <c r="B29" s="609"/>
      <c r="C29" s="609"/>
      <c r="D29" s="609"/>
      <c r="E29" s="609"/>
      <c r="F29" s="609"/>
      <c r="G29" s="609"/>
    </row>
  </sheetData>
  <mergeCells count="2">
    <mergeCell ref="B28:G28"/>
    <mergeCell ref="B29:G2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G31"/>
  <sheetViews>
    <sheetView zoomScaleNormal="100" workbookViewId="0"/>
  </sheetViews>
  <sheetFormatPr defaultColWidth="9.33203125" defaultRowHeight="12"/>
  <cols>
    <col min="1" max="1" width="23.33203125" style="44" customWidth="1"/>
    <col min="2" max="2" width="32" style="44" bestFit="1" customWidth="1"/>
    <col min="3" max="7" width="7.33203125" style="9" customWidth="1"/>
    <col min="8" max="16384" width="9.33203125" style="44"/>
  </cols>
  <sheetData>
    <row r="1" spans="1:7" ht="10.5" customHeight="1">
      <c r="A1" s="9"/>
      <c r="B1" s="237"/>
      <c r="C1" s="237"/>
      <c r="D1" s="237"/>
      <c r="E1" s="237"/>
      <c r="F1" s="237"/>
      <c r="G1" s="237"/>
    </row>
    <row r="2" spans="1:7" ht="10.5" customHeight="1">
      <c r="B2" s="252" t="s">
        <v>61</v>
      </c>
      <c r="C2" s="263"/>
      <c r="D2" s="255"/>
      <c r="E2" s="255"/>
      <c r="F2" s="255"/>
      <c r="G2" s="255"/>
    </row>
    <row r="3" spans="1:7" ht="10.5" customHeight="1">
      <c r="B3" s="282"/>
      <c r="C3" s="280"/>
      <c r="D3" s="279"/>
      <c r="E3" s="279"/>
      <c r="F3" s="279"/>
      <c r="G3" s="281"/>
    </row>
    <row r="4" spans="1:7" ht="13.5" customHeight="1">
      <c r="A4" s="656"/>
      <c r="B4" s="286" t="s">
        <v>1</v>
      </c>
      <c r="C4" s="587" t="s">
        <v>106</v>
      </c>
      <c r="D4" s="589" t="s">
        <v>99</v>
      </c>
      <c r="E4" s="589" t="s">
        <v>97</v>
      </c>
      <c r="F4" s="589" t="s">
        <v>94</v>
      </c>
      <c r="G4" s="588" t="s">
        <v>93</v>
      </c>
    </row>
    <row r="5" spans="1:7" ht="10.5" customHeight="1">
      <c r="A5" s="88"/>
      <c r="B5" s="303" t="s">
        <v>6</v>
      </c>
      <c r="C5" s="332"/>
      <c r="D5" s="683">
        <v>23</v>
      </c>
      <c r="E5" s="681">
        <v>24</v>
      </c>
      <c r="F5" s="681">
        <v>25</v>
      </c>
      <c r="G5" s="663">
        <v>25</v>
      </c>
    </row>
    <row r="6" spans="1:7" ht="10.5" customHeight="1">
      <c r="A6" s="88"/>
      <c r="B6" s="303" t="s">
        <v>2</v>
      </c>
      <c r="C6" s="332"/>
      <c r="D6" s="683">
        <v>427</v>
      </c>
      <c r="E6" s="681">
        <v>389</v>
      </c>
      <c r="F6" s="681">
        <v>409</v>
      </c>
      <c r="G6" s="663">
        <v>402</v>
      </c>
    </row>
    <row r="7" spans="1:7" ht="10.5" customHeight="1">
      <c r="A7" s="88"/>
      <c r="B7" s="303" t="s">
        <v>0</v>
      </c>
      <c r="C7" s="332"/>
      <c r="D7" s="683">
        <v>69</v>
      </c>
      <c r="E7" s="681">
        <v>57</v>
      </c>
      <c r="F7" s="681">
        <v>67</v>
      </c>
      <c r="G7" s="663">
        <v>80</v>
      </c>
    </row>
    <row r="8" spans="1:7" ht="10.5" customHeight="1">
      <c r="A8" s="88"/>
      <c r="B8" s="303" t="s">
        <v>16</v>
      </c>
      <c r="C8" s="332"/>
      <c r="D8" s="331">
        <v>6</v>
      </c>
      <c r="E8" s="337">
        <v>6</v>
      </c>
      <c r="F8" s="337">
        <v>6</v>
      </c>
      <c r="G8" s="376">
        <v>5</v>
      </c>
    </row>
    <row r="9" spans="1:7" ht="10.5" customHeight="1">
      <c r="A9" s="691"/>
      <c r="B9" s="309" t="s">
        <v>7</v>
      </c>
      <c r="C9" s="333"/>
      <c r="D9" s="684">
        <v>525</v>
      </c>
      <c r="E9" s="747">
        <v>476</v>
      </c>
      <c r="F9" s="747">
        <v>507</v>
      </c>
      <c r="G9" s="748">
        <v>512</v>
      </c>
    </row>
    <row r="10" spans="1:7" ht="10.5" customHeight="1">
      <c r="A10" s="691"/>
      <c r="B10" s="309" t="s">
        <v>22</v>
      </c>
      <c r="C10" s="333"/>
      <c r="D10" s="684">
        <v>-222</v>
      </c>
      <c r="E10" s="747">
        <v>-207</v>
      </c>
      <c r="F10" s="747">
        <v>-234</v>
      </c>
      <c r="G10" s="748">
        <v>-216</v>
      </c>
    </row>
    <row r="11" spans="1:7" ht="10.5" customHeight="1">
      <c r="A11" s="691"/>
      <c r="B11" s="309" t="s">
        <v>11</v>
      </c>
      <c r="C11" s="333"/>
      <c r="D11" s="684">
        <v>303</v>
      </c>
      <c r="E11" s="364">
        <v>269</v>
      </c>
      <c r="F11" s="747">
        <v>273</v>
      </c>
      <c r="G11" s="748">
        <v>296</v>
      </c>
    </row>
    <row r="12" spans="1:7" ht="10.5" customHeight="1">
      <c r="A12" s="88"/>
      <c r="B12" s="303" t="s">
        <v>21</v>
      </c>
      <c r="C12" s="332"/>
      <c r="D12" s="331">
        <v>0</v>
      </c>
      <c r="E12" s="337">
        <v>0</v>
      </c>
      <c r="F12" s="337">
        <v>0</v>
      </c>
      <c r="G12" s="376">
        <v>0</v>
      </c>
    </row>
    <row r="13" spans="1:7" ht="10.5" customHeight="1">
      <c r="A13" s="691"/>
      <c r="B13" s="311" t="s">
        <v>4</v>
      </c>
      <c r="C13" s="335"/>
      <c r="D13" s="685">
        <v>303</v>
      </c>
      <c r="E13" s="365">
        <v>269</v>
      </c>
      <c r="F13" s="749">
        <v>273</v>
      </c>
      <c r="G13" s="750">
        <v>296</v>
      </c>
    </row>
    <row r="14" spans="1:7" ht="10.5" customHeight="1">
      <c r="A14" s="88"/>
      <c r="B14" s="303" t="s">
        <v>8</v>
      </c>
      <c r="C14" s="540"/>
      <c r="D14" s="681">
        <v>42.285714285714285</v>
      </c>
      <c r="E14" s="681">
        <v>43.487394957983192</v>
      </c>
      <c r="F14" s="681">
        <v>46.153846153846153</v>
      </c>
      <c r="G14" s="663">
        <v>42.1875</v>
      </c>
    </row>
    <row r="15" spans="1:7" ht="10.5" customHeight="1">
      <c r="A15" s="88"/>
      <c r="B15" s="303" t="s">
        <v>67</v>
      </c>
      <c r="C15" s="313"/>
      <c r="D15" s="681">
        <v>35</v>
      </c>
      <c r="E15" s="337">
        <v>32</v>
      </c>
      <c r="F15" s="337">
        <v>32</v>
      </c>
      <c r="G15" s="663">
        <v>32</v>
      </c>
    </row>
    <row r="16" spans="1:7" ht="10.5" customHeight="1">
      <c r="A16" s="88"/>
      <c r="B16" s="303" t="s">
        <v>26</v>
      </c>
      <c r="C16" s="296"/>
      <c r="D16" s="338">
        <v>2685</v>
      </c>
      <c r="E16" s="338">
        <v>2598</v>
      </c>
      <c r="F16" s="338">
        <v>2541</v>
      </c>
      <c r="G16" s="380">
        <v>2640</v>
      </c>
    </row>
    <row r="17" spans="1:7" ht="10.5" customHeight="1">
      <c r="A17" s="88"/>
      <c r="B17" s="301" t="s">
        <v>59</v>
      </c>
      <c r="C17" s="296"/>
      <c r="D17" s="338">
        <v>5578</v>
      </c>
      <c r="E17" s="338">
        <v>5525</v>
      </c>
      <c r="F17" s="338">
        <v>5742</v>
      </c>
      <c r="G17" s="380">
        <v>6733</v>
      </c>
    </row>
    <row r="18" spans="1:7" ht="10.5" customHeight="1">
      <c r="A18" s="88"/>
      <c r="B18" s="317" t="s">
        <v>12</v>
      </c>
      <c r="C18" s="318"/>
      <c r="D18" s="339">
        <v>3690</v>
      </c>
      <c r="E18" s="339">
        <v>3632</v>
      </c>
      <c r="F18" s="339">
        <v>3607</v>
      </c>
      <c r="G18" s="371">
        <v>3653</v>
      </c>
    </row>
    <row r="19" spans="1:7" ht="10.5" customHeight="1">
      <c r="A19" s="691"/>
      <c r="B19" s="309" t="s">
        <v>20</v>
      </c>
      <c r="C19" s="315"/>
      <c r="D19" s="342"/>
      <c r="E19" s="351"/>
      <c r="F19" s="351"/>
      <c r="G19" s="381"/>
    </row>
    <row r="20" spans="1:7" ht="10.5" customHeight="1">
      <c r="A20" s="691"/>
      <c r="B20" s="303" t="s">
        <v>49</v>
      </c>
      <c r="C20" s="315"/>
      <c r="D20" s="342">
        <v>330.4</v>
      </c>
      <c r="E20" s="342">
        <v>330.9</v>
      </c>
      <c r="F20" s="342">
        <v>332.1</v>
      </c>
      <c r="G20" s="382">
        <v>330.1</v>
      </c>
    </row>
    <row r="21" spans="1:7" ht="10.5" customHeight="1">
      <c r="A21" s="691"/>
      <c r="B21" s="303" t="s">
        <v>23</v>
      </c>
      <c r="C21" s="315"/>
      <c r="D21" s="342">
        <v>10</v>
      </c>
      <c r="E21" s="342">
        <v>10.5</v>
      </c>
      <c r="F21" s="342">
        <v>10.8</v>
      </c>
      <c r="G21" s="382">
        <v>11.3</v>
      </c>
    </row>
    <row r="22" spans="1:7" ht="10.5" customHeight="1">
      <c r="A22" s="691"/>
      <c r="B22" s="317" t="s">
        <v>13</v>
      </c>
      <c r="C22" s="373"/>
      <c r="D22" s="374">
        <v>12.9</v>
      </c>
      <c r="E22" s="374">
        <v>12.9</v>
      </c>
      <c r="F22" s="374">
        <v>13.5</v>
      </c>
      <c r="G22" s="600">
        <v>13.5</v>
      </c>
    </row>
    <row r="23" spans="1:7" ht="12" customHeight="1">
      <c r="A23" s="60"/>
      <c r="B23" s="610" t="s">
        <v>98</v>
      </c>
      <c r="C23" s="610"/>
      <c r="D23" s="610"/>
      <c r="E23" s="610"/>
      <c r="F23" s="610"/>
      <c r="G23" s="610"/>
    </row>
    <row r="24" spans="1:7">
      <c r="A24" s="5"/>
      <c r="B24" s="611"/>
      <c r="C24" s="611"/>
      <c r="D24" s="611"/>
      <c r="E24" s="611"/>
      <c r="F24" s="611"/>
      <c r="G24" s="611"/>
    </row>
    <row r="26" spans="1:7" s="104" customFormat="1"/>
    <row r="27" spans="1:7" s="104" customFormat="1"/>
    <row r="28" spans="1:7" s="104" customFormat="1"/>
    <row r="29" spans="1:7" s="104" customFormat="1"/>
    <row r="30" spans="1:7" s="104" customFormat="1"/>
    <row r="31" spans="1:7" s="104" customFormat="1"/>
  </sheetData>
  <mergeCells count="2">
    <mergeCell ref="B24:G24"/>
    <mergeCell ref="B23:G23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G26"/>
  <sheetViews>
    <sheetView zoomScaleNormal="100" workbookViewId="0"/>
  </sheetViews>
  <sheetFormatPr defaultColWidth="9.33203125" defaultRowHeight="12"/>
  <cols>
    <col min="1" max="1" width="23.33203125" style="44" customWidth="1"/>
    <col min="2" max="2" width="34.5" style="44" customWidth="1"/>
    <col min="3" max="7" width="7.5" style="9" customWidth="1"/>
    <col min="8" max="16384" width="9.33203125" style="44"/>
  </cols>
  <sheetData>
    <row r="1" spans="1:7" ht="10.5" customHeight="1">
      <c r="C1" s="44"/>
      <c r="D1" s="44"/>
      <c r="E1" s="44"/>
      <c r="F1" s="44"/>
      <c r="G1" s="44"/>
    </row>
    <row r="2" spans="1:7" ht="10.5" customHeight="1">
      <c r="B2" s="450" t="s">
        <v>44</v>
      </c>
      <c r="C2" s="263"/>
      <c r="D2" s="263"/>
      <c r="E2" s="263"/>
      <c r="F2" s="263"/>
      <c r="G2" s="263"/>
    </row>
    <row r="3" spans="1:7" ht="24" customHeight="1">
      <c r="A3" s="656"/>
      <c r="B3" s="451" t="s">
        <v>1</v>
      </c>
      <c r="C3" s="288" t="s">
        <v>106</v>
      </c>
      <c r="D3" s="497" t="s">
        <v>99</v>
      </c>
      <c r="E3" s="497" t="s">
        <v>97</v>
      </c>
      <c r="F3" s="497" t="s">
        <v>94</v>
      </c>
      <c r="G3" s="487" t="s">
        <v>93</v>
      </c>
    </row>
    <row r="4" spans="1:7" ht="10.5" customHeight="1">
      <c r="A4" s="88"/>
      <c r="B4" s="303" t="s">
        <v>6</v>
      </c>
      <c r="C4" s="332"/>
      <c r="D4" s="683">
        <v>24</v>
      </c>
      <c r="E4" s="681">
        <v>25</v>
      </c>
      <c r="F4" s="681">
        <v>25</v>
      </c>
      <c r="G4" s="663">
        <v>25</v>
      </c>
    </row>
    <row r="5" spans="1:7" ht="10.5" customHeight="1">
      <c r="A5" s="88"/>
      <c r="B5" s="303" t="s">
        <v>2</v>
      </c>
      <c r="C5" s="332"/>
      <c r="D5" s="683">
        <v>76</v>
      </c>
      <c r="E5" s="681">
        <v>56</v>
      </c>
      <c r="F5" s="681">
        <v>75</v>
      </c>
      <c r="G5" s="663">
        <v>76</v>
      </c>
    </row>
    <row r="6" spans="1:7" ht="10.5" customHeight="1">
      <c r="A6" s="88"/>
      <c r="B6" s="303" t="s">
        <v>0</v>
      </c>
      <c r="C6" s="332"/>
      <c r="D6" s="683">
        <v>7</v>
      </c>
      <c r="E6" s="681">
        <v>7</v>
      </c>
      <c r="F6" s="681">
        <v>11</v>
      </c>
      <c r="G6" s="663">
        <v>17</v>
      </c>
    </row>
    <row r="7" spans="1:7" ht="10.5" customHeight="1">
      <c r="A7" s="88"/>
      <c r="B7" s="303" t="s">
        <v>16</v>
      </c>
      <c r="C7" s="332"/>
      <c r="D7" s="331">
        <v>0</v>
      </c>
      <c r="E7" s="337">
        <v>2</v>
      </c>
      <c r="F7" s="337">
        <v>1</v>
      </c>
      <c r="G7" s="663">
        <v>1</v>
      </c>
    </row>
    <row r="8" spans="1:7" ht="10.5" customHeight="1">
      <c r="A8" s="691"/>
      <c r="B8" s="309" t="s">
        <v>7</v>
      </c>
      <c r="C8" s="333"/>
      <c r="D8" s="684">
        <v>107</v>
      </c>
      <c r="E8" s="747">
        <v>90</v>
      </c>
      <c r="F8" s="747">
        <v>112</v>
      </c>
      <c r="G8" s="748">
        <v>119</v>
      </c>
    </row>
    <row r="9" spans="1:7" ht="10.5" customHeight="1">
      <c r="A9" s="691"/>
      <c r="B9" s="309" t="s">
        <v>22</v>
      </c>
      <c r="C9" s="333"/>
      <c r="D9" s="684">
        <v>-102</v>
      </c>
      <c r="E9" s="747">
        <v>-95</v>
      </c>
      <c r="F9" s="747">
        <v>-103</v>
      </c>
      <c r="G9" s="748">
        <v>-87</v>
      </c>
    </row>
    <row r="10" spans="1:7" ht="10.5" customHeight="1">
      <c r="A10" s="691"/>
      <c r="B10" s="309" t="s">
        <v>11</v>
      </c>
      <c r="C10" s="333"/>
      <c r="D10" s="684">
        <v>5</v>
      </c>
      <c r="E10" s="364">
        <v>-5</v>
      </c>
      <c r="F10" s="747">
        <v>9</v>
      </c>
      <c r="G10" s="748">
        <v>32</v>
      </c>
    </row>
    <row r="11" spans="1:7" ht="10.5" customHeight="1">
      <c r="A11" s="88"/>
      <c r="B11" s="303" t="s">
        <v>21</v>
      </c>
      <c r="C11" s="332"/>
      <c r="D11" s="331">
        <v>0</v>
      </c>
      <c r="E11" s="337">
        <v>0</v>
      </c>
      <c r="F11" s="337">
        <v>0</v>
      </c>
      <c r="G11" s="376">
        <v>0</v>
      </c>
    </row>
    <row r="12" spans="1:7" ht="10.5" customHeight="1">
      <c r="A12" s="691"/>
      <c r="B12" s="311" t="s">
        <v>4</v>
      </c>
      <c r="C12" s="335"/>
      <c r="D12" s="685">
        <v>5</v>
      </c>
      <c r="E12" s="365">
        <v>-5</v>
      </c>
      <c r="F12" s="749">
        <v>9</v>
      </c>
      <c r="G12" s="750">
        <v>32</v>
      </c>
    </row>
    <row r="13" spans="1:7" ht="10.5" customHeight="1">
      <c r="A13" s="88"/>
      <c r="B13" s="303" t="s">
        <v>8</v>
      </c>
      <c r="C13" s="379"/>
      <c r="D13" s="751">
        <v>95.327102803738313</v>
      </c>
      <c r="E13" s="751">
        <v>105.55555555555556</v>
      </c>
      <c r="F13" s="751">
        <v>91.964285714285708</v>
      </c>
      <c r="G13" s="752">
        <v>73.109243697478988</v>
      </c>
    </row>
    <row r="14" spans="1:7" ht="10.5" customHeight="1">
      <c r="A14" s="88"/>
      <c r="B14" s="303" t="s">
        <v>67</v>
      </c>
      <c r="C14" s="313"/>
      <c r="D14" s="681">
        <v>2</v>
      </c>
      <c r="E14" s="337">
        <v>-2</v>
      </c>
      <c r="F14" s="681">
        <v>4</v>
      </c>
      <c r="G14" s="663">
        <v>14</v>
      </c>
    </row>
    <row r="15" spans="1:7" ht="10.5" customHeight="1">
      <c r="A15" s="88"/>
      <c r="B15" s="303" t="s">
        <v>26</v>
      </c>
      <c r="C15" s="296"/>
      <c r="D15" s="338">
        <v>570</v>
      </c>
      <c r="E15" s="338">
        <v>574</v>
      </c>
      <c r="F15" s="338">
        <v>609</v>
      </c>
      <c r="G15" s="380">
        <v>785</v>
      </c>
    </row>
    <row r="16" spans="1:7" ht="10.5" customHeight="1">
      <c r="A16" s="88"/>
      <c r="B16" s="301" t="s">
        <v>59</v>
      </c>
      <c r="C16" s="296"/>
      <c r="D16" s="338">
        <v>2951</v>
      </c>
      <c r="E16" s="338">
        <v>2903</v>
      </c>
      <c r="F16" s="338">
        <v>3079.6</v>
      </c>
      <c r="G16" s="380">
        <v>4146</v>
      </c>
    </row>
    <row r="17" spans="1:7" ht="10.5" customHeight="1">
      <c r="A17" s="88"/>
      <c r="B17" s="317" t="s">
        <v>12</v>
      </c>
      <c r="C17" s="318"/>
      <c r="D17" s="339">
        <v>1229</v>
      </c>
      <c r="E17" s="339">
        <v>1193</v>
      </c>
      <c r="F17" s="339">
        <v>1203</v>
      </c>
      <c r="G17" s="371">
        <v>1179</v>
      </c>
    </row>
    <row r="18" spans="1:7" ht="10.5" customHeight="1">
      <c r="A18" s="691"/>
      <c r="B18" s="309" t="s">
        <v>20</v>
      </c>
      <c r="C18" s="368"/>
      <c r="D18" s="351"/>
      <c r="E18" s="351"/>
      <c r="F18" s="351"/>
      <c r="G18" s="381"/>
    </row>
    <row r="19" spans="1:7" ht="10.5" customHeight="1">
      <c r="A19" s="691"/>
      <c r="B19" s="303" t="s">
        <v>49</v>
      </c>
      <c r="C19" s="315"/>
      <c r="D19" s="342">
        <v>98.9</v>
      </c>
      <c r="E19" s="342">
        <v>101.8</v>
      </c>
      <c r="F19" s="342">
        <v>102.9</v>
      </c>
      <c r="G19" s="382">
        <v>101.6</v>
      </c>
    </row>
    <row r="20" spans="1:7" ht="10.5" customHeight="1">
      <c r="A20" s="88"/>
      <c r="B20" s="303" t="s">
        <v>18</v>
      </c>
      <c r="C20" s="315"/>
      <c r="D20" s="342">
        <v>6.7</v>
      </c>
      <c r="E20" s="342">
        <v>7</v>
      </c>
      <c r="F20" s="342">
        <v>7.3</v>
      </c>
      <c r="G20" s="382">
        <v>7.2</v>
      </c>
    </row>
    <row r="21" spans="1:7" ht="10.5" customHeight="1">
      <c r="A21" s="88"/>
      <c r="B21" s="303" t="s">
        <v>19</v>
      </c>
      <c r="C21" s="315"/>
      <c r="D21" s="342">
        <v>3.3</v>
      </c>
      <c r="E21" s="342">
        <v>3.5</v>
      </c>
      <c r="F21" s="342">
        <v>3.5</v>
      </c>
      <c r="G21" s="382">
        <v>4.0999999999999996</v>
      </c>
    </row>
    <row r="22" spans="1:7" ht="10.5" customHeight="1">
      <c r="A22" s="691"/>
      <c r="B22" s="309" t="s">
        <v>23</v>
      </c>
      <c r="C22" s="321"/>
      <c r="D22" s="345">
        <v>10</v>
      </c>
      <c r="E22" s="345">
        <v>10.5</v>
      </c>
      <c r="F22" s="345">
        <v>10.8</v>
      </c>
      <c r="G22" s="383">
        <v>11.3</v>
      </c>
    </row>
    <row r="23" spans="1:7" ht="10.5" customHeight="1">
      <c r="A23" s="88"/>
      <c r="B23" s="303" t="s">
        <v>14</v>
      </c>
      <c r="C23" s="315"/>
      <c r="D23" s="342">
        <v>12.9</v>
      </c>
      <c r="E23" s="342">
        <v>12.9</v>
      </c>
      <c r="F23" s="342">
        <v>13.5</v>
      </c>
      <c r="G23" s="382">
        <v>13.5</v>
      </c>
    </row>
    <row r="24" spans="1:7" ht="10.5" customHeight="1">
      <c r="A24" s="691"/>
      <c r="B24" s="311" t="s">
        <v>13</v>
      </c>
      <c r="C24" s="323"/>
      <c r="D24" s="347">
        <v>12.9</v>
      </c>
      <c r="E24" s="347">
        <v>12.9</v>
      </c>
      <c r="F24" s="347">
        <v>13.5</v>
      </c>
      <c r="G24" s="384">
        <v>13.5</v>
      </c>
    </row>
    <row r="25" spans="1:7" ht="12" customHeight="1">
      <c r="A25" s="1"/>
      <c r="B25" s="610" t="s">
        <v>98</v>
      </c>
      <c r="C25" s="610"/>
      <c r="D25" s="610"/>
      <c r="E25" s="610"/>
      <c r="F25" s="610"/>
      <c r="G25" s="610"/>
    </row>
    <row r="26" spans="1:7">
      <c r="B26" s="611"/>
      <c r="C26" s="611"/>
      <c r="D26" s="611"/>
      <c r="E26" s="611"/>
      <c r="F26" s="611"/>
      <c r="G26" s="611"/>
    </row>
  </sheetData>
  <dataConsolidate/>
  <mergeCells count="2">
    <mergeCell ref="B26:G26"/>
    <mergeCell ref="B25:G25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7">
    <tabColor rgb="FF92D050"/>
    <pageSetUpPr fitToPage="1"/>
  </sheetPr>
  <dimension ref="A1:G28"/>
  <sheetViews>
    <sheetView zoomScaleNormal="100" workbookViewId="0"/>
  </sheetViews>
  <sheetFormatPr defaultColWidth="9.33203125" defaultRowHeight="12"/>
  <cols>
    <col min="1" max="1" width="23.33203125" style="44" customWidth="1"/>
    <col min="2" max="2" width="39.33203125" style="44" customWidth="1"/>
    <col min="3" max="7" width="7.5" style="9" customWidth="1"/>
    <col min="8" max="16384" width="9.33203125" style="44"/>
  </cols>
  <sheetData>
    <row r="1" spans="1:7" ht="10.5" customHeight="1">
      <c r="C1" s="44"/>
      <c r="D1" s="44"/>
      <c r="E1" s="44"/>
      <c r="F1" s="44"/>
      <c r="G1" s="44"/>
    </row>
    <row r="2" spans="1:7" ht="10.5" customHeight="1">
      <c r="B2" s="262" t="s">
        <v>31</v>
      </c>
      <c r="C2" s="263"/>
      <c r="D2" s="263"/>
      <c r="E2" s="263"/>
      <c r="F2" s="263"/>
      <c r="G2" s="263"/>
    </row>
    <row r="3" spans="1:7" ht="24" customHeight="1">
      <c r="A3" s="656"/>
      <c r="B3" s="451" t="s">
        <v>1</v>
      </c>
      <c r="C3" s="288" t="s">
        <v>106</v>
      </c>
      <c r="D3" s="497" t="s">
        <v>99</v>
      </c>
      <c r="E3" s="497" t="s">
        <v>97</v>
      </c>
      <c r="F3" s="497" t="s">
        <v>94</v>
      </c>
      <c r="G3" s="487" t="s">
        <v>93</v>
      </c>
    </row>
    <row r="4" spans="1:7" ht="10.5" customHeight="1">
      <c r="A4" s="88"/>
      <c r="B4" s="303" t="s">
        <v>6</v>
      </c>
      <c r="C4" s="332"/>
      <c r="D4" s="331">
        <v>-1</v>
      </c>
      <c r="E4" s="337">
        <v>0</v>
      </c>
      <c r="F4" s="337">
        <v>0</v>
      </c>
      <c r="G4" s="376">
        <v>1</v>
      </c>
    </row>
    <row r="5" spans="1:7" ht="10.5" customHeight="1">
      <c r="A5" s="88"/>
      <c r="B5" s="303" t="s">
        <v>2</v>
      </c>
      <c r="C5" s="332"/>
      <c r="D5" s="331">
        <v>267</v>
      </c>
      <c r="E5" s="337">
        <v>231</v>
      </c>
      <c r="F5" s="337">
        <v>242</v>
      </c>
      <c r="G5" s="376">
        <v>232</v>
      </c>
    </row>
    <row r="6" spans="1:7" ht="10.5" customHeight="1">
      <c r="A6" s="88"/>
      <c r="B6" s="303" t="s">
        <v>0</v>
      </c>
      <c r="C6" s="332"/>
      <c r="D6" s="331">
        <v>0</v>
      </c>
      <c r="E6" s="337">
        <v>-2</v>
      </c>
      <c r="F6" s="337">
        <v>-1</v>
      </c>
      <c r="G6" s="376">
        <v>3</v>
      </c>
    </row>
    <row r="7" spans="1:7" ht="10.5" customHeight="1">
      <c r="A7" s="88"/>
      <c r="B7" s="303" t="s">
        <v>16</v>
      </c>
      <c r="C7" s="332"/>
      <c r="D7" s="331">
        <v>3</v>
      </c>
      <c r="E7" s="337">
        <v>2</v>
      </c>
      <c r="F7" s="337">
        <v>2</v>
      </c>
      <c r="G7" s="376">
        <v>2</v>
      </c>
    </row>
    <row r="8" spans="1:7" ht="10.5" customHeight="1">
      <c r="A8" s="691"/>
      <c r="B8" s="309" t="s">
        <v>7</v>
      </c>
      <c r="C8" s="333"/>
      <c r="D8" s="334">
        <v>269</v>
      </c>
      <c r="E8" s="364">
        <v>231</v>
      </c>
      <c r="F8" s="364">
        <v>243</v>
      </c>
      <c r="G8" s="584">
        <v>238</v>
      </c>
    </row>
    <row r="9" spans="1:7" ht="10.5" customHeight="1">
      <c r="A9" s="691"/>
      <c r="B9" s="309" t="s">
        <v>22</v>
      </c>
      <c r="C9" s="333"/>
      <c r="D9" s="334">
        <v>-71</v>
      </c>
      <c r="E9" s="364">
        <v>-66</v>
      </c>
      <c r="F9" s="364">
        <v>-72</v>
      </c>
      <c r="G9" s="584">
        <v>-69</v>
      </c>
    </row>
    <row r="10" spans="1:7" ht="10.5" customHeight="1">
      <c r="A10" s="691"/>
      <c r="B10" s="309" t="s">
        <v>11</v>
      </c>
      <c r="C10" s="333"/>
      <c r="D10" s="334">
        <v>198</v>
      </c>
      <c r="E10" s="364">
        <v>165</v>
      </c>
      <c r="F10" s="364">
        <v>171</v>
      </c>
      <c r="G10" s="377">
        <v>169</v>
      </c>
    </row>
    <row r="11" spans="1:7" ht="10.5" customHeight="1">
      <c r="A11" s="88"/>
      <c r="B11" s="303" t="s">
        <v>21</v>
      </c>
      <c r="C11" s="332"/>
      <c r="D11" s="331">
        <v>0</v>
      </c>
      <c r="E11" s="337">
        <v>0</v>
      </c>
      <c r="F11" s="337">
        <v>0</v>
      </c>
      <c r="G11" s="380">
        <v>0</v>
      </c>
    </row>
    <row r="12" spans="1:7" ht="10.5" customHeight="1">
      <c r="A12" s="691"/>
      <c r="B12" s="311" t="s">
        <v>4</v>
      </c>
      <c r="C12" s="335"/>
      <c r="D12" s="336">
        <v>198</v>
      </c>
      <c r="E12" s="365">
        <v>165</v>
      </c>
      <c r="F12" s="365">
        <v>171</v>
      </c>
      <c r="G12" s="598">
        <v>169</v>
      </c>
    </row>
    <row r="13" spans="1:7" ht="10.5" customHeight="1">
      <c r="A13" s="88"/>
      <c r="B13" s="303" t="s">
        <v>8</v>
      </c>
      <c r="C13" s="540"/>
      <c r="D13" s="385">
        <v>26.394052044609666</v>
      </c>
      <c r="E13" s="385">
        <v>28.571428571428569</v>
      </c>
      <c r="F13" s="385">
        <v>29.629629629629626</v>
      </c>
      <c r="G13" s="583">
        <v>28.991596638655466</v>
      </c>
    </row>
    <row r="14" spans="1:7" ht="10.5" customHeight="1">
      <c r="A14" s="88"/>
      <c r="B14" s="386" t="s">
        <v>69</v>
      </c>
      <c r="C14" s="387"/>
      <c r="D14" s="388">
        <v>48</v>
      </c>
      <c r="E14" s="388">
        <v>42</v>
      </c>
      <c r="F14" s="388">
        <v>44</v>
      </c>
      <c r="G14" s="601">
        <v>44</v>
      </c>
    </row>
    <row r="15" spans="1:7" ht="10.5" customHeight="1">
      <c r="A15" s="88"/>
      <c r="B15" s="303" t="s">
        <v>26</v>
      </c>
      <c r="C15" s="313"/>
      <c r="D15" s="337">
        <v>240</v>
      </c>
      <c r="E15" s="337">
        <v>250</v>
      </c>
      <c r="F15" s="337">
        <v>249</v>
      </c>
      <c r="G15" s="380">
        <v>205</v>
      </c>
    </row>
    <row r="16" spans="1:7" ht="10.5" customHeight="1">
      <c r="A16" s="88"/>
      <c r="B16" s="301" t="s">
        <v>59</v>
      </c>
      <c r="C16" s="313"/>
      <c r="D16" s="337">
        <v>834</v>
      </c>
      <c r="E16" s="337">
        <v>829</v>
      </c>
      <c r="F16" s="337">
        <v>869</v>
      </c>
      <c r="G16" s="380">
        <v>794</v>
      </c>
    </row>
    <row r="17" spans="1:7" ht="10.5" customHeight="1">
      <c r="A17" s="88"/>
      <c r="B17" s="389" t="s">
        <v>70</v>
      </c>
      <c r="C17" s="315"/>
      <c r="D17" s="342">
        <v>127.4</v>
      </c>
      <c r="E17" s="342">
        <v>126.8</v>
      </c>
      <c r="F17" s="342">
        <v>125.3</v>
      </c>
      <c r="G17" s="382">
        <v>125</v>
      </c>
    </row>
    <row r="18" spans="1:7" ht="10.5" customHeight="1">
      <c r="A18" s="88"/>
      <c r="B18" s="389" t="s">
        <v>72</v>
      </c>
      <c r="C18" s="315"/>
      <c r="D18" s="342">
        <v>96.2</v>
      </c>
      <c r="E18" s="342">
        <v>94.7</v>
      </c>
      <c r="F18" s="342">
        <v>94.4</v>
      </c>
      <c r="G18" s="382">
        <v>93.8</v>
      </c>
    </row>
    <row r="19" spans="1:7" ht="10.5" customHeight="1">
      <c r="A19" s="88"/>
      <c r="B19" s="389" t="s">
        <v>71</v>
      </c>
      <c r="C19" s="315"/>
      <c r="D19" s="342">
        <v>-0.8</v>
      </c>
      <c r="E19" s="342">
        <v>-0.1</v>
      </c>
      <c r="F19" s="342">
        <v>0.3</v>
      </c>
      <c r="G19" s="382">
        <v>0.2</v>
      </c>
    </row>
    <row r="20" spans="1:7" ht="10.5" customHeight="1">
      <c r="A20" s="88"/>
      <c r="B20" s="389" t="s">
        <v>73</v>
      </c>
      <c r="C20" s="315"/>
      <c r="D20" s="342">
        <v>0.5</v>
      </c>
      <c r="E20" s="342">
        <v>0.4</v>
      </c>
      <c r="F20" s="342">
        <v>1</v>
      </c>
      <c r="G20" s="382">
        <v>-0.2</v>
      </c>
    </row>
    <row r="21" spans="1:7" ht="10.5" customHeight="1">
      <c r="A21" s="88"/>
      <c r="B21" s="317" t="s">
        <v>12</v>
      </c>
      <c r="C21" s="390"/>
      <c r="D21" s="391">
        <v>742</v>
      </c>
      <c r="E21" s="391">
        <v>711</v>
      </c>
      <c r="F21" s="391">
        <v>688</v>
      </c>
      <c r="G21" s="371">
        <v>669</v>
      </c>
    </row>
    <row r="22" spans="1:7" ht="12.75" customHeight="1">
      <c r="A22" s="1"/>
      <c r="B22" s="277"/>
      <c r="C22" s="277"/>
      <c r="D22" s="277"/>
      <c r="E22" s="277"/>
      <c r="F22" s="277"/>
      <c r="G22" s="277"/>
    </row>
    <row r="23" spans="1:7" ht="10.5" customHeight="1">
      <c r="A23" s="1"/>
      <c r="C23" s="100"/>
      <c r="D23" s="100"/>
      <c r="E23" s="100"/>
      <c r="F23" s="100"/>
      <c r="G23" s="100"/>
    </row>
    <row r="26" spans="1:7" s="104" customFormat="1"/>
    <row r="27" spans="1:7" s="104" customFormat="1"/>
    <row r="28" spans="1:7" s="104" customFormat="1"/>
  </sheetData>
  <phoneticPr fontId="18" type="noConversion"/>
  <pageMargins left="0.35433070866141736" right="0.35433070866141736" top="0.39370078740157483" bottom="0.39370078740157483" header="0.31496062992125984" footer="0.31496062992125984"/>
  <pageSetup paperSize="9" scale="67" orientation="landscape" r:id="rId1"/>
  <headerFooter alignWithMargins="0">
    <oddFooter>&amp;A&amp;RPage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G36"/>
  <sheetViews>
    <sheetView zoomScaleNormal="100" workbookViewId="0"/>
  </sheetViews>
  <sheetFormatPr defaultColWidth="18.6640625" defaultRowHeight="12"/>
  <cols>
    <col min="1" max="1" width="23.33203125" style="9" customWidth="1"/>
    <col min="2" max="2" width="33.33203125" style="9" customWidth="1"/>
    <col min="3" max="7" width="7.5" style="9" customWidth="1"/>
    <col min="8" max="16384" width="18.6640625" style="7"/>
  </cols>
  <sheetData>
    <row r="1" spans="1:7" ht="10.5" customHeight="1">
      <c r="A1" s="44"/>
      <c r="B1" s="237"/>
      <c r="C1" s="237"/>
      <c r="D1" s="237"/>
      <c r="E1" s="237"/>
      <c r="F1" s="237"/>
      <c r="G1" s="237"/>
    </row>
    <row r="2" spans="1:7" ht="10.5" customHeight="1">
      <c r="B2" s="264" t="s">
        <v>24</v>
      </c>
      <c r="C2" s="257"/>
      <c r="D2" s="257"/>
      <c r="E2" s="257"/>
      <c r="F2" s="257"/>
      <c r="G2" s="257"/>
    </row>
    <row r="3" spans="1:7" ht="24.75" customHeight="1">
      <c r="A3" s="656"/>
      <c r="B3" s="451" t="s">
        <v>1</v>
      </c>
      <c r="C3" s="288" t="s">
        <v>106</v>
      </c>
      <c r="D3" s="497" t="s">
        <v>99</v>
      </c>
      <c r="E3" s="497" t="s">
        <v>97</v>
      </c>
      <c r="F3" s="497" t="s">
        <v>94</v>
      </c>
      <c r="G3" s="487" t="s">
        <v>93</v>
      </c>
    </row>
    <row r="4" spans="1:7" ht="10.5" customHeight="1">
      <c r="A4" s="753"/>
      <c r="B4" s="348" t="s">
        <v>6</v>
      </c>
      <c r="C4" s="574"/>
      <c r="D4" s="331">
        <v>0</v>
      </c>
      <c r="E4" s="351">
        <v>0</v>
      </c>
      <c r="F4" s="337">
        <v>0</v>
      </c>
      <c r="G4" s="376">
        <v>0</v>
      </c>
    </row>
    <row r="5" spans="1:7" ht="10.5" customHeight="1">
      <c r="A5" s="753"/>
      <c r="B5" s="348" t="s">
        <v>2</v>
      </c>
      <c r="C5" s="575"/>
      <c r="D5" s="350">
        <v>86</v>
      </c>
      <c r="E5" s="351">
        <v>100</v>
      </c>
      <c r="F5" s="337">
        <v>92</v>
      </c>
      <c r="G5" s="376">
        <v>95</v>
      </c>
    </row>
    <row r="6" spans="1:7" ht="10.5" customHeight="1">
      <c r="A6" s="753"/>
      <c r="B6" s="348" t="s">
        <v>0</v>
      </c>
      <c r="C6" s="575"/>
      <c r="D6" s="350">
        <v>62</v>
      </c>
      <c r="E6" s="351">
        <v>51</v>
      </c>
      <c r="F6" s="337">
        <v>57</v>
      </c>
      <c r="G6" s="376">
        <v>59</v>
      </c>
    </row>
    <row r="7" spans="1:7" ht="10.5" customHeight="1">
      <c r="A7" s="753"/>
      <c r="B7" s="348" t="s">
        <v>16</v>
      </c>
      <c r="C7" s="575"/>
      <c r="D7" s="350">
        <v>5</v>
      </c>
      <c r="E7" s="351">
        <v>4</v>
      </c>
      <c r="F7" s="337">
        <v>5</v>
      </c>
      <c r="G7" s="376">
        <v>5</v>
      </c>
    </row>
    <row r="8" spans="1:7" ht="10.5" customHeight="1">
      <c r="A8" s="754"/>
      <c r="B8" s="352" t="s">
        <v>7</v>
      </c>
      <c r="C8" s="576"/>
      <c r="D8" s="353">
        <v>153</v>
      </c>
      <c r="E8" s="354">
        <v>155</v>
      </c>
      <c r="F8" s="355">
        <v>154</v>
      </c>
      <c r="G8" s="584">
        <v>159</v>
      </c>
    </row>
    <row r="9" spans="1:7" ht="10.5" customHeight="1">
      <c r="A9" s="754"/>
      <c r="B9" s="352" t="s">
        <v>22</v>
      </c>
      <c r="C9" s="577"/>
      <c r="D9" s="334">
        <v>-50</v>
      </c>
      <c r="E9" s="364">
        <v>-51</v>
      </c>
      <c r="F9" s="355">
        <v>-53</v>
      </c>
      <c r="G9" s="584">
        <v>-54</v>
      </c>
    </row>
    <row r="10" spans="1:7" ht="10.5" customHeight="1">
      <c r="A10" s="754"/>
      <c r="B10" s="352" t="s">
        <v>11</v>
      </c>
      <c r="C10" s="577"/>
      <c r="D10" s="334">
        <v>103</v>
      </c>
      <c r="E10" s="364">
        <v>104</v>
      </c>
      <c r="F10" s="364">
        <v>101</v>
      </c>
      <c r="G10" s="377">
        <v>105</v>
      </c>
    </row>
    <row r="11" spans="1:7" ht="10.5" customHeight="1">
      <c r="A11" s="753"/>
      <c r="B11" s="348" t="s">
        <v>21</v>
      </c>
      <c r="C11" s="574"/>
      <c r="D11" s="331">
        <v>0</v>
      </c>
      <c r="E11" s="337">
        <v>0</v>
      </c>
      <c r="F11" s="337">
        <v>0</v>
      </c>
      <c r="G11" s="376">
        <v>0</v>
      </c>
    </row>
    <row r="12" spans="1:7" ht="10.5" customHeight="1">
      <c r="A12" s="754"/>
      <c r="B12" s="356" t="s">
        <v>4</v>
      </c>
      <c r="C12" s="578"/>
      <c r="D12" s="336">
        <v>103</v>
      </c>
      <c r="E12" s="365">
        <v>104</v>
      </c>
      <c r="F12" s="365">
        <v>101</v>
      </c>
      <c r="G12" s="378">
        <v>105</v>
      </c>
    </row>
    <row r="13" spans="1:7" ht="10.5" customHeight="1">
      <c r="A13" s="753"/>
      <c r="B13" s="348" t="s">
        <v>8</v>
      </c>
      <c r="C13" s="602"/>
      <c r="D13" s="755">
        <v>32</v>
      </c>
      <c r="E13" s="755">
        <v>33</v>
      </c>
      <c r="F13" s="755">
        <v>34</v>
      </c>
      <c r="G13" s="756">
        <v>34</v>
      </c>
    </row>
    <row r="14" spans="1:7" ht="10.5" customHeight="1">
      <c r="A14" s="753"/>
      <c r="B14" s="348" t="s">
        <v>75</v>
      </c>
      <c r="C14" s="579"/>
      <c r="D14" s="757">
        <v>19</v>
      </c>
      <c r="E14" s="757">
        <v>19</v>
      </c>
      <c r="F14" s="757">
        <v>20</v>
      </c>
      <c r="G14" s="758">
        <v>19</v>
      </c>
    </row>
    <row r="15" spans="1:7" ht="11.25" customHeight="1">
      <c r="A15" s="753"/>
      <c r="B15" s="348" t="s">
        <v>54</v>
      </c>
      <c r="C15" s="580"/>
      <c r="D15" s="338">
        <v>1810</v>
      </c>
      <c r="E15" s="338">
        <v>1711</v>
      </c>
      <c r="F15" s="338">
        <v>1624</v>
      </c>
      <c r="G15" s="380">
        <v>1592</v>
      </c>
    </row>
    <row r="16" spans="1:7" ht="10.5" customHeight="1">
      <c r="A16" s="753"/>
      <c r="B16" s="348" t="s">
        <v>32</v>
      </c>
      <c r="C16" s="581"/>
      <c r="D16" s="372">
        <v>68</v>
      </c>
      <c r="E16" s="372">
        <v>67.3</v>
      </c>
      <c r="F16" s="372">
        <v>68</v>
      </c>
      <c r="G16" s="759">
        <v>68</v>
      </c>
    </row>
    <row r="17" spans="1:7" ht="10.5" customHeight="1">
      <c r="A17" s="753"/>
      <c r="B17" s="348" t="s">
        <v>33</v>
      </c>
      <c r="C17" s="580"/>
      <c r="D17" s="338">
        <v>1731</v>
      </c>
      <c r="E17" s="338">
        <v>1600</v>
      </c>
      <c r="F17" s="338">
        <v>1889</v>
      </c>
      <c r="G17" s="380">
        <v>1982</v>
      </c>
    </row>
    <row r="18" spans="1:7" ht="10.5" customHeight="1">
      <c r="A18" s="753"/>
      <c r="B18" s="348" t="s">
        <v>59</v>
      </c>
      <c r="C18" s="580"/>
      <c r="D18" s="338">
        <v>1793</v>
      </c>
      <c r="E18" s="338">
        <v>1793</v>
      </c>
      <c r="F18" s="338">
        <v>1793</v>
      </c>
      <c r="G18" s="380">
        <v>1793.42625</v>
      </c>
    </row>
    <row r="19" spans="1:7" ht="10.5" customHeight="1">
      <c r="A19" s="753"/>
      <c r="B19" s="360" t="s">
        <v>12</v>
      </c>
      <c r="C19" s="582"/>
      <c r="D19" s="339">
        <v>1164</v>
      </c>
      <c r="E19" s="339">
        <v>1127</v>
      </c>
      <c r="F19" s="339">
        <v>1129</v>
      </c>
      <c r="G19" s="371">
        <v>1135</v>
      </c>
    </row>
    <row r="20" spans="1:7" ht="10.5" customHeight="1">
      <c r="A20" s="6"/>
      <c r="B20" s="392" t="s">
        <v>34</v>
      </c>
      <c r="C20" s="603"/>
      <c r="D20" s="369"/>
      <c r="E20" s="369"/>
      <c r="F20" s="369"/>
      <c r="G20" s="760"/>
    </row>
    <row r="21" spans="1:7" ht="10.5" customHeight="1">
      <c r="A21" s="6"/>
      <c r="B21" s="348" t="s">
        <v>35</v>
      </c>
      <c r="C21" s="574"/>
      <c r="D21" s="331">
        <v>28</v>
      </c>
      <c r="E21" s="331">
        <v>24</v>
      </c>
      <c r="F21" s="331">
        <v>21</v>
      </c>
      <c r="G21" s="761">
        <v>17</v>
      </c>
    </row>
    <row r="22" spans="1:7" ht="10.5" customHeight="1">
      <c r="A22" s="6"/>
      <c r="B22" s="348" t="s">
        <v>50</v>
      </c>
      <c r="C22" s="574"/>
      <c r="D22" s="331">
        <v>61</v>
      </c>
      <c r="E22" s="331">
        <v>61</v>
      </c>
      <c r="F22" s="331">
        <v>65</v>
      </c>
      <c r="G22" s="761">
        <v>65</v>
      </c>
    </row>
    <row r="23" spans="1:7" ht="10.5" customHeight="1">
      <c r="A23" s="6"/>
      <c r="B23" s="348" t="s">
        <v>36</v>
      </c>
      <c r="C23" s="574"/>
      <c r="D23" s="331">
        <v>20</v>
      </c>
      <c r="E23" s="331">
        <v>21</v>
      </c>
      <c r="F23" s="331">
        <v>20</v>
      </c>
      <c r="G23" s="761">
        <v>23</v>
      </c>
    </row>
    <row r="24" spans="1:7" ht="10.5" customHeight="1">
      <c r="A24" s="6"/>
      <c r="B24" s="352" t="s">
        <v>37</v>
      </c>
      <c r="C24" s="577"/>
      <c r="D24" s="334">
        <v>109</v>
      </c>
      <c r="E24" s="334">
        <v>106</v>
      </c>
      <c r="F24" s="334">
        <v>106</v>
      </c>
      <c r="G24" s="762">
        <v>105</v>
      </c>
    </row>
    <row r="25" spans="1:7" ht="24" customHeight="1">
      <c r="A25" s="6"/>
      <c r="B25" s="393" t="s">
        <v>46</v>
      </c>
      <c r="C25" s="574"/>
      <c r="D25" s="331">
        <v>-6</v>
      </c>
      <c r="E25" s="331">
        <v>-2</v>
      </c>
      <c r="F25" s="331">
        <v>-5</v>
      </c>
      <c r="G25" s="761">
        <v>0</v>
      </c>
    </row>
    <row r="26" spans="1:7" ht="10.5" customHeight="1">
      <c r="A26" s="6"/>
      <c r="B26" s="356" t="s">
        <v>4</v>
      </c>
      <c r="C26" s="578"/>
      <c r="D26" s="336">
        <v>103</v>
      </c>
      <c r="E26" s="336">
        <v>104</v>
      </c>
      <c r="F26" s="336">
        <v>101</v>
      </c>
      <c r="G26" s="763">
        <v>105</v>
      </c>
    </row>
    <row r="27" spans="1:7" ht="12" customHeight="1">
      <c r="A27" s="6"/>
      <c r="B27" s="628"/>
      <c r="C27" s="628"/>
      <c r="D27" s="628"/>
      <c r="E27" s="628"/>
      <c r="F27" s="628"/>
      <c r="G27" s="628"/>
    </row>
    <row r="28" spans="1:7">
      <c r="A28" s="6"/>
      <c r="B28" s="629"/>
      <c r="C28" s="629"/>
      <c r="D28" s="629"/>
      <c r="E28" s="629"/>
      <c r="F28" s="629"/>
      <c r="G28" s="629"/>
    </row>
    <row r="29" spans="1:7" s="165" customFormat="1">
      <c r="A29" s="9"/>
      <c r="B29" s="9"/>
      <c r="C29" s="9"/>
      <c r="D29" s="9"/>
      <c r="E29" s="9"/>
      <c r="F29" s="9"/>
      <c r="G29" s="9"/>
    </row>
    <row r="30" spans="1:7" s="165" customFormat="1">
      <c r="A30" s="9"/>
      <c r="B30" s="9"/>
      <c r="C30" s="9"/>
      <c r="D30" s="9"/>
      <c r="E30" s="9"/>
      <c r="F30" s="9"/>
      <c r="G30" s="9"/>
    </row>
    <row r="31" spans="1:7" s="165" customFormat="1">
      <c r="A31" s="9"/>
      <c r="B31" s="9"/>
      <c r="C31" s="9"/>
      <c r="D31" s="9"/>
      <c r="E31" s="9"/>
      <c r="F31" s="9"/>
      <c r="G31" s="9"/>
    </row>
    <row r="32" spans="1:7" s="165" customFormat="1">
      <c r="A32" s="9"/>
      <c r="B32" s="9"/>
      <c r="C32" s="9"/>
      <c r="D32" s="9"/>
      <c r="E32" s="9"/>
      <c r="F32" s="9"/>
      <c r="G32" s="9"/>
    </row>
    <row r="33" spans="1:7" s="165" customFormat="1">
      <c r="A33" s="9"/>
      <c r="B33" s="9"/>
      <c r="C33" s="9"/>
      <c r="D33" s="9"/>
      <c r="E33" s="9"/>
      <c r="F33" s="9"/>
      <c r="G33" s="9"/>
    </row>
    <row r="34" spans="1:7" s="165" customFormat="1">
      <c r="A34" s="9"/>
      <c r="B34" s="9"/>
      <c r="C34" s="9"/>
      <c r="D34" s="9"/>
      <c r="E34" s="9"/>
      <c r="F34" s="9"/>
      <c r="G34" s="9"/>
    </row>
    <row r="35" spans="1:7" s="165" customFormat="1">
      <c r="A35" s="9"/>
      <c r="B35" s="9"/>
      <c r="C35" s="9"/>
      <c r="D35" s="9"/>
      <c r="E35" s="9"/>
      <c r="F35" s="9"/>
      <c r="G35" s="9"/>
    </row>
    <row r="36" spans="1:7" s="165" customFormat="1">
      <c r="A36" s="9"/>
      <c r="B36" s="9"/>
      <c r="C36" s="9"/>
      <c r="D36" s="9"/>
      <c r="E36" s="9"/>
      <c r="F36" s="9"/>
      <c r="G36" s="9"/>
    </row>
  </sheetData>
  <mergeCells count="2">
    <mergeCell ref="B27:G27"/>
    <mergeCell ref="B28:G28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G25"/>
  <sheetViews>
    <sheetView zoomScale="90" zoomScaleNormal="90" workbookViewId="0"/>
  </sheetViews>
  <sheetFormatPr defaultColWidth="9.33203125" defaultRowHeight="12"/>
  <cols>
    <col min="1" max="1" width="23.33203125" style="9" customWidth="1"/>
    <col min="2" max="2" width="33.33203125" style="9" customWidth="1"/>
    <col min="3" max="7" width="7.5" style="9" customWidth="1"/>
    <col min="8" max="16384" width="9.33203125" style="9"/>
  </cols>
  <sheetData>
    <row r="1" spans="1:7" ht="10.5" customHeight="1">
      <c r="A1" s="44"/>
      <c r="B1" s="44"/>
      <c r="C1" s="44"/>
      <c r="D1" s="44"/>
      <c r="E1" s="44"/>
      <c r="F1" s="44"/>
      <c r="G1" s="44"/>
    </row>
    <row r="2" spans="1:7" ht="10.5" customHeight="1">
      <c r="B2" s="264" t="s">
        <v>45</v>
      </c>
      <c r="C2" s="257"/>
      <c r="D2" s="257"/>
      <c r="E2" s="257"/>
      <c r="F2" s="257"/>
      <c r="G2" s="257"/>
    </row>
    <row r="3" spans="1:7" ht="24.75" customHeight="1">
      <c r="A3" s="656"/>
      <c r="B3" s="451" t="s">
        <v>1</v>
      </c>
      <c r="C3" s="288" t="s">
        <v>106</v>
      </c>
      <c r="D3" s="497" t="s">
        <v>99</v>
      </c>
      <c r="E3" s="497" t="s">
        <v>97</v>
      </c>
      <c r="F3" s="497" t="s">
        <v>94</v>
      </c>
      <c r="G3" s="487" t="s">
        <v>93</v>
      </c>
    </row>
    <row r="4" spans="1:7" ht="10.5" customHeight="1">
      <c r="A4" s="753"/>
      <c r="B4" s="348" t="s">
        <v>6</v>
      </c>
      <c r="C4" s="332"/>
      <c r="D4" s="331">
        <v>0</v>
      </c>
      <c r="E4" s="337">
        <v>-1</v>
      </c>
      <c r="F4" s="337">
        <v>0</v>
      </c>
      <c r="G4" s="376">
        <v>-1</v>
      </c>
    </row>
    <row r="5" spans="1:7" ht="10.5" customHeight="1">
      <c r="A5" s="753"/>
      <c r="B5" s="348" t="s">
        <v>2</v>
      </c>
      <c r="C5" s="332"/>
      <c r="D5" s="683">
        <v>-2</v>
      </c>
      <c r="E5" s="337">
        <v>2</v>
      </c>
      <c r="F5" s="337">
        <v>0</v>
      </c>
      <c r="G5" s="376">
        <v>-1</v>
      </c>
    </row>
    <row r="6" spans="1:7" ht="10.5" customHeight="1">
      <c r="A6" s="753"/>
      <c r="B6" s="348" t="s">
        <v>0</v>
      </c>
      <c r="C6" s="332"/>
      <c r="D6" s="331">
        <v>0</v>
      </c>
      <c r="E6" s="337">
        <v>1</v>
      </c>
      <c r="F6" s="681">
        <v>0</v>
      </c>
      <c r="G6" s="376">
        <v>1</v>
      </c>
    </row>
    <row r="7" spans="1:7" ht="10.5" customHeight="1">
      <c r="A7" s="753"/>
      <c r="B7" s="348" t="s">
        <v>16</v>
      </c>
      <c r="C7" s="332"/>
      <c r="D7" s="331">
        <v>-2</v>
      </c>
      <c r="E7" s="337">
        <v>-2</v>
      </c>
      <c r="F7" s="337">
        <v>-2</v>
      </c>
      <c r="G7" s="376">
        <v>-3</v>
      </c>
    </row>
    <row r="8" spans="1:7" ht="10.5" customHeight="1">
      <c r="A8" s="754"/>
      <c r="B8" s="352" t="s">
        <v>7</v>
      </c>
      <c r="C8" s="333"/>
      <c r="D8" s="684">
        <v>-4</v>
      </c>
      <c r="E8" s="364">
        <v>0</v>
      </c>
      <c r="F8" s="747">
        <v>-2</v>
      </c>
      <c r="G8" s="377">
        <v>-4</v>
      </c>
    </row>
    <row r="9" spans="1:7" ht="10.5" customHeight="1">
      <c r="A9" s="754"/>
      <c r="B9" s="352" t="s">
        <v>22</v>
      </c>
      <c r="C9" s="333"/>
      <c r="D9" s="334">
        <v>1</v>
      </c>
      <c r="E9" s="364">
        <v>5</v>
      </c>
      <c r="F9" s="364">
        <v>-6</v>
      </c>
      <c r="G9" s="748">
        <v>-6</v>
      </c>
    </row>
    <row r="10" spans="1:7" ht="10.5" customHeight="1">
      <c r="A10" s="754"/>
      <c r="B10" s="352" t="s">
        <v>11</v>
      </c>
      <c r="C10" s="333"/>
      <c r="D10" s="684">
        <v>-3</v>
      </c>
      <c r="E10" s="364">
        <v>5</v>
      </c>
      <c r="F10" s="747">
        <v>-8</v>
      </c>
      <c r="G10" s="748">
        <v>-10</v>
      </c>
    </row>
    <row r="11" spans="1:7" ht="10.5" customHeight="1">
      <c r="A11" s="753"/>
      <c r="B11" s="348" t="s">
        <v>21</v>
      </c>
      <c r="C11" s="332"/>
      <c r="D11" s="331">
        <v>0</v>
      </c>
      <c r="E11" s="337">
        <v>0</v>
      </c>
      <c r="F11" s="337">
        <v>0</v>
      </c>
      <c r="G11" s="376">
        <v>0</v>
      </c>
    </row>
    <row r="12" spans="1:7" ht="10.5" customHeight="1">
      <c r="A12" s="754"/>
      <c r="B12" s="356" t="s">
        <v>4</v>
      </c>
      <c r="C12" s="335"/>
      <c r="D12" s="685">
        <v>-3</v>
      </c>
      <c r="E12" s="365">
        <v>5</v>
      </c>
      <c r="F12" s="749">
        <v>-8</v>
      </c>
      <c r="G12" s="750">
        <v>-10</v>
      </c>
    </row>
    <row r="13" spans="1:7" ht="10.5" customHeight="1">
      <c r="A13" s="753"/>
      <c r="B13" s="348" t="s">
        <v>26</v>
      </c>
      <c r="C13" s="296"/>
      <c r="D13" s="338">
        <v>65</v>
      </c>
      <c r="E13" s="338">
        <v>63</v>
      </c>
      <c r="F13" s="338">
        <v>59</v>
      </c>
      <c r="G13" s="380">
        <v>58</v>
      </c>
    </row>
    <row r="14" spans="1:7" ht="10.5" customHeight="1">
      <c r="A14" s="753"/>
      <c r="B14" s="360" t="s">
        <v>12</v>
      </c>
      <c r="C14" s="318"/>
      <c r="D14" s="339">
        <v>555</v>
      </c>
      <c r="E14" s="339">
        <v>601</v>
      </c>
      <c r="F14" s="339">
        <v>587</v>
      </c>
      <c r="G14" s="371">
        <v>670</v>
      </c>
    </row>
    <row r="15" spans="1:7" s="75" customFormat="1">
      <c r="A15" s="60"/>
      <c r="B15" s="610" t="s">
        <v>98</v>
      </c>
      <c r="C15" s="610"/>
      <c r="D15" s="610"/>
      <c r="E15" s="610"/>
      <c r="F15" s="610"/>
      <c r="G15" s="610"/>
    </row>
    <row r="16" spans="1:7">
      <c r="A16" s="5"/>
      <c r="B16" s="611"/>
      <c r="C16" s="611"/>
      <c r="D16" s="611"/>
      <c r="E16" s="611"/>
      <c r="F16" s="611"/>
      <c r="G16" s="611"/>
    </row>
    <row r="17" spans="1:7">
      <c r="A17" s="44"/>
      <c r="B17" s="44"/>
      <c r="D17" s="44"/>
      <c r="E17" s="44"/>
      <c r="F17" s="44"/>
      <c r="G17" s="44"/>
    </row>
    <row r="18" spans="1:7" s="104" customFormat="1"/>
    <row r="19" spans="1:7" s="104" customFormat="1"/>
    <row r="20" spans="1:7" s="104" customFormat="1"/>
    <row r="21" spans="1:7" s="104" customFormat="1"/>
    <row r="22" spans="1:7" s="104" customFormat="1"/>
    <row r="23" spans="1:7" s="104" customFormat="1"/>
    <row r="24" spans="1:7" s="104" customFormat="1"/>
    <row r="25" spans="1:7" s="104" customFormat="1"/>
  </sheetData>
  <dataConsolidate/>
  <mergeCells count="2">
    <mergeCell ref="B16:G16"/>
    <mergeCell ref="B15:G15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>
    <tabColor rgb="FF92D050"/>
    <pageSetUpPr fitToPage="1"/>
  </sheetPr>
  <dimension ref="A1:G19"/>
  <sheetViews>
    <sheetView view="pageBreakPreview" zoomScale="90" zoomScaleNormal="90" zoomScaleSheetLayoutView="90" workbookViewId="0"/>
  </sheetViews>
  <sheetFormatPr defaultColWidth="9.33203125" defaultRowHeight="12"/>
  <cols>
    <col min="1" max="1" width="23.33203125" style="5" customWidth="1"/>
    <col min="2" max="2" width="29.1640625" style="5" customWidth="1"/>
    <col min="3" max="3" width="10.6640625" style="5" customWidth="1"/>
    <col min="4" max="4" width="9.5" style="5" customWidth="1"/>
    <col min="5" max="7" width="7.33203125" style="5" customWidth="1"/>
    <col min="8" max="16384" width="9.33203125" style="5"/>
  </cols>
  <sheetData>
    <row r="1" spans="1:7" ht="10.5" customHeight="1">
      <c r="A1" s="44"/>
      <c r="B1" s="44"/>
      <c r="C1" s="44"/>
      <c r="D1" s="44"/>
      <c r="E1" s="44"/>
      <c r="F1" s="44"/>
      <c r="G1" s="44"/>
    </row>
    <row r="2" spans="1:7" ht="10.5" customHeight="1">
      <c r="B2" s="267" t="s">
        <v>43</v>
      </c>
      <c r="C2" s="267"/>
      <c r="D2" s="266"/>
      <c r="E2" s="266"/>
      <c r="F2" s="266"/>
      <c r="G2" s="266"/>
    </row>
    <row r="3" spans="1:7" ht="25.5" customHeight="1">
      <c r="A3" s="656"/>
      <c r="B3" s="268" t="s">
        <v>1</v>
      </c>
      <c r="C3" s="560" t="s">
        <v>106</v>
      </c>
      <c r="D3" s="564" t="s">
        <v>99</v>
      </c>
      <c r="E3" s="564" t="s">
        <v>97</v>
      </c>
      <c r="F3" s="564" t="s">
        <v>94</v>
      </c>
      <c r="G3" s="561" t="s">
        <v>93</v>
      </c>
    </row>
    <row r="4" spans="1:7" ht="10.5" customHeight="1">
      <c r="A4" s="774"/>
      <c r="B4" s="490" t="s">
        <v>6</v>
      </c>
      <c r="C4" s="559"/>
      <c r="D4" s="764">
        <v>115</v>
      </c>
      <c r="E4" s="764">
        <v>154</v>
      </c>
      <c r="F4" s="764">
        <v>153</v>
      </c>
      <c r="G4" s="765">
        <v>163</v>
      </c>
    </row>
    <row r="5" spans="1:7" ht="10.5" customHeight="1">
      <c r="A5" s="774"/>
      <c r="B5" s="490" t="s">
        <v>2</v>
      </c>
      <c r="C5" s="491"/>
      <c r="D5" s="766">
        <v>-5</v>
      </c>
      <c r="E5" s="766">
        <v>-2</v>
      </c>
      <c r="F5" s="766">
        <v>-1</v>
      </c>
      <c r="G5" s="767">
        <v>-3</v>
      </c>
    </row>
    <row r="6" spans="1:7" ht="10.5" customHeight="1">
      <c r="A6" s="774"/>
      <c r="B6" s="490" t="s">
        <v>0</v>
      </c>
      <c r="C6" s="491"/>
      <c r="D6" s="766">
        <v>10</v>
      </c>
      <c r="E6" s="766">
        <v>50</v>
      </c>
      <c r="F6" s="766">
        <v>25</v>
      </c>
      <c r="G6" s="767">
        <v>22</v>
      </c>
    </row>
    <row r="7" spans="1:7" ht="10.5" customHeight="1">
      <c r="A7" s="774"/>
      <c r="B7" s="490" t="s">
        <v>16</v>
      </c>
      <c r="C7" s="491"/>
      <c r="D7" s="766">
        <v>31</v>
      </c>
      <c r="E7" s="766">
        <v>4</v>
      </c>
      <c r="F7" s="766">
        <v>1</v>
      </c>
      <c r="G7" s="767">
        <v>-8</v>
      </c>
    </row>
    <row r="8" spans="1:7" s="42" customFormat="1" ht="10.5" customHeight="1">
      <c r="A8" s="775"/>
      <c r="B8" s="492" t="s">
        <v>9</v>
      </c>
      <c r="C8" s="493"/>
      <c r="D8" s="768">
        <v>151</v>
      </c>
      <c r="E8" s="768">
        <v>206</v>
      </c>
      <c r="F8" s="768">
        <v>178</v>
      </c>
      <c r="G8" s="769">
        <v>174</v>
      </c>
    </row>
    <row r="9" spans="1:7" s="42" customFormat="1" ht="10.5" customHeight="1">
      <c r="A9" s="775"/>
      <c r="B9" s="492" t="s">
        <v>10</v>
      </c>
      <c r="C9" s="493"/>
      <c r="D9" s="768">
        <v>-102</v>
      </c>
      <c r="E9" s="768">
        <v>-82</v>
      </c>
      <c r="F9" s="768">
        <v>-104</v>
      </c>
      <c r="G9" s="769">
        <v>-79</v>
      </c>
    </row>
    <row r="10" spans="1:7" ht="10.5" customHeight="1">
      <c r="A10" s="775"/>
      <c r="B10" s="309" t="s">
        <v>11</v>
      </c>
      <c r="C10" s="493"/>
      <c r="D10" s="768">
        <v>49</v>
      </c>
      <c r="E10" s="768">
        <v>124</v>
      </c>
      <c r="F10" s="768">
        <v>74</v>
      </c>
      <c r="G10" s="769">
        <v>95</v>
      </c>
    </row>
    <row r="11" spans="1:7" ht="10.5" customHeight="1">
      <c r="A11" s="775"/>
      <c r="B11" s="490" t="s">
        <v>21</v>
      </c>
      <c r="C11" s="491"/>
      <c r="D11" s="766">
        <v>2</v>
      </c>
      <c r="E11" s="766">
        <v>-9</v>
      </c>
      <c r="F11" s="766">
        <v>-1</v>
      </c>
      <c r="G11" s="767">
        <v>1</v>
      </c>
    </row>
    <row r="12" spans="1:7" ht="10.5" customHeight="1">
      <c r="A12" s="775"/>
      <c r="B12" s="490" t="s">
        <v>74</v>
      </c>
      <c r="C12" s="491"/>
      <c r="D12" s="766">
        <v>0</v>
      </c>
      <c r="E12" s="766">
        <v>0</v>
      </c>
      <c r="F12" s="766">
        <v>0</v>
      </c>
      <c r="G12" s="767">
        <v>0</v>
      </c>
    </row>
    <row r="13" spans="1:7" s="42" customFormat="1" ht="10.5" customHeight="1">
      <c r="A13" s="775"/>
      <c r="B13" s="494" t="s">
        <v>4</v>
      </c>
      <c r="C13" s="493"/>
      <c r="D13" s="768">
        <v>51</v>
      </c>
      <c r="E13" s="768">
        <v>115</v>
      </c>
      <c r="F13" s="768">
        <v>73</v>
      </c>
      <c r="G13" s="769">
        <v>96</v>
      </c>
    </row>
    <row r="14" spans="1:7" ht="2.25" customHeight="1">
      <c r="A14" s="775"/>
      <c r="B14" s="492"/>
      <c r="C14" s="559"/>
      <c r="D14" s="770"/>
      <c r="E14" s="770"/>
      <c r="F14" s="770"/>
      <c r="G14" s="771"/>
    </row>
    <row r="15" spans="1:7" ht="10.5" customHeight="1">
      <c r="A15" s="774"/>
      <c r="B15" s="191" t="s">
        <v>26</v>
      </c>
      <c r="C15" s="491"/>
      <c r="D15" s="766">
        <v>3319</v>
      </c>
      <c r="E15" s="766">
        <v>3318</v>
      </c>
      <c r="F15" s="766">
        <v>3471</v>
      </c>
      <c r="G15" s="767">
        <v>4105</v>
      </c>
    </row>
    <row r="16" spans="1:7" ht="10.5" customHeight="1">
      <c r="A16" s="774"/>
      <c r="B16" s="191" t="s">
        <v>59</v>
      </c>
      <c r="C16" s="491"/>
      <c r="D16" s="766">
        <v>20530.985548198994</v>
      </c>
      <c r="E16" s="766">
        <v>19893</v>
      </c>
      <c r="F16" s="766">
        <v>20599</v>
      </c>
      <c r="G16" s="767">
        <v>20497</v>
      </c>
    </row>
    <row r="17" spans="1:7" ht="10.5" customHeight="1">
      <c r="B17" s="221" t="s">
        <v>12</v>
      </c>
      <c r="C17" s="563"/>
      <c r="D17" s="772">
        <v>6642</v>
      </c>
      <c r="E17" s="772">
        <v>7350</v>
      </c>
      <c r="F17" s="772">
        <v>7197</v>
      </c>
      <c r="G17" s="773">
        <v>7007</v>
      </c>
    </row>
    <row r="18" spans="1:7" s="75" customFormat="1">
      <c r="A18" s="5"/>
      <c r="B18" s="277"/>
      <c r="C18" s="278"/>
      <c r="D18" s="278"/>
      <c r="E18" s="278"/>
      <c r="F18" s="278"/>
      <c r="G18" s="278"/>
    </row>
    <row r="19" spans="1:7" ht="12" customHeight="1">
      <c r="B19" s="604"/>
      <c r="C19" s="237"/>
      <c r="D19" s="237"/>
      <c r="E19" s="237"/>
      <c r="F19" s="237"/>
      <c r="G19" s="604"/>
    </row>
  </sheetData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92D050"/>
    <pageSetUpPr fitToPage="1"/>
  </sheetPr>
  <dimension ref="A1:G33"/>
  <sheetViews>
    <sheetView zoomScale="80" zoomScaleNormal="80" workbookViewId="0"/>
  </sheetViews>
  <sheetFormatPr defaultColWidth="9.33203125" defaultRowHeight="12"/>
  <cols>
    <col min="1" max="1" width="23.33203125" style="44" customWidth="1"/>
    <col min="2" max="2" width="39.33203125" style="44" bestFit="1" customWidth="1"/>
    <col min="3" max="3" width="7.6640625" style="9" bestFit="1" customWidth="1"/>
    <col min="4" max="7" width="7.6640625" style="44" bestFit="1" customWidth="1"/>
    <col min="8" max="16384" width="9.33203125" style="44"/>
  </cols>
  <sheetData>
    <row r="1" spans="1:7" s="75" customFormat="1" ht="10.5" customHeight="1"/>
    <row r="2" spans="1:7" s="75" customFormat="1" ht="10.5" customHeight="1">
      <c r="B2" s="184" t="s">
        <v>81</v>
      </c>
      <c r="C2" s="185"/>
      <c r="D2" s="186"/>
      <c r="E2" s="186"/>
      <c r="F2" s="186"/>
      <c r="G2" s="186"/>
    </row>
    <row r="3" spans="1:7" s="75" customFormat="1" ht="24" customHeight="1">
      <c r="A3" s="656"/>
      <c r="B3" s="268" t="s">
        <v>1</v>
      </c>
      <c r="C3" s="288" t="s">
        <v>106</v>
      </c>
      <c r="D3" s="497" t="s">
        <v>99</v>
      </c>
      <c r="E3" s="497" t="s">
        <v>97</v>
      </c>
      <c r="F3" s="497" t="s">
        <v>94</v>
      </c>
      <c r="G3" s="487" t="s">
        <v>93</v>
      </c>
    </row>
    <row r="4" spans="1:7" s="75" customFormat="1" ht="10.5" customHeight="1">
      <c r="A4" s="657"/>
      <c r="B4" s="325" t="s">
        <v>6</v>
      </c>
      <c r="C4" s="477"/>
      <c r="D4" s="680">
        <v>138</v>
      </c>
      <c r="E4" s="659">
        <v>143</v>
      </c>
      <c r="F4" s="659">
        <v>146</v>
      </c>
      <c r="G4" s="660">
        <v>149</v>
      </c>
    </row>
    <row r="5" spans="1:7" s="75" customFormat="1" ht="10.5" customHeight="1">
      <c r="A5" s="657"/>
      <c r="B5" s="325" t="s">
        <v>2</v>
      </c>
      <c r="C5" s="295"/>
      <c r="D5" s="661">
        <v>35</v>
      </c>
      <c r="E5" s="662">
        <v>42</v>
      </c>
      <c r="F5" s="681">
        <v>44</v>
      </c>
      <c r="G5" s="663">
        <v>50</v>
      </c>
    </row>
    <row r="6" spans="1:7" s="75" customFormat="1" ht="10.5" customHeight="1">
      <c r="A6" s="657"/>
      <c r="B6" s="325" t="s">
        <v>0</v>
      </c>
      <c r="C6" s="295"/>
      <c r="D6" s="350">
        <v>2</v>
      </c>
      <c r="E6" s="351">
        <v>2</v>
      </c>
      <c r="F6" s="337">
        <v>2</v>
      </c>
      <c r="G6" s="376">
        <v>2</v>
      </c>
    </row>
    <row r="7" spans="1:7" s="75" customFormat="1" ht="10.5" customHeight="1">
      <c r="A7" s="657"/>
      <c r="B7" s="325" t="s">
        <v>16</v>
      </c>
      <c r="C7" s="295"/>
      <c r="D7" s="350">
        <v>-1</v>
      </c>
      <c r="E7" s="351">
        <v>-1</v>
      </c>
      <c r="F7" s="337">
        <v>0</v>
      </c>
      <c r="G7" s="376">
        <v>0</v>
      </c>
    </row>
    <row r="8" spans="1:7" s="75" customFormat="1" ht="10.5" customHeight="1">
      <c r="A8" s="658"/>
      <c r="B8" s="326" t="s">
        <v>7</v>
      </c>
      <c r="C8" s="298"/>
      <c r="D8" s="353">
        <v>174</v>
      </c>
      <c r="E8" s="665">
        <v>186</v>
      </c>
      <c r="F8" s="355">
        <v>192</v>
      </c>
      <c r="G8" s="667">
        <v>201</v>
      </c>
    </row>
    <row r="9" spans="1:7" s="75" customFormat="1" ht="10.5" customHeight="1">
      <c r="A9" s="658"/>
      <c r="B9" s="326" t="s">
        <v>22</v>
      </c>
      <c r="C9" s="298"/>
      <c r="D9" s="664">
        <v>-132</v>
      </c>
      <c r="E9" s="354">
        <v>-131</v>
      </c>
      <c r="F9" s="666">
        <v>-131</v>
      </c>
      <c r="G9" s="584">
        <v>-133</v>
      </c>
    </row>
    <row r="10" spans="1:7" s="75" customFormat="1" ht="10.5" customHeight="1">
      <c r="A10" s="658"/>
      <c r="B10" s="326" t="s">
        <v>11</v>
      </c>
      <c r="C10" s="298"/>
      <c r="D10" s="664">
        <v>42</v>
      </c>
      <c r="E10" s="665">
        <v>55</v>
      </c>
      <c r="F10" s="665">
        <v>61</v>
      </c>
      <c r="G10" s="668">
        <v>68</v>
      </c>
    </row>
    <row r="11" spans="1:7" s="75" customFormat="1" ht="10.5" customHeight="1">
      <c r="A11" s="657"/>
      <c r="B11" s="325" t="s">
        <v>21</v>
      </c>
      <c r="C11" s="295"/>
      <c r="D11" s="350">
        <v>8</v>
      </c>
      <c r="E11" s="351">
        <v>1</v>
      </c>
      <c r="F11" s="338">
        <v>-11</v>
      </c>
      <c r="G11" s="380">
        <v>-3</v>
      </c>
    </row>
    <row r="12" spans="1:7" s="75" customFormat="1" ht="10.5" customHeight="1">
      <c r="A12" s="658"/>
      <c r="B12" s="327" t="s">
        <v>4</v>
      </c>
      <c r="C12" s="312"/>
      <c r="D12" s="669">
        <v>50</v>
      </c>
      <c r="E12" s="670">
        <v>56</v>
      </c>
      <c r="F12" s="671">
        <v>50</v>
      </c>
      <c r="G12" s="672">
        <v>65</v>
      </c>
    </row>
    <row r="13" spans="1:7" s="75" customFormat="1" ht="10.5" customHeight="1">
      <c r="A13" s="657"/>
      <c r="B13" s="325" t="s">
        <v>8</v>
      </c>
      <c r="C13" s="313"/>
      <c r="D13" s="681">
        <v>75.900000000000006</v>
      </c>
      <c r="E13" s="681">
        <v>70.400000000000006</v>
      </c>
      <c r="F13" s="681">
        <v>68.2</v>
      </c>
      <c r="G13" s="663">
        <v>66.2</v>
      </c>
    </row>
    <row r="14" spans="1:7" s="75" customFormat="1" ht="10.5" customHeight="1">
      <c r="A14" s="657"/>
      <c r="B14" s="325" t="s">
        <v>67</v>
      </c>
      <c r="C14" s="313"/>
      <c r="D14" s="337">
        <v>11.904761245269849</v>
      </c>
      <c r="E14" s="337">
        <v>13.539525095778766</v>
      </c>
      <c r="F14" s="337">
        <v>11.509946013643635</v>
      </c>
      <c r="G14" s="663">
        <v>14.168167982013591</v>
      </c>
    </row>
    <row r="15" spans="1:7" s="75" customFormat="1" ht="10.5" customHeight="1">
      <c r="A15" s="657"/>
      <c r="B15" s="325" t="s">
        <v>26</v>
      </c>
      <c r="C15" s="296"/>
      <c r="D15" s="338">
        <v>1354</v>
      </c>
      <c r="E15" s="659">
        <v>1280</v>
      </c>
      <c r="F15" s="659">
        <v>1258</v>
      </c>
      <c r="G15" s="380">
        <v>1426</v>
      </c>
    </row>
    <row r="16" spans="1:7" s="75" customFormat="1" ht="10.5" customHeight="1">
      <c r="A16" s="657"/>
      <c r="B16" s="301" t="s">
        <v>59</v>
      </c>
      <c r="C16" s="296"/>
      <c r="D16" s="338">
        <v>7348</v>
      </c>
      <c r="E16" s="338">
        <v>7363</v>
      </c>
      <c r="F16" s="338">
        <v>7541</v>
      </c>
      <c r="G16" s="380">
        <v>8271</v>
      </c>
    </row>
    <row r="17" spans="1:7" s="75" customFormat="1" ht="10.5" customHeight="1">
      <c r="A17" s="657"/>
      <c r="B17" s="328" t="s">
        <v>12</v>
      </c>
      <c r="C17" s="318"/>
      <c r="D17" s="339">
        <v>2233</v>
      </c>
      <c r="E17" s="339">
        <v>2353</v>
      </c>
      <c r="F17" s="339">
        <v>2368</v>
      </c>
      <c r="G17" s="371">
        <v>2368</v>
      </c>
    </row>
    <row r="18" spans="1:7" s="75" customFormat="1" ht="10.5" customHeight="1">
      <c r="A18" s="658"/>
      <c r="B18" s="326" t="s">
        <v>20</v>
      </c>
      <c r="C18" s="368"/>
      <c r="D18" s="351"/>
      <c r="E18" s="351"/>
      <c r="F18" s="351"/>
      <c r="G18" s="381"/>
    </row>
    <row r="19" spans="1:7" s="75" customFormat="1" ht="10.5" customHeight="1">
      <c r="A19" s="657"/>
      <c r="B19" s="325" t="s">
        <v>17</v>
      </c>
      <c r="C19" s="315"/>
      <c r="D19" s="342">
        <v>0.3</v>
      </c>
      <c r="E19" s="675">
        <v>0.3</v>
      </c>
      <c r="F19" s="675">
        <v>0.3</v>
      </c>
      <c r="G19" s="676">
        <v>0.3</v>
      </c>
    </row>
    <row r="20" spans="1:7" s="75" customFormat="1" ht="10.5" customHeight="1">
      <c r="A20" s="657"/>
      <c r="B20" s="325" t="s">
        <v>18</v>
      </c>
      <c r="C20" s="315"/>
      <c r="D20" s="675">
        <v>29.3</v>
      </c>
      <c r="E20" s="342">
        <v>29.399999999999995</v>
      </c>
      <c r="F20" s="342">
        <v>29.5</v>
      </c>
      <c r="G20" s="676">
        <v>29.4</v>
      </c>
    </row>
    <row r="21" spans="1:7" s="75" customFormat="1" ht="10.5" customHeight="1">
      <c r="A21" s="657"/>
      <c r="B21" s="325" t="s">
        <v>19</v>
      </c>
      <c r="C21" s="315"/>
      <c r="D21" s="675">
        <v>8.9</v>
      </c>
      <c r="E21" s="342">
        <v>9.1</v>
      </c>
      <c r="F21" s="342">
        <v>9.1999999999999993</v>
      </c>
      <c r="G21" s="382">
        <v>9.3000000000000007</v>
      </c>
    </row>
    <row r="22" spans="1:7" s="75" customFormat="1" ht="10.5" customHeight="1">
      <c r="A22" s="658"/>
      <c r="B22" s="326" t="s">
        <v>23</v>
      </c>
      <c r="C22" s="321"/>
      <c r="D22" s="345">
        <v>38.5</v>
      </c>
      <c r="E22" s="677">
        <v>38.799999999999997</v>
      </c>
      <c r="F22" s="677">
        <v>39</v>
      </c>
      <c r="G22" s="383">
        <v>39</v>
      </c>
    </row>
    <row r="23" spans="1:7" s="75" customFormat="1" ht="10.5" customHeight="1">
      <c r="A23" s="657"/>
      <c r="B23" s="325" t="s">
        <v>15</v>
      </c>
      <c r="C23" s="315"/>
      <c r="D23" s="342">
        <v>2.1000000000000014</v>
      </c>
      <c r="E23" s="342">
        <v>1.9000000000000021</v>
      </c>
      <c r="F23" s="342">
        <v>2</v>
      </c>
      <c r="G23" s="382">
        <v>2</v>
      </c>
    </row>
    <row r="24" spans="1:7" s="75" customFormat="1" ht="10.5" customHeight="1">
      <c r="A24" s="657"/>
      <c r="B24" s="325" t="s">
        <v>14</v>
      </c>
      <c r="C24" s="315"/>
      <c r="D24" s="342">
        <v>22.2</v>
      </c>
      <c r="E24" s="342">
        <v>22.4</v>
      </c>
      <c r="F24" s="342">
        <v>22.6</v>
      </c>
      <c r="G24" s="382">
        <v>22.1</v>
      </c>
    </row>
    <row r="25" spans="1:7" s="75" customFormat="1" ht="10.5" customHeight="1">
      <c r="A25" s="658"/>
      <c r="B25" s="327" t="s">
        <v>13</v>
      </c>
      <c r="C25" s="323"/>
      <c r="D25" s="347">
        <v>24.3</v>
      </c>
      <c r="E25" s="347">
        <v>24.3</v>
      </c>
      <c r="F25" s="347">
        <v>24.6</v>
      </c>
      <c r="G25" s="384">
        <v>24.1</v>
      </c>
    </row>
    <row r="26" spans="1:7" s="75" customFormat="1" ht="12.75" customHeight="1">
      <c r="A26" s="60"/>
      <c r="B26" s="610" t="s">
        <v>98</v>
      </c>
      <c r="C26" s="610"/>
      <c r="D26" s="610"/>
      <c r="E26" s="610"/>
      <c r="F26" s="610"/>
      <c r="G26" s="610"/>
    </row>
    <row r="27" spans="1:7" ht="12" customHeight="1">
      <c r="B27" s="230"/>
      <c r="C27" s="273"/>
      <c r="D27" s="273"/>
      <c r="E27" s="273"/>
      <c r="F27" s="273"/>
      <c r="G27" s="273"/>
    </row>
    <row r="28" spans="1:7" s="104" customFormat="1"/>
    <row r="29" spans="1:7" s="104" customFormat="1"/>
    <row r="30" spans="1:7" s="104" customFormat="1"/>
    <row r="31" spans="1:7" s="104" customFormat="1"/>
    <row r="32" spans="1:7" s="104" customFormat="1"/>
    <row r="33" s="104" customFormat="1"/>
  </sheetData>
  <mergeCells count="1">
    <mergeCell ref="B26:G26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tabColor rgb="FF92D050"/>
    <pageSetUpPr fitToPage="1"/>
  </sheetPr>
  <dimension ref="A1:G30"/>
  <sheetViews>
    <sheetView zoomScale="80" zoomScaleNormal="80" workbookViewId="0"/>
  </sheetViews>
  <sheetFormatPr defaultColWidth="9.33203125" defaultRowHeight="12"/>
  <cols>
    <col min="1" max="1" width="23.33203125" style="44" customWidth="1"/>
    <col min="2" max="2" width="39.33203125" style="44" bestFit="1" customWidth="1"/>
    <col min="3" max="3" width="7.5" style="9" bestFit="1" customWidth="1"/>
    <col min="4" max="5" width="7.5" style="44" bestFit="1" customWidth="1"/>
    <col min="6" max="6" width="7.5" style="44" customWidth="1"/>
    <col min="7" max="7" width="7.5" style="44" bestFit="1" customWidth="1"/>
    <col min="8" max="16384" width="9.33203125" style="44"/>
  </cols>
  <sheetData>
    <row r="1" spans="1:7" s="75" customFormat="1" ht="10.5" customHeight="1"/>
    <row r="2" spans="1:7" s="75" customFormat="1" ht="10.5" customHeight="1">
      <c r="B2" s="184" t="s">
        <v>82</v>
      </c>
      <c r="C2" s="185"/>
      <c r="D2" s="186"/>
      <c r="E2" s="186"/>
      <c r="F2" s="186"/>
      <c r="G2" s="186"/>
    </row>
    <row r="3" spans="1:7" s="75" customFormat="1" ht="24.75" customHeight="1">
      <c r="A3" s="656"/>
      <c r="B3" s="268" t="s">
        <v>1</v>
      </c>
      <c r="C3" s="288" t="s">
        <v>106</v>
      </c>
      <c r="D3" s="497" t="s">
        <v>99</v>
      </c>
      <c r="E3" s="497" t="s">
        <v>97</v>
      </c>
      <c r="F3" s="497" t="s">
        <v>94</v>
      </c>
      <c r="G3" s="487" t="s">
        <v>93</v>
      </c>
    </row>
    <row r="4" spans="1:7" s="75" customFormat="1" ht="10.5" customHeight="1">
      <c r="A4" s="657"/>
      <c r="B4" s="303" t="s">
        <v>6</v>
      </c>
      <c r="C4" s="477"/>
      <c r="D4" s="349">
        <v>99</v>
      </c>
      <c r="E4" s="338">
        <v>101</v>
      </c>
      <c r="F4" s="338">
        <v>96</v>
      </c>
      <c r="G4" s="380">
        <v>95</v>
      </c>
    </row>
    <row r="5" spans="1:7" s="75" customFormat="1" ht="10.5" customHeight="1">
      <c r="A5" s="657"/>
      <c r="B5" s="303" t="s">
        <v>2</v>
      </c>
      <c r="C5" s="295"/>
      <c r="D5" s="350">
        <v>47</v>
      </c>
      <c r="E5" s="662">
        <v>50</v>
      </c>
      <c r="F5" s="681">
        <v>52</v>
      </c>
      <c r="G5" s="376">
        <v>52</v>
      </c>
    </row>
    <row r="6" spans="1:7" s="75" customFormat="1" ht="10.5" customHeight="1">
      <c r="A6" s="657"/>
      <c r="B6" s="303" t="s">
        <v>0</v>
      </c>
      <c r="C6" s="295"/>
      <c r="D6" s="350">
        <v>5</v>
      </c>
      <c r="E6" s="351">
        <v>5</v>
      </c>
      <c r="F6" s="337">
        <v>5</v>
      </c>
      <c r="G6" s="376">
        <v>6</v>
      </c>
    </row>
    <row r="7" spans="1:7" s="75" customFormat="1" ht="10.5" customHeight="1">
      <c r="A7" s="657"/>
      <c r="B7" s="303" t="s">
        <v>16</v>
      </c>
      <c r="C7" s="295"/>
      <c r="D7" s="350">
        <v>0</v>
      </c>
      <c r="E7" s="351">
        <v>0</v>
      </c>
      <c r="F7" s="337">
        <v>4</v>
      </c>
      <c r="G7" s="376">
        <v>0</v>
      </c>
    </row>
    <row r="8" spans="1:7" s="75" customFormat="1" ht="10.5" customHeight="1">
      <c r="A8" s="658"/>
      <c r="B8" s="309" t="s">
        <v>7</v>
      </c>
      <c r="C8" s="298"/>
      <c r="D8" s="353">
        <v>151</v>
      </c>
      <c r="E8" s="665">
        <v>156</v>
      </c>
      <c r="F8" s="666">
        <v>157</v>
      </c>
      <c r="G8" s="584">
        <v>153</v>
      </c>
    </row>
    <row r="9" spans="1:7" s="75" customFormat="1" ht="10.5" customHeight="1">
      <c r="A9" s="658"/>
      <c r="B9" s="309" t="s">
        <v>22</v>
      </c>
      <c r="C9" s="298"/>
      <c r="D9" s="353">
        <v>-116</v>
      </c>
      <c r="E9" s="354">
        <v>-105</v>
      </c>
      <c r="F9" s="355">
        <v>-108</v>
      </c>
      <c r="G9" s="667">
        <v>-109</v>
      </c>
    </row>
    <row r="10" spans="1:7" s="75" customFormat="1" ht="10.5" customHeight="1">
      <c r="A10" s="658"/>
      <c r="B10" s="309" t="s">
        <v>11</v>
      </c>
      <c r="C10" s="298"/>
      <c r="D10" s="353">
        <v>35</v>
      </c>
      <c r="E10" s="665">
        <v>51</v>
      </c>
      <c r="F10" s="665">
        <v>49</v>
      </c>
      <c r="G10" s="668">
        <v>44</v>
      </c>
    </row>
    <row r="11" spans="1:7" s="75" customFormat="1" ht="10.5" customHeight="1">
      <c r="A11" s="657"/>
      <c r="B11" s="303" t="s">
        <v>21</v>
      </c>
      <c r="C11" s="295"/>
      <c r="D11" s="350">
        <v>-2</v>
      </c>
      <c r="E11" s="351">
        <v>-1</v>
      </c>
      <c r="F11" s="338">
        <v>-3</v>
      </c>
      <c r="G11" s="380">
        <v>-1</v>
      </c>
    </row>
    <row r="12" spans="1:7" s="75" customFormat="1" ht="10.5" customHeight="1">
      <c r="A12" s="658"/>
      <c r="B12" s="327" t="s">
        <v>4</v>
      </c>
      <c r="C12" s="312"/>
      <c r="D12" s="357">
        <v>33</v>
      </c>
      <c r="E12" s="670">
        <v>50</v>
      </c>
      <c r="F12" s="671">
        <v>46</v>
      </c>
      <c r="G12" s="672">
        <v>43</v>
      </c>
    </row>
    <row r="13" spans="1:7" s="75" customFormat="1" ht="10.5" customHeight="1">
      <c r="A13" s="657"/>
      <c r="B13" s="303" t="s">
        <v>8</v>
      </c>
      <c r="C13" s="296"/>
      <c r="D13" s="337">
        <v>76.8</v>
      </c>
      <c r="E13" s="337">
        <v>67.3</v>
      </c>
      <c r="F13" s="337">
        <v>68.8</v>
      </c>
      <c r="G13" s="663">
        <v>71.2</v>
      </c>
    </row>
    <row r="14" spans="1:7" s="75" customFormat="1" ht="10.5" customHeight="1">
      <c r="A14" s="657"/>
      <c r="B14" s="303" t="s">
        <v>67</v>
      </c>
      <c r="C14" s="296"/>
      <c r="D14" s="338">
        <v>7.8249390364091997</v>
      </c>
      <c r="E14" s="338">
        <v>11.663789619863236</v>
      </c>
      <c r="F14" s="338">
        <v>11.21210266562557</v>
      </c>
      <c r="G14" s="380">
        <v>11.259288689957041</v>
      </c>
    </row>
    <row r="15" spans="1:7" s="75" customFormat="1" ht="10.5" customHeight="1">
      <c r="A15" s="657"/>
      <c r="B15" s="303" t="s">
        <v>26</v>
      </c>
      <c r="C15" s="296"/>
      <c r="D15" s="659">
        <v>1372</v>
      </c>
      <c r="E15" s="659">
        <v>1302</v>
      </c>
      <c r="F15" s="338">
        <v>1315</v>
      </c>
      <c r="G15" s="380">
        <v>1174</v>
      </c>
    </row>
    <row r="16" spans="1:7" s="75" customFormat="1" ht="10.5" customHeight="1">
      <c r="A16" s="657"/>
      <c r="B16" s="301" t="s">
        <v>59</v>
      </c>
      <c r="C16" s="296"/>
      <c r="D16" s="338">
        <v>6893</v>
      </c>
      <c r="E16" s="338">
        <v>6858</v>
      </c>
      <c r="F16" s="338">
        <v>6876</v>
      </c>
      <c r="G16" s="380">
        <v>5900</v>
      </c>
    </row>
    <row r="17" spans="1:7" s="75" customFormat="1" ht="10.5" customHeight="1">
      <c r="A17" s="657"/>
      <c r="B17" s="317" t="s">
        <v>12</v>
      </c>
      <c r="C17" s="318"/>
      <c r="D17" s="339">
        <v>2395</v>
      </c>
      <c r="E17" s="339">
        <v>2471</v>
      </c>
      <c r="F17" s="339">
        <v>2625</v>
      </c>
      <c r="G17" s="371">
        <v>2560</v>
      </c>
    </row>
    <row r="18" spans="1:7" s="75" customFormat="1" ht="10.5" customHeight="1">
      <c r="A18" s="658"/>
      <c r="B18" s="309" t="s">
        <v>20</v>
      </c>
      <c r="C18" s="478"/>
      <c r="D18" s="351"/>
      <c r="E18" s="351"/>
      <c r="F18" s="351"/>
      <c r="G18" s="381"/>
    </row>
    <row r="19" spans="1:7" s="75" customFormat="1" ht="10.5" customHeight="1">
      <c r="A19" s="657"/>
      <c r="B19" s="303" t="s">
        <v>17</v>
      </c>
      <c r="C19" s="455"/>
      <c r="D19" s="342">
        <v>9.9999999999994316E-2</v>
      </c>
      <c r="E19" s="342">
        <v>0.10000000000000142</v>
      </c>
      <c r="F19" s="675">
        <v>0</v>
      </c>
      <c r="G19" s="382">
        <v>0.10000000000000142</v>
      </c>
    </row>
    <row r="20" spans="1:7" s="75" customFormat="1" ht="10.5" customHeight="1">
      <c r="A20" s="657"/>
      <c r="B20" s="303" t="s">
        <v>18</v>
      </c>
      <c r="C20" s="455"/>
      <c r="D20" s="342">
        <v>26.6</v>
      </c>
      <c r="E20" s="342">
        <v>26.5</v>
      </c>
      <c r="F20" s="342">
        <v>26.3</v>
      </c>
      <c r="G20" s="382">
        <v>26</v>
      </c>
    </row>
    <row r="21" spans="1:7" s="75" customFormat="1" ht="10.5" customHeight="1">
      <c r="A21" s="657"/>
      <c r="B21" s="303" t="s">
        <v>19</v>
      </c>
      <c r="C21" s="455"/>
      <c r="D21" s="342">
        <v>5.6</v>
      </c>
      <c r="E21" s="342">
        <v>5.6</v>
      </c>
      <c r="F21" s="675">
        <v>5.6</v>
      </c>
      <c r="G21" s="382">
        <v>5.5</v>
      </c>
    </row>
    <row r="22" spans="1:7" s="75" customFormat="1" ht="10.5" customHeight="1">
      <c r="A22" s="658"/>
      <c r="B22" s="309" t="s">
        <v>23</v>
      </c>
      <c r="C22" s="329"/>
      <c r="D22" s="345">
        <v>32.299999999999997</v>
      </c>
      <c r="E22" s="345">
        <v>32.200000000000003</v>
      </c>
      <c r="F22" s="345">
        <v>31.9</v>
      </c>
      <c r="G22" s="383">
        <v>31.6</v>
      </c>
    </row>
    <row r="23" spans="1:7" s="75" customFormat="1" ht="10.5" customHeight="1">
      <c r="A23" s="657"/>
      <c r="B23" s="303" t="s">
        <v>15</v>
      </c>
      <c r="C23" s="455"/>
      <c r="D23" s="342">
        <v>0.10000000000000142</v>
      </c>
      <c r="E23" s="342">
        <v>9.9999999999997868E-2</v>
      </c>
      <c r="F23" s="342">
        <v>0.10000000000000142</v>
      </c>
      <c r="G23" s="382">
        <v>9.9999999999997868E-2</v>
      </c>
    </row>
    <row r="24" spans="1:7" s="75" customFormat="1" ht="10.5" customHeight="1">
      <c r="A24" s="657"/>
      <c r="B24" s="303" t="s">
        <v>14</v>
      </c>
      <c r="C24" s="455"/>
      <c r="D24" s="342">
        <v>20.7</v>
      </c>
      <c r="E24" s="342">
        <v>20.6</v>
      </c>
      <c r="F24" s="342">
        <v>20.7</v>
      </c>
      <c r="G24" s="382">
        <v>20.3</v>
      </c>
    </row>
    <row r="25" spans="1:7" s="75" customFormat="1" ht="10.5" customHeight="1">
      <c r="A25" s="658"/>
      <c r="B25" s="311" t="s">
        <v>13</v>
      </c>
      <c r="C25" s="330"/>
      <c r="D25" s="347">
        <v>20.8</v>
      </c>
      <c r="E25" s="347">
        <v>20.7</v>
      </c>
      <c r="F25" s="347">
        <v>20.8</v>
      </c>
      <c r="G25" s="384">
        <v>20.399999999999999</v>
      </c>
    </row>
    <row r="26" spans="1:7" s="75" customFormat="1" ht="12.75" customHeight="1">
      <c r="A26" s="60"/>
      <c r="B26" s="610" t="s">
        <v>98</v>
      </c>
      <c r="C26" s="610"/>
      <c r="D26" s="610"/>
      <c r="E26" s="610"/>
      <c r="F26" s="610"/>
      <c r="G26" s="610"/>
    </row>
    <row r="27" spans="1:7" s="104" customFormat="1"/>
    <row r="28" spans="1:7" s="104" customFormat="1"/>
    <row r="29" spans="1:7" s="104" customFormat="1"/>
    <row r="30" spans="1:7" s="104" customFormat="1"/>
  </sheetData>
  <mergeCells count="1">
    <mergeCell ref="B26:G26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tabColor rgb="FF92D050"/>
    <pageSetUpPr fitToPage="1"/>
  </sheetPr>
  <dimension ref="A1:G37"/>
  <sheetViews>
    <sheetView zoomScale="80" zoomScaleNormal="80" workbookViewId="0"/>
  </sheetViews>
  <sheetFormatPr defaultColWidth="9.33203125" defaultRowHeight="12"/>
  <cols>
    <col min="1" max="1" width="23.33203125" style="44" customWidth="1"/>
    <col min="2" max="2" width="46" style="44" bestFit="1" customWidth="1"/>
    <col min="3" max="3" width="7.33203125" style="9" customWidth="1"/>
    <col min="4" max="7" width="7.33203125" style="44" customWidth="1"/>
    <col min="8" max="16384" width="9.33203125" style="44"/>
  </cols>
  <sheetData>
    <row r="1" spans="1:7" s="75" customFormat="1" ht="10.5" customHeight="1"/>
    <row r="2" spans="1:7" s="75" customFormat="1" ht="10.5" customHeight="1">
      <c r="B2" s="210" t="s">
        <v>83</v>
      </c>
      <c r="C2" s="247"/>
      <c r="D2" s="200"/>
      <c r="E2" s="200"/>
      <c r="F2" s="200"/>
      <c r="G2" s="200"/>
    </row>
    <row r="3" spans="1:7" s="75" customFormat="1" ht="10.5" customHeight="1">
      <c r="B3" s="282"/>
      <c r="C3" s="280"/>
      <c r="D3" s="279"/>
      <c r="E3" s="279"/>
      <c r="F3" s="279"/>
      <c r="G3" s="281"/>
    </row>
    <row r="4" spans="1:7" s="75" customFormat="1" ht="13.5" customHeight="1">
      <c r="A4" s="656"/>
      <c r="B4" s="286" t="s">
        <v>1</v>
      </c>
      <c r="C4" s="587" t="s">
        <v>106</v>
      </c>
      <c r="D4" s="589" t="s">
        <v>99</v>
      </c>
      <c r="E4" s="589" t="s">
        <v>97</v>
      </c>
      <c r="F4" s="589" t="s">
        <v>94</v>
      </c>
      <c r="G4" s="588" t="s">
        <v>93</v>
      </c>
    </row>
    <row r="5" spans="1:7" s="75" customFormat="1" ht="10.5" customHeight="1">
      <c r="A5" s="657"/>
      <c r="B5" s="303" t="s">
        <v>6</v>
      </c>
      <c r="C5" s="332"/>
      <c r="D5" s="683">
        <v>92</v>
      </c>
      <c r="E5" s="304">
        <v>95</v>
      </c>
      <c r="F5" s="305">
        <v>90</v>
      </c>
      <c r="G5" s="660">
        <v>88</v>
      </c>
    </row>
    <row r="6" spans="1:7" s="75" customFormat="1" ht="10.5" customHeight="1">
      <c r="A6" s="657"/>
      <c r="B6" s="303" t="s">
        <v>2</v>
      </c>
      <c r="C6" s="332"/>
      <c r="D6" s="331">
        <v>21</v>
      </c>
      <c r="E6" s="307">
        <v>22</v>
      </c>
      <c r="F6" s="308">
        <v>23</v>
      </c>
      <c r="G6" s="398">
        <v>20</v>
      </c>
    </row>
    <row r="7" spans="1:7" s="75" customFormat="1" ht="10.5" customHeight="1">
      <c r="A7" s="657"/>
      <c r="B7" s="303" t="s">
        <v>0</v>
      </c>
      <c r="C7" s="332"/>
      <c r="D7" s="331">
        <v>2</v>
      </c>
      <c r="E7" s="307">
        <v>3</v>
      </c>
      <c r="F7" s="308">
        <v>3</v>
      </c>
      <c r="G7" s="398">
        <v>2</v>
      </c>
    </row>
    <row r="8" spans="1:7" s="75" customFormat="1" ht="10.5" customHeight="1">
      <c r="A8" s="657"/>
      <c r="B8" s="303" t="s">
        <v>16</v>
      </c>
      <c r="C8" s="332"/>
      <c r="D8" s="331">
        <v>0</v>
      </c>
      <c r="E8" s="307">
        <v>0</v>
      </c>
      <c r="F8" s="308">
        <v>1</v>
      </c>
      <c r="G8" s="398">
        <v>0</v>
      </c>
    </row>
    <row r="9" spans="1:7" s="75" customFormat="1" ht="10.5" customHeight="1">
      <c r="A9" s="658"/>
      <c r="B9" s="309" t="s">
        <v>7</v>
      </c>
      <c r="C9" s="333"/>
      <c r="D9" s="666">
        <v>115</v>
      </c>
      <c r="E9" s="299">
        <v>120</v>
      </c>
      <c r="F9" s="302">
        <v>117</v>
      </c>
      <c r="G9" s="667">
        <v>110</v>
      </c>
    </row>
    <row r="10" spans="1:7" s="75" customFormat="1" ht="10.5" customHeight="1">
      <c r="A10" s="658"/>
      <c r="B10" s="309" t="s">
        <v>22</v>
      </c>
      <c r="C10" s="333"/>
      <c r="D10" s="684">
        <v>-57</v>
      </c>
      <c r="E10" s="664">
        <v>-56</v>
      </c>
      <c r="F10" s="665">
        <v>-57</v>
      </c>
      <c r="G10" s="667">
        <v>-63</v>
      </c>
    </row>
    <row r="11" spans="1:7" s="75" customFormat="1" ht="10.5" customHeight="1">
      <c r="A11" s="658"/>
      <c r="B11" s="309" t="s">
        <v>11</v>
      </c>
      <c r="C11" s="333"/>
      <c r="D11" s="684">
        <v>58</v>
      </c>
      <c r="E11" s="664">
        <v>64</v>
      </c>
      <c r="F11" s="665">
        <v>60</v>
      </c>
      <c r="G11" s="668">
        <v>47</v>
      </c>
    </row>
    <row r="12" spans="1:7" s="75" customFormat="1" ht="10.5" customHeight="1">
      <c r="A12" s="657"/>
      <c r="B12" s="303" t="s">
        <v>21</v>
      </c>
      <c r="C12" s="332"/>
      <c r="D12" s="331">
        <v>0</v>
      </c>
      <c r="E12" s="307">
        <v>-3</v>
      </c>
      <c r="F12" s="308">
        <v>0</v>
      </c>
      <c r="G12" s="394">
        <v>-1</v>
      </c>
    </row>
    <row r="13" spans="1:7" s="75" customFormat="1" ht="10.5" customHeight="1">
      <c r="A13" s="658"/>
      <c r="B13" s="311" t="s">
        <v>4</v>
      </c>
      <c r="C13" s="335"/>
      <c r="D13" s="685">
        <v>58</v>
      </c>
      <c r="E13" s="669">
        <v>61</v>
      </c>
      <c r="F13" s="670">
        <v>60</v>
      </c>
      <c r="G13" s="672">
        <v>46</v>
      </c>
    </row>
    <row r="14" spans="1:7" s="75" customFormat="1" ht="10.5" customHeight="1">
      <c r="A14" s="657"/>
      <c r="B14" s="303" t="s">
        <v>8</v>
      </c>
      <c r="C14" s="313"/>
      <c r="D14" s="681">
        <v>49.6</v>
      </c>
      <c r="E14" s="681">
        <v>46.7</v>
      </c>
      <c r="F14" s="681">
        <v>48.7</v>
      </c>
      <c r="G14" s="663">
        <v>57.3</v>
      </c>
    </row>
    <row r="15" spans="1:7" s="75" customFormat="1" ht="10.5" customHeight="1">
      <c r="A15" s="657"/>
      <c r="B15" s="303" t="s">
        <v>67</v>
      </c>
      <c r="C15" s="313"/>
      <c r="D15" s="681">
        <v>13.509622002939665</v>
      </c>
      <c r="E15" s="681">
        <v>15.170859639695703</v>
      </c>
      <c r="F15" s="681">
        <v>14.674531284426804</v>
      </c>
      <c r="G15" s="663">
        <v>10.794482318710212</v>
      </c>
    </row>
    <row r="16" spans="1:7" s="75" customFormat="1" ht="10.5" customHeight="1">
      <c r="A16" s="657"/>
      <c r="B16" s="303" t="s">
        <v>26</v>
      </c>
      <c r="C16" s="296"/>
      <c r="D16" s="338">
        <v>1312</v>
      </c>
      <c r="E16" s="659">
        <v>1293</v>
      </c>
      <c r="F16" s="659">
        <v>1185</v>
      </c>
      <c r="G16" s="394">
        <v>1306</v>
      </c>
    </row>
    <row r="17" spans="1:7" s="75" customFormat="1" ht="10.5" customHeight="1">
      <c r="A17" s="657"/>
      <c r="B17" s="301" t="s">
        <v>59</v>
      </c>
      <c r="C17" s="296"/>
      <c r="D17" s="338">
        <v>4414</v>
      </c>
      <c r="E17" s="305">
        <v>4539</v>
      </c>
      <c r="F17" s="305">
        <v>4849</v>
      </c>
      <c r="G17" s="394">
        <v>4953</v>
      </c>
    </row>
    <row r="18" spans="1:7" s="75" customFormat="1" ht="10.5" customHeight="1">
      <c r="A18" s="657"/>
      <c r="B18" s="317" t="s">
        <v>12</v>
      </c>
      <c r="C18" s="318"/>
      <c r="D18" s="339">
        <v>846</v>
      </c>
      <c r="E18" s="319">
        <v>859</v>
      </c>
      <c r="F18" s="319">
        <v>843</v>
      </c>
      <c r="G18" s="396">
        <v>867</v>
      </c>
    </row>
    <row r="19" spans="1:7" s="75" customFormat="1" ht="10.5" customHeight="1">
      <c r="A19" s="658"/>
      <c r="B19" s="309" t="s">
        <v>20</v>
      </c>
      <c r="C19" s="479"/>
      <c r="D19" s="369"/>
      <c r="E19" s="308"/>
      <c r="F19" s="308"/>
      <c r="G19" s="314"/>
    </row>
    <row r="20" spans="1:7" s="75" customFormat="1" ht="10.5" customHeight="1">
      <c r="A20" s="657"/>
      <c r="B20" s="303" t="s">
        <v>17</v>
      </c>
      <c r="C20" s="341"/>
      <c r="D20" s="675">
        <v>0</v>
      </c>
      <c r="E20" s="675">
        <v>0</v>
      </c>
      <c r="F20" s="316">
        <v>0</v>
      </c>
      <c r="G20" s="676">
        <v>0</v>
      </c>
    </row>
    <row r="21" spans="1:7" s="75" customFormat="1" ht="10.5" customHeight="1">
      <c r="A21" s="657"/>
      <c r="B21" s="303" t="s">
        <v>18</v>
      </c>
      <c r="C21" s="343"/>
      <c r="D21" s="342">
        <v>25.8</v>
      </c>
      <c r="E21" s="316">
        <v>26.7</v>
      </c>
      <c r="F21" s="675">
        <v>25.9</v>
      </c>
      <c r="G21" s="367">
        <v>26.6</v>
      </c>
    </row>
    <row r="22" spans="1:7" s="75" customFormat="1" ht="10.5" customHeight="1">
      <c r="A22" s="657"/>
      <c r="B22" s="303" t="s">
        <v>19</v>
      </c>
      <c r="C22" s="343"/>
      <c r="D22" s="675">
        <v>1.4</v>
      </c>
      <c r="E22" s="316">
        <v>1.4</v>
      </c>
      <c r="F22" s="316">
        <v>1.3</v>
      </c>
      <c r="G22" s="676">
        <v>1.4</v>
      </c>
    </row>
    <row r="23" spans="1:7" s="75" customFormat="1" ht="10.5" customHeight="1">
      <c r="A23" s="658"/>
      <c r="B23" s="309" t="s">
        <v>23</v>
      </c>
      <c r="C23" s="344"/>
      <c r="D23" s="345">
        <v>27.2</v>
      </c>
      <c r="E23" s="677">
        <v>28.1</v>
      </c>
      <c r="F23" s="677">
        <v>27.2</v>
      </c>
      <c r="G23" s="401">
        <v>28</v>
      </c>
    </row>
    <row r="24" spans="1:7" s="75" customFormat="1" ht="10.5" customHeight="1">
      <c r="A24" s="657"/>
      <c r="B24" s="303" t="s">
        <v>15</v>
      </c>
      <c r="C24" s="343"/>
      <c r="D24" s="342">
        <v>9.9999999999999645E-2</v>
      </c>
      <c r="E24" s="316">
        <v>0.19999999999999929</v>
      </c>
      <c r="F24" s="316">
        <v>0.30000000000000071</v>
      </c>
      <c r="G24" s="367">
        <v>0.29999999999999893</v>
      </c>
    </row>
    <row r="25" spans="1:7" s="75" customFormat="1" ht="10.5" customHeight="1">
      <c r="A25" s="657"/>
      <c r="B25" s="303" t="s">
        <v>14</v>
      </c>
      <c r="C25" s="343"/>
      <c r="D25" s="342">
        <v>8.1</v>
      </c>
      <c r="E25" s="316">
        <v>8.4</v>
      </c>
      <c r="F25" s="675">
        <v>8.5</v>
      </c>
      <c r="G25" s="367">
        <v>8.4</v>
      </c>
    </row>
    <row r="26" spans="1:7" s="75" customFormat="1" ht="10.5" customHeight="1">
      <c r="A26" s="658"/>
      <c r="B26" s="326" t="s">
        <v>13</v>
      </c>
      <c r="C26" s="346"/>
      <c r="D26" s="347">
        <v>8.1999999999999993</v>
      </c>
      <c r="E26" s="324">
        <v>8.6</v>
      </c>
      <c r="F26" s="679">
        <v>8.8000000000000007</v>
      </c>
      <c r="G26" s="402">
        <v>8.6999999999999993</v>
      </c>
    </row>
    <row r="27" spans="1:7" s="75" customFormat="1">
      <c r="A27" s="60"/>
      <c r="B27" s="572" t="s">
        <v>98</v>
      </c>
      <c r="C27" s="573"/>
      <c r="D27" s="573"/>
      <c r="E27" s="573"/>
      <c r="F27" s="573"/>
      <c r="G27" s="573"/>
    </row>
    <row r="28" spans="1:7" s="123" customFormat="1" ht="12.75" customHeight="1">
      <c r="A28" s="682"/>
      <c r="B28" s="612"/>
      <c r="C28" s="612"/>
      <c r="D28" s="612"/>
      <c r="E28" s="612"/>
      <c r="F28" s="612"/>
      <c r="G28" s="612"/>
    </row>
    <row r="29" spans="1:7" s="75" customFormat="1">
      <c r="A29" s="5"/>
      <c r="B29" s="611"/>
      <c r="C29" s="611"/>
      <c r="D29" s="611"/>
      <c r="E29" s="611"/>
      <c r="F29" s="611"/>
      <c r="G29" s="611"/>
    </row>
    <row r="30" spans="1:7" s="104" customFormat="1"/>
    <row r="31" spans="1:7" s="104" customFormat="1"/>
    <row r="32" spans="1:7" s="104" customFormat="1"/>
    <row r="33" s="104" customFormat="1"/>
    <row r="34" s="104" customFormat="1"/>
    <row r="35" s="104" customFormat="1"/>
    <row r="36" s="104" customFormat="1"/>
    <row r="37" s="104" customFormat="1"/>
  </sheetData>
  <mergeCells count="2">
    <mergeCell ref="B29:G29"/>
    <mergeCell ref="B28:G28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4">
    <tabColor rgb="FF92D050"/>
    <pageSetUpPr fitToPage="1"/>
  </sheetPr>
  <dimension ref="A1:G39"/>
  <sheetViews>
    <sheetView zoomScale="80" zoomScaleNormal="80" workbookViewId="0"/>
  </sheetViews>
  <sheetFormatPr defaultColWidth="9.33203125" defaultRowHeight="12"/>
  <cols>
    <col min="1" max="1" width="23.33203125" style="44" customWidth="1"/>
    <col min="2" max="2" width="39.33203125" style="44" bestFit="1" customWidth="1"/>
    <col min="3" max="3" width="7.6640625" style="9" customWidth="1"/>
    <col min="4" max="7" width="7.33203125" style="44" customWidth="1"/>
    <col min="8" max="16384" width="9.33203125" style="44"/>
  </cols>
  <sheetData>
    <row r="1" spans="1:7" s="75" customFormat="1" ht="10.5" customHeight="1"/>
    <row r="2" spans="1:7" s="75" customFormat="1" ht="10.5" customHeight="1">
      <c r="B2" s="210" t="s">
        <v>84</v>
      </c>
      <c r="C2" s="247"/>
      <c r="D2" s="200"/>
      <c r="E2" s="200"/>
      <c r="F2" s="200"/>
      <c r="G2" s="200"/>
    </row>
    <row r="3" spans="1:7" s="75" customFormat="1" ht="10.5" customHeight="1">
      <c r="B3" s="282"/>
      <c r="C3" s="280"/>
      <c r="D3" s="279"/>
      <c r="E3" s="279"/>
      <c r="F3" s="279"/>
      <c r="G3" s="281"/>
    </row>
    <row r="4" spans="1:7" s="75" customFormat="1" ht="13.5" customHeight="1">
      <c r="A4" s="656"/>
      <c r="B4" s="286" t="s">
        <v>1</v>
      </c>
      <c r="C4" s="587" t="s">
        <v>106</v>
      </c>
      <c r="D4" s="589" t="s">
        <v>99</v>
      </c>
      <c r="E4" s="589" t="s">
        <v>97</v>
      </c>
      <c r="F4" s="589" t="s">
        <v>94</v>
      </c>
      <c r="G4" s="588" t="s">
        <v>93</v>
      </c>
    </row>
    <row r="5" spans="1:7" s="75" customFormat="1" ht="10.5" customHeight="1">
      <c r="A5" s="657"/>
      <c r="B5" s="303" t="s">
        <v>6</v>
      </c>
      <c r="C5" s="332"/>
      <c r="D5" s="331">
        <v>183</v>
      </c>
      <c r="E5" s="304">
        <v>187</v>
      </c>
      <c r="F5" s="305">
        <v>176</v>
      </c>
      <c r="G5" s="660">
        <v>184</v>
      </c>
    </row>
    <row r="6" spans="1:7" s="75" customFormat="1" ht="10.5" customHeight="1">
      <c r="A6" s="657"/>
      <c r="B6" s="303" t="s">
        <v>2</v>
      </c>
      <c r="C6" s="332"/>
      <c r="D6" s="331">
        <v>61</v>
      </c>
      <c r="E6" s="661">
        <v>64</v>
      </c>
      <c r="F6" s="662">
        <v>62</v>
      </c>
      <c r="G6" s="398">
        <v>63</v>
      </c>
    </row>
    <row r="7" spans="1:7" s="75" customFormat="1" ht="10.5" customHeight="1">
      <c r="A7" s="657"/>
      <c r="B7" s="303" t="s">
        <v>0</v>
      </c>
      <c r="C7" s="332"/>
      <c r="D7" s="331">
        <v>6</v>
      </c>
      <c r="E7" s="307">
        <v>5</v>
      </c>
      <c r="F7" s="308">
        <v>5</v>
      </c>
      <c r="G7" s="398">
        <v>4</v>
      </c>
    </row>
    <row r="8" spans="1:7" s="75" customFormat="1" ht="10.5" customHeight="1">
      <c r="A8" s="657"/>
      <c r="B8" s="303" t="s">
        <v>16</v>
      </c>
      <c r="C8" s="332"/>
      <c r="D8" s="331">
        <v>0</v>
      </c>
      <c r="E8" s="307">
        <v>1</v>
      </c>
      <c r="F8" s="308">
        <v>0</v>
      </c>
      <c r="G8" s="398">
        <v>0</v>
      </c>
    </row>
    <row r="9" spans="1:7" s="75" customFormat="1" ht="10.5" customHeight="1">
      <c r="A9" s="658"/>
      <c r="B9" s="309" t="s">
        <v>7</v>
      </c>
      <c r="C9" s="333"/>
      <c r="D9" s="302">
        <v>250</v>
      </c>
      <c r="E9" s="686">
        <v>257</v>
      </c>
      <c r="F9" s="666">
        <v>243</v>
      </c>
      <c r="G9" s="667">
        <v>251</v>
      </c>
    </row>
    <row r="10" spans="1:7" s="75" customFormat="1" ht="10.5" customHeight="1">
      <c r="A10" s="658"/>
      <c r="B10" s="309" t="s">
        <v>22</v>
      </c>
      <c r="C10" s="333"/>
      <c r="D10" s="684">
        <v>-116</v>
      </c>
      <c r="E10" s="664">
        <v>-116</v>
      </c>
      <c r="F10" s="310">
        <v>-117</v>
      </c>
      <c r="G10" s="395">
        <v>-120</v>
      </c>
    </row>
    <row r="11" spans="1:7" s="75" customFormat="1" ht="10.5" customHeight="1">
      <c r="A11" s="658"/>
      <c r="B11" s="309" t="s">
        <v>11</v>
      </c>
      <c r="C11" s="333"/>
      <c r="D11" s="684">
        <v>134</v>
      </c>
      <c r="E11" s="664">
        <v>141</v>
      </c>
      <c r="F11" s="665">
        <v>126</v>
      </c>
      <c r="G11" s="668">
        <v>131</v>
      </c>
    </row>
    <row r="12" spans="1:7" s="75" customFormat="1" ht="10.5" customHeight="1">
      <c r="A12" s="657"/>
      <c r="B12" s="303" t="s">
        <v>21</v>
      </c>
      <c r="C12" s="332"/>
      <c r="D12" s="331">
        <v>-4</v>
      </c>
      <c r="E12" s="307">
        <v>-2</v>
      </c>
      <c r="F12" s="308">
        <v>-2</v>
      </c>
      <c r="G12" s="394">
        <v>-3</v>
      </c>
    </row>
    <row r="13" spans="1:7" s="75" customFormat="1" ht="10.5" customHeight="1">
      <c r="A13" s="658"/>
      <c r="B13" s="311" t="s">
        <v>4</v>
      </c>
      <c r="C13" s="335"/>
      <c r="D13" s="685">
        <v>130</v>
      </c>
      <c r="E13" s="669">
        <v>139</v>
      </c>
      <c r="F13" s="670">
        <v>124</v>
      </c>
      <c r="G13" s="672">
        <v>128</v>
      </c>
    </row>
    <row r="14" spans="1:7" s="75" customFormat="1" ht="10.5" customHeight="1">
      <c r="A14" s="657"/>
      <c r="B14" s="303" t="s">
        <v>8</v>
      </c>
      <c r="C14" s="313"/>
      <c r="D14" s="337">
        <v>46.4</v>
      </c>
      <c r="E14" s="681">
        <v>45.1</v>
      </c>
      <c r="F14" s="306">
        <v>48.1</v>
      </c>
      <c r="G14" s="398">
        <v>47.8</v>
      </c>
    </row>
    <row r="15" spans="1:7" s="75" customFormat="1" ht="10.5" customHeight="1">
      <c r="A15" s="657"/>
      <c r="B15" s="303" t="s">
        <v>67</v>
      </c>
      <c r="C15" s="313"/>
      <c r="D15" s="337">
        <v>15.348317587990575</v>
      </c>
      <c r="E15" s="306">
        <v>17.161580188130067</v>
      </c>
      <c r="F15" s="306">
        <v>15.087877133269236</v>
      </c>
      <c r="G15" s="398">
        <v>15.433017150690596</v>
      </c>
    </row>
    <row r="16" spans="1:7" s="75" customFormat="1" ht="10.5" customHeight="1">
      <c r="A16" s="657"/>
      <c r="B16" s="303" t="s">
        <v>26</v>
      </c>
      <c r="C16" s="296"/>
      <c r="D16" s="338">
        <v>2660</v>
      </c>
      <c r="E16" s="659">
        <v>2572</v>
      </c>
      <c r="F16" s="659">
        <v>2473</v>
      </c>
      <c r="G16" s="394">
        <v>2554</v>
      </c>
    </row>
    <row r="17" spans="1:7" s="75" customFormat="1" ht="10.5" customHeight="1">
      <c r="A17" s="657"/>
      <c r="B17" s="301" t="s">
        <v>59</v>
      </c>
      <c r="C17" s="296"/>
      <c r="D17" s="338">
        <v>4889</v>
      </c>
      <c r="E17" s="305">
        <v>4948</v>
      </c>
      <c r="F17" s="305">
        <v>4956</v>
      </c>
      <c r="G17" s="394">
        <v>5215</v>
      </c>
    </row>
    <row r="18" spans="1:7" s="75" customFormat="1" ht="10.5" customHeight="1">
      <c r="A18" s="657"/>
      <c r="B18" s="317" t="s">
        <v>12</v>
      </c>
      <c r="C18" s="318"/>
      <c r="D18" s="673">
        <v>1936</v>
      </c>
      <c r="E18" s="673">
        <v>1978</v>
      </c>
      <c r="F18" s="673">
        <v>2058</v>
      </c>
      <c r="G18" s="674">
        <v>2069</v>
      </c>
    </row>
    <row r="19" spans="1:7" s="75" customFormat="1" ht="10.5" customHeight="1">
      <c r="A19" s="658"/>
      <c r="B19" s="309" t="s">
        <v>20</v>
      </c>
      <c r="C19" s="479"/>
      <c r="D19" s="369"/>
      <c r="E19" s="308"/>
      <c r="F19" s="308"/>
      <c r="G19" s="314"/>
    </row>
    <row r="20" spans="1:7" s="75" customFormat="1" ht="10.5" customHeight="1">
      <c r="A20" s="657"/>
      <c r="B20" s="303" t="s">
        <v>17</v>
      </c>
      <c r="C20" s="341"/>
      <c r="D20" s="342">
        <v>0.70000000000000284</v>
      </c>
      <c r="E20" s="316">
        <v>0.69999999999999574</v>
      </c>
      <c r="F20" s="675">
        <v>0.69999999999999574</v>
      </c>
      <c r="G20" s="367">
        <v>0.69999999999999574</v>
      </c>
    </row>
    <row r="21" spans="1:7" s="75" customFormat="1" ht="10.5" customHeight="1">
      <c r="A21" s="657"/>
      <c r="B21" s="303" t="s">
        <v>18</v>
      </c>
      <c r="C21" s="343"/>
      <c r="D21" s="342">
        <v>42.5</v>
      </c>
      <c r="E21" s="316">
        <v>43.7</v>
      </c>
      <c r="F21" s="316">
        <v>43.6</v>
      </c>
      <c r="G21" s="367">
        <v>43.7</v>
      </c>
    </row>
    <row r="22" spans="1:7" s="75" customFormat="1" ht="10.5" customHeight="1">
      <c r="A22" s="657"/>
      <c r="B22" s="303" t="s">
        <v>19</v>
      </c>
      <c r="C22" s="343"/>
      <c r="D22" s="675">
        <v>3.9</v>
      </c>
      <c r="E22" s="675">
        <v>4.0999999999999996</v>
      </c>
      <c r="F22" s="316">
        <v>4.0999999999999996</v>
      </c>
      <c r="G22" s="676">
        <v>4.0999999999999996</v>
      </c>
    </row>
    <row r="23" spans="1:7" s="75" customFormat="1" ht="10.5" customHeight="1">
      <c r="A23" s="658"/>
      <c r="B23" s="309" t="s">
        <v>23</v>
      </c>
      <c r="C23" s="344"/>
      <c r="D23" s="677">
        <v>47.1</v>
      </c>
      <c r="E23" s="677">
        <v>48.5</v>
      </c>
      <c r="F23" s="677">
        <v>48.4</v>
      </c>
      <c r="G23" s="678">
        <v>48.5</v>
      </c>
    </row>
    <row r="24" spans="1:7" s="75" customFormat="1" ht="10.5" customHeight="1">
      <c r="A24" s="657"/>
      <c r="B24" s="303" t="s">
        <v>15</v>
      </c>
      <c r="C24" s="343"/>
      <c r="D24" s="342">
        <v>0</v>
      </c>
      <c r="E24" s="316">
        <v>9.9999999999997868E-2</v>
      </c>
      <c r="F24" s="316">
        <v>9.9999999999997868E-2</v>
      </c>
      <c r="G24" s="367">
        <v>0</v>
      </c>
    </row>
    <row r="25" spans="1:7" s="75" customFormat="1" ht="10.5" customHeight="1">
      <c r="A25" s="657"/>
      <c r="B25" s="303" t="s">
        <v>14</v>
      </c>
      <c r="C25" s="343"/>
      <c r="D25" s="342">
        <v>22.1</v>
      </c>
      <c r="E25" s="316">
        <v>22.8</v>
      </c>
      <c r="F25" s="316">
        <v>22.6</v>
      </c>
      <c r="G25" s="367">
        <v>22.2</v>
      </c>
    </row>
    <row r="26" spans="1:7" s="75" customFormat="1" ht="10.5" customHeight="1">
      <c r="A26" s="658"/>
      <c r="B26" s="311" t="s">
        <v>13</v>
      </c>
      <c r="C26" s="346"/>
      <c r="D26" s="347">
        <v>22.1</v>
      </c>
      <c r="E26" s="324">
        <v>22.9</v>
      </c>
      <c r="F26" s="324">
        <v>22.7</v>
      </c>
      <c r="G26" s="402">
        <v>22.2</v>
      </c>
    </row>
    <row r="27" spans="1:7" s="75" customFormat="1" ht="12" customHeight="1">
      <c r="A27" s="682"/>
      <c r="B27" s="610" t="s">
        <v>98</v>
      </c>
      <c r="C27" s="610"/>
      <c r="D27" s="610"/>
      <c r="E27" s="610"/>
      <c r="F27" s="610"/>
      <c r="G27" s="610"/>
    </row>
    <row r="28" spans="1:7" s="75" customFormat="1" ht="12" customHeight="1">
      <c r="A28" s="5"/>
      <c r="B28" s="236"/>
      <c r="C28" s="236"/>
      <c r="D28" s="236"/>
      <c r="E28" s="236"/>
      <c r="F28" s="236"/>
      <c r="G28" s="236"/>
    </row>
    <row r="29" spans="1:7" s="75" customFormat="1">
      <c r="A29" s="44"/>
      <c r="B29" s="611"/>
      <c r="C29" s="611"/>
      <c r="D29" s="611"/>
      <c r="E29" s="611"/>
      <c r="F29" s="611"/>
      <c r="G29" s="611"/>
    </row>
    <row r="30" spans="1:7" s="104" customFormat="1"/>
    <row r="31" spans="1:7" s="104" customFormat="1"/>
    <row r="32" spans="1:7" s="104" customFormat="1"/>
    <row r="33" s="104" customFormat="1"/>
    <row r="34" s="104" customFormat="1"/>
    <row r="35" s="104" customFormat="1"/>
    <row r="36" s="104" customFormat="1"/>
    <row r="37" s="104" customFormat="1"/>
    <row r="38" s="104" customFormat="1"/>
    <row r="39" s="104" customFormat="1"/>
  </sheetData>
  <mergeCells count="2">
    <mergeCell ref="B29:G29"/>
    <mergeCell ref="B27:G27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AV109"/>
  <sheetViews>
    <sheetView zoomScale="80" zoomScaleNormal="80" workbookViewId="0">
      <selection activeCell="D4" sqref="D4:J29"/>
    </sheetView>
  </sheetViews>
  <sheetFormatPr defaultColWidth="9.33203125" defaultRowHeight="12" outlineLevelRow="1" outlineLevelCol="1"/>
  <cols>
    <col min="1" max="1" width="23.33203125" style="43" customWidth="1"/>
    <col min="2" max="2" width="33.33203125" style="44" customWidth="1"/>
    <col min="3" max="3" width="7.5" style="9" customWidth="1"/>
    <col min="4" max="7" width="7.5" style="44" customWidth="1"/>
    <col min="8" max="10" width="6.33203125" style="44" customWidth="1" outlineLevel="1"/>
    <col min="11" max="12" width="7.5" style="44" customWidth="1"/>
    <col min="13" max="15" width="8.5" style="44" customWidth="1" outlineLevel="1"/>
    <col min="16" max="16" width="9.33203125" style="44"/>
    <col min="17" max="18" width="14" style="44" bestFit="1" customWidth="1"/>
    <col min="19" max="22" width="9.33203125" style="44"/>
    <col min="23" max="23" width="13.1640625" style="44" customWidth="1"/>
    <col min="24" max="24" width="8.1640625" style="44" customWidth="1"/>
    <col min="25" max="16384" width="9.33203125" style="44"/>
  </cols>
  <sheetData>
    <row r="1" spans="1:48" s="75" customFormat="1" ht="10.5" customHeight="1">
      <c r="A1" s="112" t="s">
        <v>52</v>
      </c>
      <c r="B1" s="113">
        <v>2</v>
      </c>
      <c r="C1" s="113">
        <f t="shared" ref="C1:N1" si="0">+B1+1</f>
        <v>3</v>
      </c>
      <c r="D1" s="113">
        <f t="shared" si="0"/>
        <v>4</v>
      </c>
      <c r="E1" s="113">
        <f t="shared" si="0"/>
        <v>5</v>
      </c>
      <c r="F1" s="113">
        <f t="shared" si="0"/>
        <v>6</v>
      </c>
      <c r="G1" s="113">
        <f t="shared" si="0"/>
        <v>7</v>
      </c>
      <c r="H1" s="113">
        <f t="shared" si="0"/>
        <v>8</v>
      </c>
      <c r="I1" s="113">
        <f t="shared" si="0"/>
        <v>9</v>
      </c>
      <c r="J1" s="113">
        <f t="shared" si="0"/>
        <v>10</v>
      </c>
      <c r="K1" s="113">
        <f t="shared" si="0"/>
        <v>11</v>
      </c>
      <c r="L1" s="113">
        <f t="shared" si="0"/>
        <v>12</v>
      </c>
      <c r="M1" s="113">
        <f t="shared" si="0"/>
        <v>13</v>
      </c>
      <c r="N1" s="113">
        <f t="shared" si="0"/>
        <v>14</v>
      </c>
      <c r="O1" s="113">
        <v>17</v>
      </c>
      <c r="P1" s="113">
        <v>35</v>
      </c>
      <c r="Q1" s="113">
        <v>36</v>
      </c>
      <c r="R1" s="113">
        <v>37</v>
      </c>
      <c r="S1" s="113"/>
      <c r="T1" s="113"/>
      <c r="U1" s="113">
        <v>38</v>
      </c>
    </row>
    <row r="2" spans="1:48" s="75" customFormat="1" ht="10.5" customHeight="1">
      <c r="A2" s="112"/>
      <c r="B2" s="184" t="s">
        <v>88</v>
      </c>
      <c r="C2" s="185"/>
      <c r="D2" s="186"/>
      <c r="E2" s="186"/>
      <c r="F2" s="186"/>
      <c r="G2" s="186"/>
      <c r="H2" s="186"/>
      <c r="I2" s="186"/>
      <c r="J2" s="186"/>
      <c r="K2" s="186"/>
      <c r="L2" s="186"/>
      <c r="M2" s="187"/>
      <c r="N2" s="187"/>
      <c r="O2" s="187"/>
      <c r="V2" s="75" t="s">
        <v>80</v>
      </c>
    </row>
    <row r="3" spans="1:48" s="75" customFormat="1" ht="24" customHeight="1">
      <c r="A3" s="111" t="str">
        <f>+"headingqy"&amp;$A$1</f>
        <v>headingqyGroup</v>
      </c>
      <c r="B3" s="268" t="e">
        <f>+VLOOKUP($A3,#REF!,B$1+1,FALSE)</f>
        <v>#REF!</v>
      </c>
      <c r="C3" s="288" t="e">
        <f>+VLOOKUP($A3,#REF!,C$1+1,FALSE)</f>
        <v>#REF!</v>
      </c>
      <c r="D3" s="289" t="e">
        <f>+VLOOKUP($A3,#REF!,D$1+1,FALSE)</f>
        <v>#REF!</v>
      </c>
      <c r="E3" s="289" t="e">
        <f>+VLOOKUP($A3,#REF!,E$1+1,FALSE)</f>
        <v>#REF!</v>
      </c>
      <c r="F3" s="289" t="e">
        <f>+VLOOKUP($A3,#REF!,F$1+1,FALSE)</f>
        <v>#REF!</v>
      </c>
      <c r="G3" s="289" t="e">
        <f>+VLOOKUP($A3,#REF!,G$1+1,FALSE)</f>
        <v>#REF!</v>
      </c>
      <c r="H3" s="289" t="e">
        <f>+VLOOKUP($A3,#REF!,H$1+1,FALSE)</f>
        <v>#REF!</v>
      </c>
      <c r="I3" s="289" t="e">
        <f>+VLOOKUP($A3,#REF!,I$1+1,FALSE)</f>
        <v>#REF!</v>
      </c>
      <c r="J3" s="289" t="e">
        <f>+VLOOKUP($A3,#REF!,J$1+1,FALSE)</f>
        <v>#REF!</v>
      </c>
      <c r="K3" s="290" t="e">
        <f>+VLOOKUP($A3,#REF!,K$1+1,FALSE)</f>
        <v>#REF!</v>
      </c>
      <c r="L3" s="291" t="e">
        <f>+VLOOKUP($A3,#REF!,L$1+1,FALSE)</f>
        <v>#REF!</v>
      </c>
      <c r="M3" s="290" t="e">
        <f>+VLOOKUP($A3,#REF!,M$1+1,FALSE)</f>
        <v>#REF!</v>
      </c>
      <c r="N3" s="291" t="e">
        <f>+VLOOKUP($A3,#REF!,N$1+1,FALSE)</f>
        <v>#REF!</v>
      </c>
      <c r="O3" s="449" t="e">
        <f>'PeB FI'!#REF!</f>
        <v>#REF!</v>
      </c>
      <c r="P3" s="114"/>
      <c r="V3" s="288" t="e">
        <f>C3</f>
        <v>#REF!</v>
      </c>
      <c r="W3" s="289" t="e">
        <f t="shared" ref="W3:AH3" si="1">D3</f>
        <v>#REF!</v>
      </c>
      <c r="X3" s="289" t="e">
        <f t="shared" si="1"/>
        <v>#REF!</v>
      </c>
      <c r="Y3" s="289" t="e">
        <f t="shared" si="1"/>
        <v>#REF!</v>
      </c>
      <c r="Z3" s="289" t="e">
        <f t="shared" si="1"/>
        <v>#REF!</v>
      </c>
      <c r="AA3" s="289" t="e">
        <f t="shared" si="1"/>
        <v>#REF!</v>
      </c>
      <c r="AB3" s="289" t="e">
        <f t="shared" si="1"/>
        <v>#REF!</v>
      </c>
      <c r="AC3" s="289" t="e">
        <f t="shared" si="1"/>
        <v>#REF!</v>
      </c>
      <c r="AD3" s="290" t="e">
        <f t="shared" si="1"/>
        <v>#REF!</v>
      </c>
      <c r="AE3" s="291" t="e">
        <f t="shared" si="1"/>
        <v>#REF!</v>
      </c>
      <c r="AF3" s="290" t="e">
        <f t="shared" si="1"/>
        <v>#REF!</v>
      </c>
      <c r="AG3" s="291" t="e">
        <f t="shared" si="1"/>
        <v>#REF!</v>
      </c>
      <c r="AH3" s="285" t="e">
        <f t="shared" si="1"/>
        <v>#REF!</v>
      </c>
    </row>
    <row r="4" spans="1:48" s="75" customFormat="1" ht="10.5" customHeight="1">
      <c r="A4" s="115" t="s">
        <v>6</v>
      </c>
      <c r="B4" s="303" t="s">
        <v>6</v>
      </c>
      <c r="C4" s="295"/>
      <c r="D4" s="349"/>
      <c r="E4" s="338"/>
      <c r="F4" s="338"/>
      <c r="G4" s="338"/>
      <c r="H4" s="337"/>
      <c r="I4" s="337"/>
      <c r="J4" s="337"/>
      <c r="K4" s="405"/>
      <c r="L4" s="419"/>
      <c r="M4" s="295"/>
      <c r="N4" s="349"/>
      <c r="O4" s="551"/>
      <c r="Q4" s="475" t="e">
        <f>((C4-D4)/D4)-K4</f>
        <v>#DIV/0!</v>
      </c>
      <c r="R4" s="475" t="e">
        <f>((C4-G4)/G4)-L4</f>
        <v>#DIV/0!</v>
      </c>
      <c r="S4" s="475" t="e">
        <f t="shared" ref="S4:S15" si="2">((M4-N4)/N4)-O4</f>
        <v>#DIV/0!</v>
      </c>
      <c r="T4" s="475">
        <f>C4+D4+E4-M4</f>
        <v>0</v>
      </c>
      <c r="U4" s="475">
        <f>G4+H4+I4-N4</f>
        <v>0</v>
      </c>
      <c r="V4" s="274"/>
      <c r="W4" s="192"/>
      <c r="X4" s="193"/>
      <c r="Y4" s="193"/>
      <c r="Z4" s="193"/>
      <c r="AA4" s="194"/>
      <c r="AB4" s="194"/>
      <c r="AC4" s="194"/>
      <c r="AD4" s="201"/>
      <c r="AE4" s="202"/>
      <c r="AF4" s="274"/>
      <c r="AG4" s="192"/>
      <c r="AH4" s="435"/>
      <c r="AJ4" s="120">
        <f t="shared" ref="AJ4:AJ29" si="3">C4-V4</f>
        <v>0</v>
      </c>
      <c r="AK4" s="120">
        <f t="shared" ref="AK4:AK29" si="4">D4-W4</f>
        <v>0</v>
      </c>
      <c r="AL4" s="120">
        <f t="shared" ref="AL4:AL29" si="5">E4-X4</f>
        <v>0</v>
      </c>
      <c r="AM4" s="120">
        <f t="shared" ref="AM4:AM29" si="6">F4-Y4</f>
        <v>0</v>
      </c>
      <c r="AN4" s="120">
        <f t="shared" ref="AN4:AN29" si="7">G4-Z4</f>
        <v>0</v>
      </c>
      <c r="AO4" s="120">
        <f t="shared" ref="AO4:AO29" si="8">H4-AA4</f>
        <v>0</v>
      </c>
      <c r="AP4" s="120">
        <f t="shared" ref="AP4:AP29" si="9">I4-AB4</f>
        <v>0</v>
      </c>
      <c r="AQ4" s="120">
        <f t="shared" ref="AQ4:AQ29" si="10">J4-AC4</f>
        <v>0</v>
      </c>
      <c r="AR4" s="120">
        <f t="shared" ref="AR4:AR29" si="11">K4-AD4</f>
        <v>0</v>
      </c>
      <c r="AS4" s="120">
        <f t="shared" ref="AS4:AS29" si="12">L4-AE4</f>
        <v>0</v>
      </c>
      <c r="AT4" s="120">
        <f t="shared" ref="AT4:AT29" si="13">M4-AF4</f>
        <v>0</v>
      </c>
      <c r="AU4" s="120">
        <f t="shared" ref="AU4:AU29" si="14">N4-AG4</f>
        <v>0</v>
      </c>
      <c r="AV4" s="120">
        <f t="shared" ref="AV4:AV29" si="15">O4-AH4</f>
        <v>0</v>
      </c>
    </row>
    <row r="5" spans="1:48" s="75" customFormat="1" ht="10.5" customHeight="1">
      <c r="A5" s="115" t="s">
        <v>2</v>
      </c>
      <c r="B5" s="303" t="s">
        <v>2</v>
      </c>
      <c r="C5" s="295"/>
      <c r="D5" s="350"/>
      <c r="E5" s="351"/>
      <c r="F5" s="337"/>
      <c r="G5" s="337"/>
      <c r="H5" s="351"/>
      <c r="I5" s="351"/>
      <c r="J5" s="351"/>
      <c r="K5" s="201"/>
      <c r="L5" s="202"/>
      <c r="M5" s="295"/>
      <c r="N5" s="350"/>
      <c r="O5" s="552"/>
      <c r="Q5" s="475" t="e">
        <f t="shared" ref="Q5:Q29" si="16">((C5-D5)/D5)-K5</f>
        <v>#DIV/0!</v>
      </c>
      <c r="R5" s="475" t="e">
        <f t="shared" ref="R5:R29" si="17">((C5-G5)/G5)-L5</f>
        <v>#DIV/0!</v>
      </c>
      <c r="S5" s="475" t="e">
        <f t="shared" si="2"/>
        <v>#DIV/0!</v>
      </c>
      <c r="T5" s="475">
        <f t="shared" ref="T5:T15" si="18">C5+D5+E5-M5</f>
        <v>0</v>
      </c>
      <c r="U5" s="475">
        <f t="shared" ref="U5:U15" si="19">G5+H5+I5-N5</f>
        <v>0</v>
      </c>
      <c r="V5" s="198"/>
      <c r="W5" s="199"/>
      <c r="X5" s="200"/>
      <c r="Y5" s="194"/>
      <c r="Z5" s="194"/>
      <c r="AA5" s="200"/>
      <c r="AB5" s="200"/>
      <c r="AC5" s="200"/>
      <c r="AD5" s="201"/>
      <c r="AE5" s="202"/>
      <c r="AF5" s="198"/>
      <c r="AG5" s="199"/>
      <c r="AH5" s="196"/>
      <c r="AJ5" s="120">
        <f t="shared" si="3"/>
        <v>0</v>
      </c>
      <c r="AK5" s="120">
        <f t="shared" si="4"/>
        <v>0</v>
      </c>
      <c r="AL5" s="120">
        <f t="shared" si="5"/>
        <v>0</v>
      </c>
      <c r="AM5" s="120">
        <f t="shared" si="6"/>
        <v>0</v>
      </c>
      <c r="AN5" s="120">
        <f t="shared" si="7"/>
        <v>0</v>
      </c>
      <c r="AO5" s="120">
        <f t="shared" si="8"/>
        <v>0</v>
      </c>
      <c r="AP5" s="120">
        <f t="shared" si="9"/>
        <v>0</v>
      </c>
      <c r="AQ5" s="120">
        <f t="shared" si="10"/>
        <v>0</v>
      </c>
      <c r="AR5" s="120">
        <f t="shared" si="11"/>
        <v>0</v>
      </c>
      <c r="AS5" s="120">
        <f t="shared" si="12"/>
        <v>0</v>
      </c>
      <c r="AT5" s="120">
        <f t="shared" si="13"/>
        <v>0</v>
      </c>
      <c r="AU5" s="120">
        <f t="shared" si="14"/>
        <v>0</v>
      </c>
      <c r="AV5" s="120">
        <f t="shared" si="15"/>
        <v>0</v>
      </c>
    </row>
    <row r="6" spans="1:48" s="75" customFormat="1" ht="10.5" customHeight="1">
      <c r="A6" s="115" t="s">
        <v>0</v>
      </c>
      <c r="B6" s="303" t="s">
        <v>0</v>
      </c>
      <c r="C6" s="295"/>
      <c r="D6" s="350"/>
      <c r="E6" s="351"/>
      <c r="F6" s="337"/>
      <c r="G6" s="337"/>
      <c r="H6" s="351"/>
      <c r="I6" s="351"/>
      <c r="J6" s="351"/>
      <c r="K6" s="201"/>
      <c r="L6" s="202"/>
      <c r="M6" s="295"/>
      <c r="N6" s="350"/>
      <c r="O6" s="552"/>
      <c r="Q6" s="475" t="e">
        <f t="shared" si="16"/>
        <v>#DIV/0!</v>
      </c>
      <c r="R6" s="476" t="e">
        <f>((C6-G6)/G6)-L6</f>
        <v>#DIV/0!</v>
      </c>
      <c r="S6" s="476" t="e">
        <f t="shared" si="2"/>
        <v>#DIV/0!</v>
      </c>
      <c r="T6" s="475">
        <f t="shared" si="18"/>
        <v>0</v>
      </c>
      <c r="U6" s="475">
        <f t="shared" si="19"/>
        <v>0</v>
      </c>
      <c r="V6" s="198"/>
      <c r="W6" s="199"/>
      <c r="X6" s="200"/>
      <c r="Y6" s="194"/>
      <c r="Z6" s="194"/>
      <c r="AA6" s="200"/>
      <c r="AB6" s="200"/>
      <c r="AC6" s="200"/>
      <c r="AD6" s="201"/>
      <c r="AE6" s="202"/>
      <c r="AF6" s="198"/>
      <c r="AG6" s="199"/>
      <c r="AH6" s="196"/>
      <c r="AJ6" s="120">
        <f t="shared" si="3"/>
        <v>0</v>
      </c>
      <c r="AK6" s="120">
        <f t="shared" si="4"/>
        <v>0</v>
      </c>
      <c r="AL6" s="120">
        <f t="shared" si="5"/>
        <v>0</v>
      </c>
      <c r="AM6" s="120">
        <f t="shared" si="6"/>
        <v>0</v>
      </c>
      <c r="AN6" s="120">
        <f t="shared" si="7"/>
        <v>0</v>
      </c>
      <c r="AO6" s="120">
        <f t="shared" si="8"/>
        <v>0</v>
      </c>
      <c r="AP6" s="120">
        <f t="shared" si="9"/>
        <v>0</v>
      </c>
      <c r="AQ6" s="120">
        <f t="shared" si="10"/>
        <v>0</v>
      </c>
      <c r="AR6" s="120">
        <f t="shared" si="11"/>
        <v>0</v>
      </c>
      <c r="AS6" s="120">
        <f t="shared" si="12"/>
        <v>0</v>
      </c>
      <c r="AT6" s="120">
        <f t="shared" si="13"/>
        <v>0</v>
      </c>
      <c r="AU6" s="120">
        <f t="shared" si="14"/>
        <v>0</v>
      </c>
      <c r="AV6" s="120">
        <f t="shared" si="15"/>
        <v>0</v>
      </c>
    </row>
    <row r="7" spans="1:48" s="75" customFormat="1" ht="10.5" customHeight="1">
      <c r="A7" s="115" t="s">
        <v>16</v>
      </c>
      <c r="B7" s="303" t="s">
        <v>16</v>
      </c>
      <c r="C7" s="295"/>
      <c r="D7" s="350"/>
      <c r="E7" s="351"/>
      <c r="F7" s="337"/>
      <c r="G7" s="337"/>
      <c r="H7" s="351"/>
      <c r="I7" s="351"/>
      <c r="J7" s="351"/>
      <c r="K7" s="201"/>
      <c r="L7" s="202"/>
      <c r="M7" s="295"/>
      <c r="N7" s="350"/>
      <c r="O7" s="552"/>
      <c r="Q7" s="475"/>
      <c r="R7" s="475"/>
      <c r="S7" s="475" t="e">
        <f t="shared" si="2"/>
        <v>#DIV/0!</v>
      </c>
      <c r="T7" s="475">
        <f t="shared" si="18"/>
        <v>0</v>
      </c>
      <c r="U7" s="475">
        <f t="shared" si="19"/>
        <v>0</v>
      </c>
      <c r="V7" s="198"/>
      <c r="W7" s="199"/>
      <c r="X7" s="200"/>
      <c r="Y7" s="194"/>
      <c r="Z7" s="194"/>
      <c r="AA7" s="200"/>
      <c r="AB7" s="200"/>
      <c r="AC7" s="200"/>
      <c r="AD7" s="201"/>
      <c r="AE7" s="202"/>
      <c r="AF7" s="198"/>
      <c r="AG7" s="199"/>
      <c r="AH7" s="196"/>
      <c r="AJ7" s="120">
        <f t="shared" si="3"/>
        <v>0</v>
      </c>
      <c r="AK7" s="120">
        <f t="shared" si="4"/>
        <v>0</v>
      </c>
      <c r="AL7" s="120">
        <f t="shared" si="5"/>
        <v>0</v>
      </c>
      <c r="AM7" s="120">
        <f t="shared" si="6"/>
        <v>0</v>
      </c>
      <c r="AN7" s="120">
        <f t="shared" si="7"/>
        <v>0</v>
      </c>
      <c r="AO7" s="120">
        <f t="shared" si="8"/>
        <v>0</v>
      </c>
      <c r="AP7" s="120">
        <f t="shared" si="9"/>
        <v>0</v>
      </c>
      <c r="AQ7" s="120">
        <f t="shared" si="10"/>
        <v>0</v>
      </c>
      <c r="AR7" s="120">
        <f t="shared" si="11"/>
        <v>0</v>
      </c>
      <c r="AS7" s="120">
        <f t="shared" si="12"/>
        <v>0</v>
      </c>
      <c r="AT7" s="120">
        <f t="shared" si="13"/>
        <v>0</v>
      </c>
      <c r="AU7" s="120">
        <f t="shared" si="14"/>
        <v>0</v>
      </c>
      <c r="AV7" s="120">
        <f t="shared" si="15"/>
        <v>0</v>
      </c>
    </row>
    <row r="8" spans="1:48" s="75" customFormat="1" ht="10.5" customHeight="1">
      <c r="A8" s="116" t="s">
        <v>7</v>
      </c>
      <c r="B8" s="309" t="s">
        <v>7</v>
      </c>
      <c r="C8" s="298"/>
      <c r="D8" s="353"/>
      <c r="E8" s="354"/>
      <c r="F8" s="355"/>
      <c r="G8" s="355"/>
      <c r="H8" s="354"/>
      <c r="I8" s="354"/>
      <c r="J8" s="354"/>
      <c r="K8" s="204"/>
      <c r="L8" s="205"/>
      <c r="M8" s="297"/>
      <c r="N8" s="355"/>
      <c r="O8" s="553"/>
      <c r="Q8" s="475" t="e">
        <f t="shared" si="16"/>
        <v>#DIV/0!</v>
      </c>
      <c r="R8" s="475" t="e">
        <f t="shared" si="17"/>
        <v>#DIV/0!</v>
      </c>
      <c r="S8" s="475" t="e">
        <f t="shared" si="2"/>
        <v>#DIV/0!</v>
      </c>
      <c r="T8" s="475">
        <f t="shared" si="18"/>
        <v>0</v>
      </c>
      <c r="U8" s="475">
        <f t="shared" si="19"/>
        <v>0</v>
      </c>
      <c r="V8" s="208"/>
      <c r="W8" s="209"/>
      <c r="X8" s="210"/>
      <c r="Y8" s="203"/>
      <c r="Z8" s="203"/>
      <c r="AA8" s="210"/>
      <c r="AB8" s="210"/>
      <c r="AC8" s="210"/>
      <c r="AD8" s="201"/>
      <c r="AE8" s="202"/>
      <c r="AF8" s="208"/>
      <c r="AG8" s="209"/>
      <c r="AH8" s="207"/>
      <c r="AJ8" s="120">
        <f t="shared" si="3"/>
        <v>0</v>
      </c>
      <c r="AK8" s="120">
        <f t="shared" si="4"/>
        <v>0</v>
      </c>
      <c r="AL8" s="120">
        <f t="shared" si="5"/>
        <v>0</v>
      </c>
      <c r="AM8" s="120">
        <f t="shared" si="6"/>
        <v>0</v>
      </c>
      <c r="AN8" s="120">
        <f t="shared" si="7"/>
        <v>0</v>
      </c>
      <c r="AO8" s="120">
        <f t="shared" si="8"/>
        <v>0</v>
      </c>
      <c r="AP8" s="120">
        <f t="shared" si="9"/>
        <v>0</v>
      </c>
      <c r="AQ8" s="120">
        <f t="shared" si="10"/>
        <v>0</v>
      </c>
      <c r="AR8" s="120">
        <f t="shared" si="11"/>
        <v>0</v>
      </c>
      <c r="AS8" s="120">
        <f t="shared" si="12"/>
        <v>0</v>
      </c>
      <c r="AT8" s="120">
        <f t="shared" si="13"/>
        <v>0</v>
      </c>
      <c r="AU8" s="120">
        <f t="shared" si="14"/>
        <v>0</v>
      </c>
      <c r="AV8" s="120">
        <f t="shared" si="15"/>
        <v>0</v>
      </c>
    </row>
    <row r="9" spans="1:48" s="75" customFormat="1" ht="10.5" customHeight="1">
      <c r="A9" s="115" t="s">
        <v>3</v>
      </c>
      <c r="B9" s="303" t="s">
        <v>3</v>
      </c>
      <c r="C9" s="295"/>
      <c r="D9" s="350"/>
      <c r="E9" s="351"/>
      <c r="F9" s="337"/>
      <c r="G9" s="337"/>
      <c r="H9" s="351"/>
      <c r="I9" s="351"/>
      <c r="J9" s="351"/>
      <c r="K9" s="201"/>
      <c r="L9" s="202"/>
      <c r="M9" s="295"/>
      <c r="N9" s="350"/>
      <c r="O9" s="552"/>
      <c r="Q9" s="475" t="e">
        <f t="shared" si="16"/>
        <v>#DIV/0!</v>
      </c>
      <c r="R9" s="475" t="e">
        <f t="shared" si="17"/>
        <v>#DIV/0!</v>
      </c>
      <c r="S9" s="475" t="e">
        <f t="shared" si="2"/>
        <v>#DIV/0!</v>
      </c>
      <c r="T9" s="475">
        <f t="shared" si="18"/>
        <v>0</v>
      </c>
      <c r="U9" s="475">
        <f t="shared" si="19"/>
        <v>0</v>
      </c>
      <c r="V9" s="198"/>
      <c r="W9" s="199"/>
      <c r="X9" s="200"/>
      <c r="Y9" s="194"/>
      <c r="Z9" s="194"/>
      <c r="AA9" s="200"/>
      <c r="AB9" s="200"/>
      <c r="AC9" s="200"/>
      <c r="AD9" s="201"/>
      <c r="AE9" s="202"/>
      <c r="AF9" s="198"/>
      <c r="AG9" s="199"/>
      <c r="AH9" s="196"/>
      <c r="AJ9" s="120">
        <f t="shared" si="3"/>
        <v>0</v>
      </c>
      <c r="AK9" s="120">
        <f t="shared" si="4"/>
        <v>0</v>
      </c>
      <c r="AL9" s="120">
        <f t="shared" si="5"/>
        <v>0</v>
      </c>
      <c r="AM9" s="120">
        <f t="shared" si="6"/>
        <v>0</v>
      </c>
      <c r="AN9" s="120">
        <f t="shared" si="7"/>
        <v>0</v>
      </c>
      <c r="AO9" s="120">
        <f t="shared" si="8"/>
        <v>0</v>
      </c>
      <c r="AP9" s="120">
        <f t="shared" si="9"/>
        <v>0</v>
      </c>
      <c r="AQ9" s="120">
        <f t="shared" si="10"/>
        <v>0</v>
      </c>
      <c r="AR9" s="120">
        <f t="shared" si="11"/>
        <v>0</v>
      </c>
      <c r="AS9" s="120">
        <f t="shared" si="12"/>
        <v>0</v>
      </c>
      <c r="AT9" s="120">
        <f t="shared" si="13"/>
        <v>0</v>
      </c>
      <c r="AU9" s="120">
        <f t="shared" si="14"/>
        <v>0</v>
      </c>
      <c r="AV9" s="120">
        <f t="shared" si="15"/>
        <v>0</v>
      </c>
    </row>
    <row r="10" spans="1:48" s="75" customFormat="1" ht="10.5" customHeight="1">
      <c r="A10" s="115" t="s">
        <v>53</v>
      </c>
      <c r="B10" s="303" t="s">
        <v>57</v>
      </c>
      <c r="C10" s="295"/>
      <c r="D10" s="350"/>
      <c r="E10" s="351"/>
      <c r="F10" s="337"/>
      <c r="G10" s="337"/>
      <c r="H10" s="351"/>
      <c r="I10" s="351"/>
      <c r="J10" s="351"/>
      <c r="K10" s="201"/>
      <c r="L10" s="202"/>
      <c r="M10" s="295"/>
      <c r="N10" s="350"/>
      <c r="O10" s="552"/>
      <c r="Q10" s="475" t="e">
        <f t="shared" si="16"/>
        <v>#DIV/0!</v>
      </c>
      <c r="R10" s="475" t="e">
        <f t="shared" si="17"/>
        <v>#DIV/0!</v>
      </c>
      <c r="S10" s="475" t="e">
        <f t="shared" si="2"/>
        <v>#DIV/0!</v>
      </c>
      <c r="T10" s="475">
        <f t="shared" si="18"/>
        <v>0</v>
      </c>
      <c r="U10" s="475">
        <f t="shared" si="19"/>
        <v>0</v>
      </c>
      <c r="V10" s="198"/>
      <c r="W10" s="199"/>
      <c r="X10" s="200"/>
      <c r="Y10" s="194"/>
      <c r="Z10" s="194"/>
      <c r="AA10" s="200"/>
      <c r="AB10" s="200"/>
      <c r="AC10" s="200"/>
      <c r="AD10" s="201"/>
      <c r="AE10" s="202"/>
      <c r="AF10" s="198"/>
      <c r="AG10" s="199"/>
      <c r="AH10" s="196"/>
      <c r="AJ10" s="120">
        <f t="shared" si="3"/>
        <v>0</v>
      </c>
      <c r="AK10" s="120">
        <f t="shared" si="4"/>
        <v>0</v>
      </c>
      <c r="AL10" s="120">
        <f t="shared" si="5"/>
        <v>0</v>
      </c>
      <c r="AM10" s="120">
        <f t="shared" si="6"/>
        <v>0</v>
      </c>
      <c r="AN10" s="120">
        <f t="shared" si="7"/>
        <v>0</v>
      </c>
      <c r="AO10" s="120">
        <f t="shared" si="8"/>
        <v>0</v>
      </c>
      <c r="AP10" s="120">
        <f t="shared" si="9"/>
        <v>0</v>
      </c>
      <c r="AQ10" s="120">
        <f t="shared" si="10"/>
        <v>0</v>
      </c>
      <c r="AR10" s="120">
        <f t="shared" si="11"/>
        <v>0</v>
      </c>
      <c r="AS10" s="120">
        <f t="shared" si="12"/>
        <v>0</v>
      </c>
      <c r="AT10" s="120">
        <f t="shared" si="13"/>
        <v>0</v>
      </c>
      <c r="AU10" s="120">
        <f t="shared" si="14"/>
        <v>0</v>
      </c>
      <c r="AV10" s="120">
        <f t="shared" si="15"/>
        <v>0</v>
      </c>
    </row>
    <row r="11" spans="1:48" s="75" customFormat="1" ht="10.5" customHeight="1">
      <c r="A11" s="116" t="s">
        <v>22</v>
      </c>
      <c r="B11" s="309" t="s">
        <v>22</v>
      </c>
      <c r="C11" s="298"/>
      <c r="D11" s="353"/>
      <c r="E11" s="354"/>
      <c r="F11" s="355"/>
      <c r="G11" s="355"/>
      <c r="H11" s="354"/>
      <c r="I11" s="354"/>
      <c r="J11" s="354"/>
      <c r="K11" s="204"/>
      <c r="L11" s="205"/>
      <c r="M11" s="298"/>
      <c r="N11" s="353"/>
      <c r="O11" s="553"/>
      <c r="Q11" s="475" t="e">
        <f t="shared" si="16"/>
        <v>#DIV/0!</v>
      </c>
      <c r="R11" s="475" t="e">
        <f t="shared" si="17"/>
        <v>#DIV/0!</v>
      </c>
      <c r="S11" s="475" t="e">
        <f t="shared" si="2"/>
        <v>#DIV/0!</v>
      </c>
      <c r="T11" s="475">
        <f t="shared" si="18"/>
        <v>0</v>
      </c>
      <c r="U11" s="475">
        <f t="shared" si="19"/>
        <v>0</v>
      </c>
      <c r="V11" s="208"/>
      <c r="W11" s="209"/>
      <c r="X11" s="210"/>
      <c r="Y11" s="203"/>
      <c r="Z11" s="203"/>
      <c r="AA11" s="210"/>
      <c r="AB11" s="210"/>
      <c r="AC11" s="210"/>
      <c r="AD11" s="201"/>
      <c r="AE11" s="202"/>
      <c r="AF11" s="208"/>
      <c r="AG11" s="209"/>
      <c r="AH11" s="207"/>
      <c r="AJ11" s="120">
        <f t="shared" si="3"/>
        <v>0</v>
      </c>
      <c r="AK11" s="120">
        <f t="shared" si="4"/>
        <v>0</v>
      </c>
      <c r="AL11" s="120">
        <f t="shared" si="5"/>
        <v>0</v>
      </c>
      <c r="AM11" s="120">
        <f t="shared" si="6"/>
        <v>0</v>
      </c>
      <c r="AN11" s="120">
        <f t="shared" si="7"/>
        <v>0</v>
      </c>
      <c r="AO11" s="120">
        <f t="shared" si="8"/>
        <v>0</v>
      </c>
      <c r="AP11" s="120">
        <f t="shared" si="9"/>
        <v>0</v>
      </c>
      <c r="AQ11" s="120">
        <f t="shared" si="10"/>
        <v>0</v>
      </c>
      <c r="AR11" s="120">
        <f t="shared" si="11"/>
        <v>0</v>
      </c>
      <c r="AS11" s="120">
        <f t="shared" si="12"/>
        <v>0</v>
      </c>
      <c r="AT11" s="120">
        <f t="shared" si="13"/>
        <v>0</v>
      </c>
      <c r="AU11" s="120">
        <f t="shared" si="14"/>
        <v>0</v>
      </c>
      <c r="AV11" s="120">
        <f t="shared" si="15"/>
        <v>0</v>
      </c>
    </row>
    <row r="12" spans="1:48" s="75" customFormat="1" ht="10.5" customHeight="1">
      <c r="A12" s="116" t="s">
        <v>11</v>
      </c>
      <c r="B12" s="309" t="s">
        <v>11</v>
      </c>
      <c r="C12" s="298"/>
      <c r="D12" s="353"/>
      <c r="E12" s="354"/>
      <c r="F12" s="354"/>
      <c r="G12" s="354"/>
      <c r="H12" s="354"/>
      <c r="I12" s="354"/>
      <c r="J12" s="354"/>
      <c r="K12" s="204"/>
      <c r="L12" s="205"/>
      <c r="M12" s="298"/>
      <c r="N12" s="353"/>
      <c r="O12" s="553"/>
      <c r="Q12" s="475" t="e">
        <f t="shared" si="16"/>
        <v>#DIV/0!</v>
      </c>
      <c r="R12" s="475" t="e">
        <f t="shared" si="17"/>
        <v>#DIV/0!</v>
      </c>
      <c r="S12" s="475" t="e">
        <f t="shared" si="2"/>
        <v>#DIV/0!</v>
      </c>
      <c r="T12" s="475">
        <f t="shared" si="18"/>
        <v>0</v>
      </c>
      <c r="U12" s="475">
        <f t="shared" si="19"/>
        <v>0</v>
      </c>
      <c r="V12" s="208"/>
      <c r="W12" s="209"/>
      <c r="X12" s="210"/>
      <c r="Y12" s="210"/>
      <c r="Z12" s="210"/>
      <c r="AA12" s="210"/>
      <c r="AB12" s="210"/>
      <c r="AC12" s="210"/>
      <c r="AD12" s="201"/>
      <c r="AE12" s="202"/>
      <c r="AF12" s="208"/>
      <c r="AG12" s="209"/>
      <c r="AH12" s="207"/>
      <c r="AJ12" s="120">
        <f t="shared" si="3"/>
        <v>0</v>
      </c>
      <c r="AK12" s="120">
        <f t="shared" si="4"/>
        <v>0</v>
      </c>
      <c r="AL12" s="120">
        <f t="shared" si="5"/>
        <v>0</v>
      </c>
      <c r="AM12" s="120">
        <f t="shared" si="6"/>
        <v>0</v>
      </c>
      <c r="AN12" s="120">
        <f t="shared" si="7"/>
        <v>0</v>
      </c>
      <c r="AO12" s="120">
        <f t="shared" si="8"/>
        <v>0</v>
      </c>
      <c r="AP12" s="120">
        <f t="shared" si="9"/>
        <v>0</v>
      </c>
      <c r="AQ12" s="120">
        <f t="shared" si="10"/>
        <v>0</v>
      </c>
      <c r="AR12" s="120">
        <f t="shared" si="11"/>
        <v>0</v>
      </c>
      <c r="AS12" s="120">
        <f t="shared" si="12"/>
        <v>0</v>
      </c>
      <c r="AT12" s="120">
        <f t="shared" si="13"/>
        <v>0</v>
      </c>
      <c r="AU12" s="120">
        <f t="shared" si="14"/>
        <v>0</v>
      </c>
      <c r="AV12" s="120">
        <f t="shared" si="15"/>
        <v>0</v>
      </c>
    </row>
    <row r="13" spans="1:48" s="75" customFormat="1" ht="10.5" customHeight="1">
      <c r="A13" s="115" t="s">
        <v>21</v>
      </c>
      <c r="B13" s="303" t="s">
        <v>21</v>
      </c>
      <c r="C13" s="295"/>
      <c r="D13" s="350"/>
      <c r="E13" s="351"/>
      <c r="F13" s="338"/>
      <c r="G13" s="338"/>
      <c r="H13" s="351"/>
      <c r="I13" s="351"/>
      <c r="J13" s="351"/>
      <c r="K13" s="201"/>
      <c r="L13" s="202"/>
      <c r="M13" s="295"/>
      <c r="N13" s="350"/>
      <c r="O13" s="552"/>
      <c r="Q13" s="475" t="e">
        <f t="shared" si="16"/>
        <v>#DIV/0!</v>
      </c>
      <c r="R13" s="475" t="e">
        <f t="shared" si="17"/>
        <v>#DIV/0!</v>
      </c>
      <c r="S13" s="476" t="e">
        <f>((M13-N13)/N13)-O13</f>
        <v>#DIV/0!</v>
      </c>
      <c r="T13" s="475">
        <f t="shared" si="18"/>
        <v>0</v>
      </c>
      <c r="U13" s="475">
        <f t="shared" si="19"/>
        <v>0</v>
      </c>
      <c r="V13" s="198"/>
      <c r="W13" s="199"/>
      <c r="X13" s="200"/>
      <c r="Y13" s="193"/>
      <c r="Z13" s="193"/>
      <c r="AA13" s="200"/>
      <c r="AB13" s="200"/>
      <c r="AC13" s="200"/>
      <c r="AD13" s="201"/>
      <c r="AE13" s="202"/>
      <c r="AF13" s="198"/>
      <c r="AG13" s="199"/>
      <c r="AH13" s="196"/>
      <c r="AJ13" s="120">
        <f t="shared" si="3"/>
        <v>0</v>
      </c>
      <c r="AK13" s="120">
        <f t="shared" si="4"/>
        <v>0</v>
      </c>
      <c r="AL13" s="120">
        <f t="shared" si="5"/>
        <v>0</v>
      </c>
      <c r="AM13" s="120">
        <f t="shared" si="6"/>
        <v>0</v>
      </c>
      <c r="AN13" s="120">
        <f t="shared" si="7"/>
        <v>0</v>
      </c>
      <c r="AO13" s="120">
        <f t="shared" si="8"/>
        <v>0</v>
      </c>
      <c r="AP13" s="120">
        <f t="shared" si="9"/>
        <v>0</v>
      </c>
      <c r="AQ13" s="120">
        <f t="shared" si="10"/>
        <v>0</v>
      </c>
      <c r="AR13" s="120">
        <f t="shared" si="11"/>
        <v>0</v>
      </c>
      <c r="AS13" s="120">
        <f t="shared" si="12"/>
        <v>0</v>
      </c>
      <c r="AT13" s="120">
        <f t="shared" si="13"/>
        <v>0</v>
      </c>
      <c r="AU13" s="120">
        <f t="shared" si="14"/>
        <v>0</v>
      </c>
      <c r="AV13" s="120">
        <f t="shared" si="15"/>
        <v>0</v>
      </c>
    </row>
    <row r="14" spans="1:48" s="75" customFormat="1" ht="10.5" hidden="1" customHeight="1" outlineLevel="1">
      <c r="A14" s="124" t="s">
        <v>74</v>
      </c>
      <c r="B14" s="303" t="s">
        <v>74</v>
      </c>
      <c r="C14" s="295"/>
      <c r="D14" s="350"/>
      <c r="E14" s="351"/>
      <c r="F14" s="338"/>
      <c r="G14" s="338"/>
      <c r="H14" s="351"/>
      <c r="I14" s="351"/>
      <c r="J14" s="351"/>
      <c r="K14" s="201"/>
      <c r="L14" s="202"/>
      <c r="M14" s="295"/>
      <c r="N14" s="350"/>
      <c r="O14" s="552"/>
      <c r="Q14" s="475" t="e">
        <f t="shared" ref="Q14" si="20">((C14-D14)/D14)-K14</f>
        <v>#DIV/0!</v>
      </c>
      <c r="R14" s="475" t="e">
        <f t="shared" ref="R14" si="21">((C14-G14)/G14)-L14</f>
        <v>#DIV/0!</v>
      </c>
      <c r="S14" s="476" t="e">
        <f>((M14-N14)/N14)-O14</f>
        <v>#DIV/0!</v>
      </c>
      <c r="T14" s="475">
        <f t="shared" si="18"/>
        <v>0</v>
      </c>
      <c r="U14" s="475">
        <f t="shared" si="19"/>
        <v>0</v>
      </c>
      <c r="V14" s="198"/>
      <c r="W14" s="199"/>
      <c r="X14" s="200"/>
      <c r="Y14" s="193"/>
      <c r="Z14" s="193"/>
      <c r="AA14" s="200"/>
      <c r="AB14" s="200"/>
      <c r="AC14" s="200"/>
      <c r="AD14" s="201"/>
      <c r="AE14" s="202"/>
      <c r="AF14" s="198"/>
      <c r="AG14" s="199"/>
      <c r="AH14" s="196"/>
      <c r="AJ14" s="120">
        <f t="shared" ref="AJ14" si="22">C14-V14</f>
        <v>0</v>
      </c>
      <c r="AK14" s="120">
        <f t="shared" ref="AK14" si="23">D14-W14</f>
        <v>0</v>
      </c>
      <c r="AL14" s="120">
        <f t="shared" ref="AL14" si="24">E14-X14</f>
        <v>0</v>
      </c>
      <c r="AM14" s="120">
        <f t="shared" ref="AM14" si="25">F14-Y14</f>
        <v>0</v>
      </c>
      <c r="AN14" s="120">
        <f t="shared" ref="AN14" si="26">G14-Z14</f>
        <v>0</v>
      </c>
      <c r="AO14" s="120">
        <f t="shared" ref="AO14" si="27">H14-AA14</f>
        <v>0</v>
      </c>
      <c r="AP14" s="120">
        <f t="shared" ref="AP14" si="28">I14-AB14</f>
        <v>0</v>
      </c>
      <c r="AQ14" s="120">
        <f t="shared" ref="AQ14" si="29">J14-AC14</f>
        <v>0</v>
      </c>
      <c r="AR14" s="120">
        <f t="shared" ref="AR14" si="30">K14-AD14</f>
        <v>0</v>
      </c>
      <c r="AS14" s="120">
        <f t="shared" ref="AS14" si="31">L14-AE14</f>
        <v>0</v>
      </c>
      <c r="AT14" s="120">
        <f t="shared" ref="AT14" si="32">M14-AF14</f>
        <v>0</v>
      </c>
      <c r="AU14" s="120">
        <f t="shared" ref="AU14" si="33">N14-AG14</f>
        <v>0</v>
      </c>
      <c r="AV14" s="120">
        <f t="shared" ref="AV14" si="34">O14-AH14</f>
        <v>0</v>
      </c>
    </row>
    <row r="15" spans="1:48" s="75" customFormat="1" ht="10.5" customHeight="1" collapsed="1">
      <c r="A15" s="116" t="s">
        <v>4</v>
      </c>
      <c r="B15" s="311" t="s">
        <v>4</v>
      </c>
      <c r="C15" s="312"/>
      <c r="D15" s="357"/>
      <c r="E15" s="358"/>
      <c r="F15" s="359"/>
      <c r="G15" s="359"/>
      <c r="H15" s="358"/>
      <c r="I15" s="358"/>
      <c r="J15" s="358"/>
      <c r="K15" s="214"/>
      <c r="L15" s="430"/>
      <c r="M15" s="312"/>
      <c r="N15" s="357"/>
      <c r="O15" s="554"/>
      <c r="Q15" s="475" t="e">
        <f t="shared" si="16"/>
        <v>#DIV/0!</v>
      </c>
      <c r="R15" s="475" t="e">
        <f t="shared" si="17"/>
        <v>#DIV/0!</v>
      </c>
      <c r="S15" s="475" t="e">
        <f t="shared" si="2"/>
        <v>#DIV/0!</v>
      </c>
      <c r="T15" s="475">
        <f t="shared" si="18"/>
        <v>0</v>
      </c>
      <c r="U15" s="475">
        <f t="shared" si="19"/>
        <v>0</v>
      </c>
      <c r="V15" s="211"/>
      <c r="W15" s="212"/>
      <c r="X15" s="184"/>
      <c r="Y15" s="213"/>
      <c r="Z15" s="213"/>
      <c r="AA15" s="184"/>
      <c r="AB15" s="184"/>
      <c r="AC15" s="184"/>
      <c r="AD15" s="426"/>
      <c r="AE15" s="427"/>
      <c r="AF15" s="211"/>
      <c r="AG15" s="212"/>
      <c r="AH15" s="287"/>
      <c r="AJ15" s="120">
        <f t="shared" si="3"/>
        <v>0</v>
      </c>
      <c r="AK15" s="120">
        <f t="shared" si="4"/>
        <v>0</v>
      </c>
      <c r="AL15" s="120">
        <f t="shared" si="5"/>
        <v>0</v>
      </c>
      <c r="AM15" s="120">
        <f t="shared" si="6"/>
        <v>0</v>
      </c>
      <c r="AN15" s="120">
        <f t="shared" si="7"/>
        <v>0</v>
      </c>
      <c r="AO15" s="120">
        <f t="shared" si="8"/>
        <v>0</v>
      </c>
      <c r="AP15" s="120">
        <f t="shared" si="9"/>
        <v>0</v>
      </c>
      <c r="AQ15" s="120">
        <f t="shared" si="10"/>
        <v>0</v>
      </c>
      <c r="AR15" s="120">
        <f t="shared" si="11"/>
        <v>0</v>
      </c>
      <c r="AS15" s="120">
        <f t="shared" si="12"/>
        <v>0</v>
      </c>
      <c r="AT15" s="120">
        <f t="shared" si="13"/>
        <v>0</v>
      </c>
      <c r="AU15" s="120">
        <f t="shared" si="14"/>
        <v>0</v>
      </c>
      <c r="AV15" s="120">
        <f t="shared" si="15"/>
        <v>0</v>
      </c>
    </row>
    <row r="16" spans="1:48" s="75" customFormat="1" ht="10.5" customHeight="1">
      <c r="A16" s="115" t="s">
        <v>8</v>
      </c>
      <c r="B16" s="303" t="s">
        <v>8</v>
      </c>
      <c r="C16" s="296"/>
      <c r="D16" s="337"/>
      <c r="E16" s="337"/>
      <c r="F16" s="337"/>
      <c r="G16" s="337"/>
      <c r="H16" s="337"/>
      <c r="I16" s="337"/>
      <c r="J16" s="337"/>
      <c r="K16" s="250"/>
      <c r="L16" s="251"/>
      <c r="M16" s="313"/>
      <c r="N16" s="337"/>
      <c r="O16" s="551"/>
      <c r="Q16" s="475"/>
      <c r="R16" s="475"/>
      <c r="S16" s="475"/>
      <c r="T16" s="475"/>
      <c r="U16" s="122"/>
      <c r="V16" s="216"/>
      <c r="W16" s="194"/>
      <c r="X16" s="194"/>
      <c r="Y16" s="194"/>
      <c r="Z16" s="194"/>
      <c r="AA16" s="194"/>
      <c r="AB16" s="194"/>
      <c r="AC16" s="194"/>
      <c r="AD16" s="195"/>
      <c r="AE16" s="197"/>
      <c r="AF16" s="216"/>
      <c r="AG16" s="194"/>
      <c r="AH16" s="196"/>
      <c r="AJ16" s="120">
        <f t="shared" si="3"/>
        <v>0</v>
      </c>
      <c r="AK16" s="120">
        <f t="shared" si="4"/>
        <v>0</v>
      </c>
      <c r="AL16" s="120">
        <f t="shared" si="5"/>
        <v>0</v>
      </c>
      <c r="AM16" s="120">
        <f t="shared" si="6"/>
        <v>0</v>
      </c>
      <c r="AN16" s="120">
        <f t="shared" si="7"/>
        <v>0</v>
      </c>
      <c r="AO16" s="120">
        <f t="shared" si="8"/>
        <v>0</v>
      </c>
      <c r="AP16" s="120">
        <f t="shared" si="9"/>
        <v>0</v>
      </c>
      <c r="AQ16" s="120">
        <f t="shared" si="10"/>
        <v>0</v>
      </c>
      <c r="AR16" s="120">
        <f t="shared" si="11"/>
        <v>0</v>
      </c>
      <c r="AS16" s="120">
        <f t="shared" si="12"/>
        <v>0</v>
      </c>
      <c r="AT16" s="120">
        <f t="shared" si="13"/>
        <v>0</v>
      </c>
      <c r="AU16" s="120">
        <f t="shared" si="14"/>
        <v>0</v>
      </c>
      <c r="AV16" s="120">
        <f t="shared" si="15"/>
        <v>0</v>
      </c>
    </row>
    <row r="17" spans="1:48" s="75" customFormat="1" ht="10.5" customHeight="1">
      <c r="A17" s="115" t="s">
        <v>5</v>
      </c>
      <c r="B17" s="303" t="s">
        <v>67</v>
      </c>
      <c r="C17" s="296"/>
      <c r="D17" s="338"/>
      <c r="E17" s="338"/>
      <c r="F17" s="338"/>
      <c r="G17" s="338"/>
      <c r="H17" s="338"/>
      <c r="I17" s="338"/>
      <c r="J17" s="338"/>
      <c r="K17" s="250"/>
      <c r="L17" s="251"/>
      <c r="M17" s="313"/>
      <c r="N17" s="337"/>
      <c r="O17" s="552"/>
      <c r="Q17" s="475"/>
      <c r="R17" s="475"/>
      <c r="S17" s="475"/>
      <c r="T17" s="475"/>
      <c r="U17" s="122"/>
      <c r="V17" s="216"/>
      <c r="W17" s="194"/>
      <c r="X17" s="194"/>
      <c r="Y17" s="194"/>
      <c r="Z17" s="194"/>
      <c r="AA17" s="194"/>
      <c r="AB17" s="194"/>
      <c r="AC17" s="194"/>
      <c r="AD17" s="195"/>
      <c r="AE17" s="197"/>
      <c r="AF17" s="216"/>
      <c r="AG17" s="194"/>
      <c r="AH17" s="196"/>
      <c r="AJ17" s="120">
        <f t="shared" ref="AJ17:AV17" si="35">C17-V17</f>
        <v>0</v>
      </c>
      <c r="AK17" s="120">
        <f t="shared" si="35"/>
        <v>0</v>
      </c>
      <c r="AL17" s="120">
        <f t="shared" si="35"/>
        <v>0</v>
      </c>
      <c r="AM17" s="120">
        <f t="shared" si="35"/>
        <v>0</v>
      </c>
      <c r="AN17" s="120">
        <f t="shared" si="35"/>
        <v>0</v>
      </c>
      <c r="AO17" s="120">
        <f t="shared" si="35"/>
        <v>0</v>
      </c>
      <c r="AP17" s="120">
        <f t="shared" si="35"/>
        <v>0</v>
      </c>
      <c r="AQ17" s="120">
        <f t="shared" si="35"/>
        <v>0</v>
      </c>
      <c r="AR17" s="120">
        <f t="shared" si="35"/>
        <v>0</v>
      </c>
      <c r="AS17" s="120">
        <f t="shared" si="35"/>
        <v>0</v>
      </c>
      <c r="AT17" s="120">
        <f t="shared" si="35"/>
        <v>0</v>
      </c>
      <c r="AU17" s="120">
        <f t="shared" si="35"/>
        <v>0</v>
      </c>
      <c r="AV17" s="120">
        <f t="shared" si="35"/>
        <v>0</v>
      </c>
    </row>
    <row r="18" spans="1:48" s="75" customFormat="1" ht="10.5" hidden="1" customHeight="1" outlineLevel="1">
      <c r="A18" s="115" t="s">
        <v>5</v>
      </c>
      <c r="B18" s="303" t="s">
        <v>5</v>
      </c>
      <c r="C18" s="296"/>
      <c r="D18" s="338"/>
      <c r="E18" s="338"/>
      <c r="F18" s="338"/>
      <c r="G18" s="338"/>
      <c r="H18" s="338"/>
      <c r="I18" s="338"/>
      <c r="J18" s="338"/>
      <c r="K18" s="250"/>
      <c r="L18" s="251"/>
      <c r="M18" s="313"/>
      <c r="N18" s="337"/>
      <c r="O18" s="552"/>
      <c r="Q18" s="475"/>
      <c r="R18" s="475"/>
      <c r="S18" s="475"/>
      <c r="T18" s="475"/>
      <c r="U18" s="122"/>
      <c r="V18" s="216"/>
      <c r="W18" s="194"/>
      <c r="X18" s="194"/>
      <c r="Y18" s="194"/>
      <c r="Z18" s="194"/>
      <c r="AA18" s="194"/>
      <c r="AB18" s="194"/>
      <c r="AC18" s="194"/>
      <c r="AD18" s="195"/>
      <c r="AE18" s="197"/>
      <c r="AF18" s="216"/>
      <c r="AG18" s="194"/>
      <c r="AH18" s="196"/>
      <c r="AJ18" s="120">
        <f t="shared" si="3"/>
        <v>0</v>
      </c>
      <c r="AK18" s="120">
        <f t="shared" si="4"/>
        <v>0</v>
      </c>
      <c r="AL18" s="120">
        <f t="shared" si="5"/>
        <v>0</v>
      </c>
      <c r="AM18" s="120">
        <f t="shared" si="6"/>
        <v>0</v>
      </c>
      <c r="AN18" s="120">
        <f t="shared" si="7"/>
        <v>0</v>
      </c>
      <c r="AO18" s="120">
        <f t="shared" si="8"/>
        <v>0</v>
      </c>
      <c r="AP18" s="120">
        <f t="shared" si="9"/>
        <v>0</v>
      </c>
      <c r="AQ18" s="120">
        <f t="shared" si="10"/>
        <v>0</v>
      </c>
      <c r="AR18" s="120">
        <f t="shared" si="11"/>
        <v>0</v>
      </c>
      <c r="AS18" s="120">
        <f t="shared" si="12"/>
        <v>0</v>
      </c>
      <c r="AT18" s="120">
        <f t="shared" si="13"/>
        <v>0</v>
      </c>
      <c r="AU18" s="120">
        <f t="shared" si="14"/>
        <v>0</v>
      </c>
      <c r="AV18" s="120">
        <f t="shared" si="15"/>
        <v>0</v>
      </c>
    </row>
    <row r="19" spans="1:48" s="75" customFormat="1" ht="10.5" customHeight="1" collapsed="1">
      <c r="A19" s="115" t="s">
        <v>26</v>
      </c>
      <c r="B19" s="303" t="s">
        <v>26</v>
      </c>
      <c r="C19" s="296"/>
      <c r="D19" s="338"/>
      <c r="E19" s="338"/>
      <c r="F19" s="338"/>
      <c r="G19" s="338"/>
      <c r="H19" s="338"/>
      <c r="I19" s="338"/>
      <c r="J19" s="338"/>
      <c r="K19" s="201"/>
      <c r="L19" s="202"/>
      <c r="M19" s="296"/>
      <c r="N19" s="338"/>
      <c r="O19" s="552"/>
      <c r="Q19" s="475" t="e">
        <f t="shared" si="16"/>
        <v>#DIV/0!</v>
      </c>
      <c r="R19" s="475" t="e">
        <f t="shared" si="17"/>
        <v>#DIV/0!</v>
      </c>
      <c r="S19" s="475" t="e">
        <f>((M19-N19)/N19)-O19</f>
        <v>#DIV/0!</v>
      </c>
      <c r="T19" s="475">
        <f>C19-M19</f>
        <v>0</v>
      </c>
      <c r="U19" s="475">
        <f>G19-N19</f>
        <v>0</v>
      </c>
      <c r="V19" s="219"/>
      <c r="W19" s="193"/>
      <c r="X19" s="193"/>
      <c r="Y19" s="193"/>
      <c r="Z19" s="193"/>
      <c r="AA19" s="193"/>
      <c r="AB19" s="193"/>
      <c r="AC19" s="193"/>
      <c r="AD19" s="201"/>
      <c r="AE19" s="202"/>
      <c r="AF19" s="219"/>
      <c r="AG19" s="193"/>
      <c r="AH19" s="196"/>
      <c r="AJ19" s="120">
        <f t="shared" si="3"/>
        <v>0</v>
      </c>
      <c r="AK19" s="120">
        <f t="shared" si="4"/>
        <v>0</v>
      </c>
      <c r="AL19" s="120">
        <f t="shared" si="5"/>
        <v>0</v>
      </c>
      <c r="AM19" s="120">
        <f t="shared" si="6"/>
        <v>0</v>
      </c>
      <c r="AN19" s="120">
        <f t="shared" si="7"/>
        <v>0</v>
      </c>
      <c r="AO19" s="120">
        <f t="shared" si="8"/>
        <v>0</v>
      </c>
      <c r="AP19" s="120">
        <f t="shared" si="9"/>
        <v>0</v>
      </c>
      <c r="AQ19" s="120">
        <f t="shared" si="10"/>
        <v>0</v>
      </c>
      <c r="AR19" s="120">
        <f t="shared" si="11"/>
        <v>0</v>
      </c>
      <c r="AS19" s="120">
        <f t="shared" si="12"/>
        <v>0</v>
      </c>
      <c r="AT19" s="120">
        <f t="shared" si="13"/>
        <v>0</v>
      </c>
      <c r="AU19" s="120">
        <f t="shared" si="14"/>
        <v>0</v>
      </c>
      <c r="AV19" s="120">
        <f t="shared" si="15"/>
        <v>0</v>
      </c>
    </row>
    <row r="20" spans="1:48" s="75" customFormat="1" ht="10.5" customHeight="1">
      <c r="A20" s="115" t="s">
        <v>25</v>
      </c>
      <c r="B20" s="301" t="s">
        <v>59</v>
      </c>
      <c r="C20" s="296"/>
      <c r="D20" s="338"/>
      <c r="E20" s="558"/>
      <c r="F20" s="558"/>
      <c r="G20" s="558"/>
      <c r="H20" s="338"/>
      <c r="I20" s="338"/>
      <c r="J20" s="338"/>
      <c r="K20" s="201"/>
      <c r="L20" s="202"/>
      <c r="M20" s="296"/>
      <c r="N20" s="338"/>
      <c r="O20" s="552"/>
      <c r="Q20" s="475" t="e">
        <f t="shared" si="16"/>
        <v>#DIV/0!</v>
      </c>
      <c r="R20" s="475" t="e">
        <f t="shared" si="17"/>
        <v>#DIV/0!</v>
      </c>
      <c r="S20" s="475" t="e">
        <f>((M20-N20)/N20)-O20</f>
        <v>#DIV/0!</v>
      </c>
      <c r="T20" s="475">
        <f>C20-M20</f>
        <v>0</v>
      </c>
      <c r="U20" s="475">
        <f>G20-N20</f>
        <v>0</v>
      </c>
      <c r="V20" s="219"/>
      <c r="W20" s="193"/>
      <c r="X20" s="436"/>
      <c r="Y20" s="436"/>
      <c r="Z20" s="436"/>
      <c r="AA20" s="193"/>
      <c r="AB20" s="193"/>
      <c r="AC20" s="193"/>
      <c r="AD20" s="201"/>
      <c r="AE20" s="202"/>
      <c r="AF20" s="219"/>
      <c r="AG20" s="193"/>
      <c r="AH20" s="196"/>
      <c r="AJ20" s="120">
        <f t="shared" si="3"/>
        <v>0</v>
      </c>
      <c r="AK20" s="120">
        <f t="shared" si="4"/>
        <v>0</v>
      </c>
      <c r="AL20" s="120">
        <f t="shared" si="5"/>
        <v>0</v>
      </c>
      <c r="AM20" s="120">
        <f t="shared" si="6"/>
        <v>0</v>
      </c>
      <c r="AN20" s="120">
        <f t="shared" si="7"/>
        <v>0</v>
      </c>
      <c r="AO20" s="120">
        <f t="shared" si="8"/>
        <v>0</v>
      </c>
      <c r="AP20" s="120">
        <f t="shared" si="9"/>
        <v>0</v>
      </c>
      <c r="AQ20" s="120">
        <f t="shared" si="10"/>
        <v>0</v>
      </c>
      <c r="AR20" s="120">
        <f t="shared" si="11"/>
        <v>0</v>
      </c>
      <c r="AS20" s="120">
        <f t="shared" si="12"/>
        <v>0</v>
      </c>
      <c r="AT20" s="120">
        <f t="shared" si="13"/>
        <v>0</v>
      </c>
      <c r="AU20" s="120">
        <f t="shared" si="14"/>
        <v>0</v>
      </c>
      <c r="AV20" s="120">
        <f t="shared" si="15"/>
        <v>0</v>
      </c>
    </row>
    <row r="21" spans="1:48" s="75" customFormat="1" ht="10.5" customHeight="1">
      <c r="A21" s="115" t="s">
        <v>12</v>
      </c>
      <c r="B21" s="317" t="s">
        <v>12</v>
      </c>
      <c r="C21" s="318"/>
      <c r="D21" s="339"/>
      <c r="E21" s="339"/>
      <c r="F21" s="339"/>
      <c r="G21" s="339"/>
      <c r="H21" s="339"/>
      <c r="I21" s="339"/>
      <c r="J21" s="339"/>
      <c r="K21" s="426"/>
      <c r="L21" s="427"/>
      <c r="M21" s="318"/>
      <c r="N21" s="371"/>
      <c r="O21" s="555"/>
      <c r="Q21" s="475" t="e">
        <f t="shared" si="16"/>
        <v>#DIV/0!</v>
      </c>
      <c r="R21" s="475" t="e">
        <f t="shared" si="17"/>
        <v>#DIV/0!</v>
      </c>
      <c r="S21" s="475" t="e">
        <f>((M21-N21)/N21)-O21</f>
        <v>#DIV/0!</v>
      </c>
      <c r="T21" s="475">
        <f>C21-M21</f>
        <v>0</v>
      </c>
      <c r="U21" s="475">
        <f>G21-N21</f>
        <v>0</v>
      </c>
      <c r="V21" s="222"/>
      <c r="W21" s="223"/>
      <c r="X21" s="223"/>
      <c r="Y21" s="223"/>
      <c r="Z21" s="223"/>
      <c r="AA21" s="223"/>
      <c r="AB21" s="223"/>
      <c r="AC21" s="223"/>
      <c r="AD21" s="426"/>
      <c r="AE21" s="427"/>
      <c r="AF21" s="222"/>
      <c r="AG21" s="223"/>
      <c r="AH21" s="287"/>
      <c r="AJ21" s="120">
        <f t="shared" si="3"/>
        <v>0</v>
      </c>
      <c r="AK21" s="120">
        <f t="shared" si="4"/>
        <v>0</v>
      </c>
      <c r="AL21" s="120">
        <f t="shared" si="5"/>
        <v>0</v>
      </c>
      <c r="AM21" s="120">
        <f t="shared" si="6"/>
        <v>0</v>
      </c>
      <c r="AN21" s="120">
        <f t="shared" si="7"/>
        <v>0</v>
      </c>
      <c r="AO21" s="120">
        <f t="shared" si="8"/>
        <v>0</v>
      </c>
      <c r="AP21" s="120">
        <f t="shared" si="9"/>
        <v>0</v>
      </c>
      <c r="AQ21" s="120">
        <f t="shared" si="10"/>
        <v>0</v>
      </c>
      <c r="AR21" s="120">
        <f t="shared" si="11"/>
        <v>0</v>
      </c>
      <c r="AS21" s="120">
        <f t="shared" si="12"/>
        <v>0</v>
      </c>
      <c r="AT21" s="120">
        <f t="shared" si="13"/>
        <v>0</v>
      </c>
      <c r="AU21" s="120">
        <f t="shared" si="14"/>
        <v>0</v>
      </c>
      <c r="AV21" s="120">
        <f t="shared" si="15"/>
        <v>0</v>
      </c>
    </row>
    <row r="22" spans="1:48" s="75" customFormat="1" ht="10.5" customHeight="1">
      <c r="A22" s="116" t="s">
        <v>20</v>
      </c>
      <c r="B22" s="309" t="s">
        <v>20</v>
      </c>
      <c r="C22" s="478"/>
      <c r="D22" s="351"/>
      <c r="E22" s="351"/>
      <c r="F22" s="351"/>
      <c r="G22" s="351"/>
      <c r="H22" s="351"/>
      <c r="I22" s="351"/>
      <c r="J22" s="351"/>
      <c r="K22" s="250"/>
      <c r="L22" s="251"/>
      <c r="M22" s="296"/>
      <c r="N22" s="338"/>
      <c r="O22" s="552"/>
      <c r="Q22" s="475"/>
      <c r="R22" s="475"/>
      <c r="S22" s="475"/>
      <c r="T22" s="475"/>
      <c r="U22" s="122"/>
      <c r="V22" s="280"/>
      <c r="W22" s="200"/>
      <c r="X22" s="200"/>
      <c r="Y22" s="200"/>
      <c r="Z22" s="200"/>
      <c r="AA22" s="200"/>
      <c r="AB22" s="200"/>
      <c r="AC22" s="200"/>
      <c r="AD22" s="432"/>
      <c r="AE22" s="406"/>
      <c r="AF22" s="280"/>
      <c r="AG22" s="200"/>
      <c r="AH22" s="218"/>
      <c r="AJ22" s="120">
        <f t="shared" si="3"/>
        <v>0</v>
      </c>
      <c r="AK22" s="120">
        <f t="shared" si="4"/>
        <v>0</v>
      </c>
      <c r="AL22" s="120">
        <f t="shared" si="5"/>
        <v>0</v>
      </c>
      <c r="AM22" s="120">
        <f t="shared" si="6"/>
        <v>0</v>
      </c>
      <c r="AN22" s="120">
        <f t="shared" si="7"/>
        <v>0</v>
      </c>
      <c r="AO22" s="120">
        <f t="shared" si="8"/>
        <v>0</v>
      </c>
      <c r="AP22" s="120">
        <f t="shared" si="9"/>
        <v>0</v>
      </c>
      <c r="AQ22" s="120">
        <f t="shared" si="10"/>
        <v>0</v>
      </c>
      <c r="AR22" s="120">
        <f t="shared" si="11"/>
        <v>0</v>
      </c>
      <c r="AS22" s="120">
        <f t="shared" si="12"/>
        <v>0</v>
      </c>
      <c r="AT22" s="120">
        <f t="shared" si="13"/>
        <v>0</v>
      </c>
      <c r="AU22" s="120">
        <f t="shared" si="14"/>
        <v>0</v>
      </c>
      <c r="AV22" s="120">
        <f t="shared" si="15"/>
        <v>0</v>
      </c>
    </row>
    <row r="23" spans="1:48" s="75" customFormat="1" ht="10.5" customHeight="1">
      <c r="A23" s="115" t="s">
        <v>17</v>
      </c>
      <c r="B23" s="303" t="s">
        <v>17</v>
      </c>
      <c r="C23" s="455"/>
      <c r="D23" s="342"/>
      <c r="E23" s="342"/>
      <c r="F23" s="342"/>
      <c r="G23" s="342"/>
      <c r="H23" s="342"/>
      <c r="I23" s="342"/>
      <c r="J23" s="342"/>
      <c r="K23" s="201"/>
      <c r="L23" s="202"/>
      <c r="M23" s="455"/>
      <c r="N23" s="372"/>
      <c r="O23" s="552"/>
      <c r="Q23" s="475" t="e">
        <f t="shared" si="16"/>
        <v>#DIV/0!</v>
      </c>
      <c r="R23" s="475" t="e">
        <f t="shared" si="17"/>
        <v>#DIV/0!</v>
      </c>
      <c r="S23" s="475" t="e">
        <f t="shared" ref="S23:S29" si="36">((M23-N23)/N23)-O23</f>
        <v>#DIV/0!</v>
      </c>
      <c r="T23" s="475">
        <f t="shared" ref="T23:T29" si="37">C23-M23</f>
        <v>0</v>
      </c>
      <c r="U23" s="475">
        <f t="shared" ref="U23:U29" si="38">G23-N23</f>
        <v>0</v>
      </c>
      <c r="V23" s="224"/>
      <c r="W23" s="225"/>
      <c r="X23" s="225"/>
      <c r="Y23" s="225"/>
      <c r="Z23" s="225"/>
      <c r="AA23" s="225"/>
      <c r="AB23" s="225"/>
      <c r="AC23" s="225"/>
      <c r="AD23" s="201"/>
      <c r="AE23" s="202"/>
      <c r="AF23" s="224"/>
      <c r="AG23" s="225"/>
      <c r="AH23" s="196"/>
      <c r="AJ23" s="120">
        <f t="shared" si="3"/>
        <v>0</v>
      </c>
      <c r="AK23" s="120">
        <f t="shared" si="4"/>
        <v>0</v>
      </c>
      <c r="AL23" s="120">
        <f t="shared" si="5"/>
        <v>0</v>
      </c>
      <c r="AM23" s="120">
        <f t="shared" si="6"/>
        <v>0</v>
      </c>
      <c r="AN23" s="120">
        <f t="shared" si="7"/>
        <v>0</v>
      </c>
      <c r="AO23" s="120">
        <f t="shared" si="8"/>
        <v>0</v>
      </c>
      <c r="AP23" s="120">
        <f t="shared" si="9"/>
        <v>0</v>
      </c>
      <c r="AQ23" s="120">
        <f t="shared" si="10"/>
        <v>0</v>
      </c>
      <c r="AR23" s="120">
        <f t="shared" si="11"/>
        <v>0</v>
      </c>
      <c r="AS23" s="120">
        <f t="shared" si="12"/>
        <v>0</v>
      </c>
      <c r="AT23" s="120">
        <f t="shared" si="13"/>
        <v>0</v>
      </c>
      <c r="AU23" s="120">
        <f t="shared" si="14"/>
        <v>0</v>
      </c>
      <c r="AV23" s="120">
        <f t="shared" si="15"/>
        <v>0</v>
      </c>
    </row>
    <row r="24" spans="1:48" s="75" customFormat="1" ht="10.5" customHeight="1">
      <c r="A24" s="115" t="s">
        <v>18</v>
      </c>
      <c r="B24" s="303" t="s">
        <v>18</v>
      </c>
      <c r="C24" s="455"/>
      <c r="D24" s="342"/>
      <c r="E24" s="342"/>
      <c r="F24" s="342"/>
      <c r="G24" s="342"/>
      <c r="H24" s="342"/>
      <c r="I24" s="342"/>
      <c r="J24" s="342"/>
      <c r="K24" s="201"/>
      <c r="L24" s="202"/>
      <c r="M24" s="455"/>
      <c r="N24" s="372"/>
      <c r="O24" s="552"/>
      <c r="Q24" s="475" t="e">
        <f t="shared" si="16"/>
        <v>#DIV/0!</v>
      </c>
      <c r="R24" s="475" t="e">
        <f t="shared" si="17"/>
        <v>#DIV/0!</v>
      </c>
      <c r="S24" s="475" t="e">
        <f t="shared" si="36"/>
        <v>#DIV/0!</v>
      </c>
      <c r="T24" s="475">
        <f t="shared" si="37"/>
        <v>0</v>
      </c>
      <c r="U24" s="475">
        <f t="shared" si="38"/>
        <v>0</v>
      </c>
      <c r="V24" s="224"/>
      <c r="W24" s="225"/>
      <c r="X24" s="225"/>
      <c r="Y24" s="225"/>
      <c r="Z24" s="225"/>
      <c r="AA24" s="225"/>
      <c r="AB24" s="225"/>
      <c r="AC24" s="225"/>
      <c r="AD24" s="201"/>
      <c r="AE24" s="202"/>
      <c r="AF24" s="224"/>
      <c r="AG24" s="225"/>
      <c r="AH24" s="196"/>
      <c r="AJ24" s="120">
        <f t="shared" si="3"/>
        <v>0</v>
      </c>
      <c r="AK24" s="120">
        <f t="shared" si="4"/>
        <v>0</v>
      </c>
      <c r="AL24" s="120">
        <f t="shared" si="5"/>
        <v>0</v>
      </c>
      <c r="AM24" s="120">
        <f t="shared" si="6"/>
        <v>0</v>
      </c>
      <c r="AN24" s="120">
        <f t="shared" si="7"/>
        <v>0</v>
      </c>
      <c r="AO24" s="120">
        <f t="shared" si="8"/>
        <v>0</v>
      </c>
      <c r="AP24" s="120">
        <f t="shared" si="9"/>
        <v>0</v>
      </c>
      <c r="AQ24" s="120">
        <f t="shared" si="10"/>
        <v>0</v>
      </c>
      <c r="AR24" s="120">
        <f t="shared" si="11"/>
        <v>0</v>
      </c>
      <c r="AS24" s="120">
        <f t="shared" si="12"/>
        <v>0</v>
      </c>
      <c r="AT24" s="120">
        <f t="shared" si="13"/>
        <v>0</v>
      </c>
      <c r="AU24" s="120">
        <f t="shared" si="14"/>
        <v>0</v>
      </c>
      <c r="AV24" s="120">
        <f t="shared" si="15"/>
        <v>0</v>
      </c>
    </row>
    <row r="25" spans="1:48" s="75" customFormat="1" ht="10.5" customHeight="1">
      <c r="A25" s="115" t="s">
        <v>19</v>
      </c>
      <c r="B25" s="303" t="s">
        <v>19</v>
      </c>
      <c r="C25" s="455"/>
      <c r="D25" s="342"/>
      <c r="E25" s="342"/>
      <c r="F25" s="342"/>
      <c r="G25" s="342"/>
      <c r="H25" s="342"/>
      <c r="I25" s="342"/>
      <c r="J25" s="342"/>
      <c r="K25" s="201"/>
      <c r="L25" s="202"/>
      <c r="M25" s="455"/>
      <c r="N25" s="372"/>
      <c r="O25" s="552"/>
      <c r="Q25" s="475" t="e">
        <f t="shared" si="16"/>
        <v>#DIV/0!</v>
      </c>
      <c r="R25" s="475" t="e">
        <f t="shared" si="17"/>
        <v>#DIV/0!</v>
      </c>
      <c r="S25" s="475" t="e">
        <f t="shared" si="36"/>
        <v>#DIV/0!</v>
      </c>
      <c r="T25" s="475">
        <f t="shared" si="37"/>
        <v>0</v>
      </c>
      <c r="U25" s="475">
        <f>G25-N25</f>
        <v>0</v>
      </c>
      <c r="V25" s="224"/>
      <c r="W25" s="225"/>
      <c r="X25" s="225"/>
      <c r="Y25" s="225"/>
      <c r="Z25" s="225"/>
      <c r="AA25" s="225"/>
      <c r="AB25" s="225"/>
      <c r="AC25" s="225"/>
      <c r="AD25" s="201"/>
      <c r="AE25" s="202"/>
      <c r="AF25" s="224"/>
      <c r="AG25" s="225"/>
      <c r="AH25" s="196"/>
      <c r="AJ25" s="120">
        <f t="shared" si="3"/>
        <v>0</v>
      </c>
      <c r="AK25" s="120">
        <f t="shared" si="4"/>
        <v>0</v>
      </c>
      <c r="AL25" s="120">
        <f t="shared" si="5"/>
        <v>0</v>
      </c>
      <c r="AM25" s="120">
        <f t="shared" si="6"/>
        <v>0</v>
      </c>
      <c r="AN25" s="120">
        <f t="shared" si="7"/>
        <v>0</v>
      </c>
      <c r="AO25" s="120">
        <f t="shared" si="8"/>
        <v>0</v>
      </c>
      <c r="AP25" s="120">
        <f t="shared" si="9"/>
        <v>0</v>
      </c>
      <c r="AQ25" s="120">
        <f t="shared" si="10"/>
        <v>0</v>
      </c>
      <c r="AR25" s="120">
        <f t="shared" si="11"/>
        <v>0</v>
      </c>
      <c r="AS25" s="120">
        <f t="shared" si="12"/>
        <v>0</v>
      </c>
      <c r="AT25" s="120">
        <f t="shared" si="13"/>
        <v>0</v>
      </c>
      <c r="AU25" s="120">
        <f t="shared" si="14"/>
        <v>0</v>
      </c>
      <c r="AV25" s="120">
        <f t="shared" si="15"/>
        <v>0</v>
      </c>
    </row>
    <row r="26" spans="1:48" s="75" customFormat="1" ht="10.5" customHeight="1">
      <c r="A26" s="116" t="s">
        <v>23</v>
      </c>
      <c r="B26" s="309" t="s">
        <v>23</v>
      </c>
      <c r="C26" s="329"/>
      <c r="D26" s="345"/>
      <c r="E26" s="345"/>
      <c r="F26" s="345"/>
      <c r="G26" s="345"/>
      <c r="H26" s="345"/>
      <c r="I26" s="345"/>
      <c r="J26" s="345"/>
      <c r="K26" s="204"/>
      <c r="L26" s="205"/>
      <c r="M26" s="329"/>
      <c r="N26" s="556"/>
      <c r="O26" s="553"/>
      <c r="Q26" s="475" t="e">
        <f t="shared" si="16"/>
        <v>#DIV/0!</v>
      </c>
      <c r="R26" s="475" t="e">
        <f t="shared" si="17"/>
        <v>#DIV/0!</v>
      </c>
      <c r="S26" s="475" t="e">
        <f t="shared" si="36"/>
        <v>#DIV/0!</v>
      </c>
      <c r="T26" s="475">
        <f t="shared" si="37"/>
        <v>0</v>
      </c>
      <c r="U26" s="475">
        <f t="shared" si="38"/>
        <v>0</v>
      </c>
      <c r="V26" s="226"/>
      <c r="W26" s="227"/>
      <c r="X26" s="227"/>
      <c r="Y26" s="227"/>
      <c r="Z26" s="227"/>
      <c r="AA26" s="227"/>
      <c r="AB26" s="227"/>
      <c r="AC26" s="227"/>
      <c r="AD26" s="204"/>
      <c r="AE26" s="205"/>
      <c r="AF26" s="226"/>
      <c r="AG26" s="227"/>
      <c r="AH26" s="207"/>
      <c r="AJ26" s="120">
        <f t="shared" si="3"/>
        <v>0</v>
      </c>
      <c r="AK26" s="120">
        <f t="shared" si="4"/>
        <v>0</v>
      </c>
      <c r="AL26" s="120">
        <f t="shared" si="5"/>
        <v>0</v>
      </c>
      <c r="AM26" s="120">
        <f t="shared" si="6"/>
        <v>0</v>
      </c>
      <c r="AN26" s="120">
        <f t="shared" si="7"/>
        <v>0</v>
      </c>
      <c r="AO26" s="120">
        <f t="shared" si="8"/>
        <v>0</v>
      </c>
      <c r="AP26" s="120">
        <f t="shared" si="9"/>
        <v>0</v>
      </c>
      <c r="AQ26" s="120">
        <f t="shared" si="10"/>
        <v>0</v>
      </c>
      <c r="AR26" s="120">
        <f t="shared" si="11"/>
        <v>0</v>
      </c>
      <c r="AS26" s="120">
        <f t="shared" si="12"/>
        <v>0</v>
      </c>
      <c r="AT26" s="120">
        <f t="shared" si="13"/>
        <v>0</v>
      </c>
      <c r="AU26" s="120">
        <f t="shared" si="14"/>
        <v>0</v>
      </c>
      <c r="AV26" s="120">
        <f t="shared" si="15"/>
        <v>0</v>
      </c>
    </row>
    <row r="27" spans="1:48" s="75" customFormat="1" ht="10.5" customHeight="1">
      <c r="A27" s="115" t="s">
        <v>15</v>
      </c>
      <c r="B27" s="303" t="s">
        <v>15</v>
      </c>
      <c r="C27" s="455"/>
      <c r="D27" s="342"/>
      <c r="E27" s="342"/>
      <c r="F27" s="342"/>
      <c r="G27" s="342"/>
      <c r="H27" s="342"/>
      <c r="I27" s="342"/>
      <c r="J27" s="342"/>
      <c r="K27" s="201"/>
      <c r="L27" s="202"/>
      <c r="M27" s="455"/>
      <c r="N27" s="372"/>
      <c r="O27" s="552"/>
      <c r="Q27" s="475" t="e">
        <f t="shared" si="16"/>
        <v>#DIV/0!</v>
      </c>
      <c r="R27" s="475" t="e">
        <f t="shared" si="17"/>
        <v>#DIV/0!</v>
      </c>
      <c r="S27" s="475" t="e">
        <f t="shared" si="36"/>
        <v>#DIV/0!</v>
      </c>
      <c r="T27" s="475">
        <f t="shared" si="37"/>
        <v>0</v>
      </c>
      <c r="U27" s="475">
        <f t="shared" si="38"/>
        <v>0</v>
      </c>
      <c r="V27" s="224"/>
      <c r="W27" s="225"/>
      <c r="X27" s="225"/>
      <c r="Y27" s="225"/>
      <c r="Z27" s="225"/>
      <c r="AA27" s="225"/>
      <c r="AB27" s="225"/>
      <c r="AC27" s="225"/>
      <c r="AD27" s="201"/>
      <c r="AE27" s="202"/>
      <c r="AF27" s="224"/>
      <c r="AG27" s="225"/>
      <c r="AH27" s="196"/>
      <c r="AJ27" s="120">
        <f t="shared" si="3"/>
        <v>0</v>
      </c>
      <c r="AK27" s="120">
        <f t="shared" si="4"/>
        <v>0</v>
      </c>
      <c r="AL27" s="120">
        <f t="shared" si="5"/>
        <v>0</v>
      </c>
      <c r="AM27" s="120">
        <f t="shared" si="6"/>
        <v>0</v>
      </c>
      <c r="AN27" s="120">
        <f t="shared" si="7"/>
        <v>0</v>
      </c>
      <c r="AO27" s="120">
        <f t="shared" si="8"/>
        <v>0</v>
      </c>
      <c r="AP27" s="120">
        <f t="shared" si="9"/>
        <v>0</v>
      </c>
      <c r="AQ27" s="120">
        <f t="shared" si="10"/>
        <v>0</v>
      </c>
      <c r="AR27" s="120">
        <f t="shared" si="11"/>
        <v>0</v>
      </c>
      <c r="AS27" s="120">
        <f t="shared" si="12"/>
        <v>0</v>
      </c>
      <c r="AT27" s="120">
        <f t="shared" si="13"/>
        <v>0</v>
      </c>
      <c r="AU27" s="120">
        <f t="shared" si="14"/>
        <v>0</v>
      </c>
      <c r="AV27" s="120">
        <f t="shared" si="15"/>
        <v>0</v>
      </c>
    </row>
    <row r="28" spans="1:48" s="75" customFormat="1" ht="10.5" customHeight="1">
      <c r="A28" s="115" t="s">
        <v>14</v>
      </c>
      <c r="B28" s="303" t="s">
        <v>14</v>
      </c>
      <c r="C28" s="455"/>
      <c r="D28" s="342"/>
      <c r="E28" s="342"/>
      <c r="F28" s="342"/>
      <c r="G28" s="342"/>
      <c r="H28" s="342"/>
      <c r="I28" s="342"/>
      <c r="J28" s="342"/>
      <c r="K28" s="201"/>
      <c r="L28" s="202"/>
      <c r="M28" s="455"/>
      <c r="N28" s="372"/>
      <c r="O28" s="552"/>
      <c r="Q28" s="475" t="e">
        <f t="shared" si="16"/>
        <v>#DIV/0!</v>
      </c>
      <c r="R28" s="475" t="e">
        <f t="shared" si="17"/>
        <v>#DIV/0!</v>
      </c>
      <c r="S28" s="475" t="e">
        <f t="shared" si="36"/>
        <v>#DIV/0!</v>
      </c>
      <c r="T28" s="475">
        <f t="shared" si="37"/>
        <v>0</v>
      </c>
      <c r="U28" s="475">
        <f t="shared" si="38"/>
        <v>0</v>
      </c>
      <c r="V28" s="224"/>
      <c r="W28" s="225"/>
      <c r="X28" s="225"/>
      <c r="Y28" s="225"/>
      <c r="Z28" s="225"/>
      <c r="AA28" s="225"/>
      <c r="AB28" s="225"/>
      <c r="AC28" s="225"/>
      <c r="AD28" s="201"/>
      <c r="AE28" s="202"/>
      <c r="AF28" s="224"/>
      <c r="AG28" s="225"/>
      <c r="AH28" s="196"/>
      <c r="AJ28" s="120">
        <f t="shared" si="3"/>
        <v>0</v>
      </c>
      <c r="AK28" s="120">
        <f t="shared" si="4"/>
        <v>0</v>
      </c>
      <c r="AL28" s="120">
        <f t="shared" si="5"/>
        <v>0</v>
      </c>
      <c r="AM28" s="120">
        <f t="shared" si="6"/>
        <v>0</v>
      </c>
      <c r="AN28" s="120">
        <f t="shared" si="7"/>
        <v>0</v>
      </c>
      <c r="AO28" s="120">
        <f t="shared" si="8"/>
        <v>0</v>
      </c>
      <c r="AP28" s="120">
        <f t="shared" si="9"/>
        <v>0</v>
      </c>
      <c r="AQ28" s="120">
        <f t="shared" si="10"/>
        <v>0</v>
      </c>
      <c r="AR28" s="120">
        <f t="shared" si="11"/>
        <v>0</v>
      </c>
      <c r="AS28" s="120">
        <f t="shared" si="12"/>
        <v>0</v>
      </c>
      <c r="AT28" s="120">
        <f t="shared" si="13"/>
        <v>0</v>
      </c>
      <c r="AU28" s="120">
        <f t="shared" si="14"/>
        <v>0</v>
      </c>
      <c r="AV28" s="120">
        <f t="shared" si="15"/>
        <v>0</v>
      </c>
    </row>
    <row r="29" spans="1:48" s="75" customFormat="1" ht="10.5" customHeight="1">
      <c r="A29" s="116" t="s">
        <v>13</v>
      </c>
      <c r="B29" s="311" t="s">
        <v>13</v>
      </c>
      <c r="C29" s="330"/>
      <c r="D29" s="347"/>
      <c r="E29" s="347"/>
      <c r="F29" s="347"/>
      <c r="G29" s="347"/>
      <c r="H29" s="347"/>
      <c r="I29" s="347"/>
      <c r="J29" s="347"/>
      <c r="K29" s="214"/>
      <c r="L29" s="430"/>
      <c r="M29" s="330"/>
      <c r="N29" s="557"/>
      <c r="O29" s="554"/>
      <c r="Q29" s="475" t="e">
        <f t="shared" si="16"/>
        <v>#DIV/0!</v>
      </c>
      <c r="R29" s="475" t="e">
        <f t="shared" si="17"/>
        <v>#DIV/0!</v>
      </c>
      <c r="S29" s="475" t="e">
        <f t="shared" si="36"/>
        <v>#DIV/0!</v>
      </c>
      <c r="T29" s="475">
        <f t="shared" si="37"/>
        <v>0</v>
      </c>
      <c r="U29" s="475">
        <f t="shared" si="38"/>
        <v>0</v>
      </c>
      <c r="V29" s="228"/>
      <c r="W29" s="229"/>
      <c r="X29" s="229"/>
      <c r="Y29" s="229"/>
      <c r="Z29" s="229"/>
      <c r="AA29" s="229"/>
      <c r="AB29" s="229"/>
      <c r="AC29" s="229"/>
      <c r="AD29" s="204"/>
      <c r="AE29" s="205"/>
      <c r="AF29" s="228"/>
      <c r="AG29" s="229"/>
      <c r="AH29" s="215"/>
      <c r="AJ29" s="120">
        <f t="shared" si="3"/>
        <v>0</v>
      </c>
      <c r="AK29" s="120">
        <f t="shared" si="4"/>
        <v>0</v>
      </c>
      <c r="AL29" s="120">
        <f t="shared" si="5"/>
        <v>0</v>
      </c>
      <c r="AM29" s="120">
        <f t="shared" si="6"/>
        <v>0</v>
      </c>
      <c r="AN29" s="120">
        <f t="shared" si="7"/>
        <v>0</v>
      </c>
      <c r="AO29" s="120">
        <f t="shared" si="8"/>
        <v>0</v>
      </c>
      <c r="AP29" s="120">
        <f t="shared" si="9"/>
        <v>0</v>
      </c>
      <c r="AQ29" s="120">
        <f t="shared" si="10"/>
        <v>0</v>
      </c>
      <c r="AR29" s="120">
        <f t="shared" si="11"/>
        <v>0</v>
      </c>
      <c r="AS29" s="120">
        <f t="shared" si="12"/>
        <v>0</v>
      </c>
      <c r="AT29" s="120">
        <f t="shared" si="13"/>
        <v>0</v>
      </c>
      <c r="AU29" s="120">
        <f t="shared" si="14"/>
        <v>0</v>
      </c>
      <c r="AV29" s="120">
        <f t="shared" si="15"/>
        <v>0</v>
      </c>
    </row>
    <row r="30" spans="1:48" s="75" customFormat="1" ht="12.75" customHeight="1">
      <c r="A30" s="121"/>
      <c r="B30" s="610" t="s">
        <v>98</v>
      </c>
      <c r="C30" s="610"/>
      <c r="D30" s="610"/>
      <c r="E30" s="610"/>
      <c r="F30" s="610"/>
      <c r="G30" s="610"/>
      <c r="H30" s="610"/>
      <c r="I30" s="610"/>
      <c r="J30" s="610"/>
      <c r="K30" s="610"/>
      <c r="L30" s="610"/>
      <c r="M30" s="610"/>
      <c r="N30" s="610"/>
      <c r="O30" s="610"/>
    </row>
    <row r="31" spans="1:48" ht="12" customHeight="1">
      <c r="B31" s="611"/>
      <c r="C31" s="611"/>
      <c r="D31" s="611"/>
      <c r="E31" s="611"/>
      <c r="F31" s="611"/>
      <c r="G31" s="611"/>
      <c r="H31" s="611"/>
      <c r="I31" s="611"/>
      <c r="J31" s="611"/>
      <c r="K31" s="611"/>
      <c r="L31" s="611"/>
    </row>
    <row r="33" spans="2:14">
      <c r="B33" s="457" t="s">
        <v>63</v>
      </c>
      <c r="C33" s="458">
        <f t="shared" ref="C33:J33" si="39">(C4+C5+C6+C7-C8)+(C8+C11-C12)+(C12+C13-C15)</f>
        <v>0</v>
      </c>
      <c r="D33" s="458">
        <f t="shared" si="39"/>
        <v>0</v>
      </c>
      <c r="E33" s="458">
        <f t="shared" si="39"/>
        <v>0</v>
      </c>
      <c r="F33" s="458">
        <f t="shared" si="39"/>
        <v>0</v>
      </c>
      <c r="G33" s="458">
        <f t="shared" si="39"/>
        <v>0</v>
      </c>
      <c r="H33" s="458">
        <f t="shared" si="39"/>
        <v>0</v>
      </c>
      <c r="I33" s="458">
        <f t="shared" si="39"/>
        <v>0</v>
      </c>
      <c r="J33" s="458">
        <f t="shared" si="39"/>
        <v>0</v>
      </c>
      <c r="K33" s="457"/>
      <c r="L33" s="457"/>
      <c r="M33" s="458">
        <f>(M4+M5+M6+M7-M8)+(M8+M11-M12)+(M12+M13-M15)</f>
        <v>0</v>
      </c>
      <c r="N33" s="458">
        <f>(N4+N5+N6+N7-N8)+(N8+N11-N12)+(N12+N13-N15)</f>
        <v>0</v>
      </c>
    </row>
    <row r="34" spans="2:14">
      <c r="B34" s="457" t="s">
        <v>64</v>
      </c>
      <c r="C34" s="458">
        <f>C23+C24+C25-C26+C27+C28-C29</f>
        <v>0</v>
      </c>
      <c r="D34" s="458">
        <f t="shared" ref="D34:J34" si="40">D23+D24+D25-D26+D27+D28-D29</f>
        <v>0</v>
      </c>
      <c r="E34" s="458">
        <f t="shared" si="40"/>
        <v>0</v>
      </c>
      <c r="F34" s="458">
        <f t="shared" si="40"/>
        <v>0</v>
      </c>
      <c r="G34" s="458">
        <f t="shared" si="40"/>
        <v>0</v>
      </c>
      <c r="H34" s="458">
        <f t="shared" si="40"/>
        <v>0</v>
      </c>
      <c r="I34" s="458">
        <f t="shared" si="40"/>
        <v>0</v>
      </c>
      <c r="J34" s="458">
        <f t="shared" si="40"/>
        <v>0</v>
      </c>
      <c r="K34" s="457"/>
      <c r="L34" s="457"/>
      <c r="M34" s="458">
        <f>M23+M24+M25-M26+M27+M28-M29</f>
        <v>0</v>
      </c>
      <c r="N34" s="458">
        <f>N23+N24+N25-N26+N27+N28-N29</f>
        <v>0</v>
      </c>
    </row>
    <row r="35" spans="2:14">
      <c r="B35" s="457"/>
      <c r="C35" s="458"/>
      <c r="D35" s="458"/>
      <c r="E35" s="458"/>
      <c r="F35" s="458"/>
      <c r="G35" s="458"/>
      <c r="H35" s="458"/>
      <c r="I35" s="458"/>
      <c r="J35" s="458"/>
      <c r="K35" s="457"/>
      <c r="L35" s="457"/>
      <c r="M35" s="458"/>
      <c r="N35" s="458"/>
    </row>
    <row r="36" spans="2:14">
      <c r="B36" s="457" t="s">
        <v>65</v>
      </c>
      <c r="C36" s="458">
        <f>C23+C24+C25-C26</f>
        <v>0</v>
      </c>
      <c r="D36" s="458">
        <f>D23+D24+D25-D26</f>
        <v>0</v>
      </c>
      <c r="E36" s="458">
        <f>E23+E24+E25-E26</f>
        <v>0</v>
      </c>
      <c r="F36" s="458">
        <f>F23+F24+F25-F26</f>
        <v>0</v>
      </c>
      <c r="G36" s="458">
        <f>G23+G24+G25-G26</f>
        <v>0</v>
      </c>
      <c r="H36" s="458"/>
      <c r="I36" s="458"/>
      <c r="J36" s="458"/>
      <c r="K36" s="457"/>
      <c r="L36" s="457"/>
      <c r="M36" s="458"/>
      <c r="N36" s="458"/>
    </row>
    <row r="37" spans="2:14">
      <c r="B37" s="457" t="s">
        <v>66</v>
      </c>
      <c r="C37" s="458">
        <f>C27+C28-C29</f>
        <v>0</v>
      </c>
      <c r="D37" s="458">
        <f>D27+D28-D29</f>
        <v>0</v>
      </c>
      <c r="E37" s="458">
        <f>E27+E28-E29</f>
        <v>0</v>
      </c>
      <c r="F37" s="458">
        <f>F27+F28-F29</f>
        <v>0</v>
      </c>
      <c r="G37" s="458">
        <f>G27+G28-G29</f>
        <v>0</v>
      </c>
      <c r="H37" s="458"/>
      <c r="I37" s="458"/>
      <c r="J37" s="458"/>
      <c r="K37" s="457"/>
      <c r="L37" s="457"/>
      <c r="M37" s="458"/>
      <c r="N37" s="458"/>
    </row>
    <row r="40" spans="2:14" ht="12" hidden="1" customHeight="1"/>
    <row r="41" spans="2:14" ht="12" hidden="1" customHeight="1"/>
    <row r="42" spans="2:14" ht="12" hidden="1" customHeight="1"/>
    <row r="43" spans="2:14" ht="12" hidden="1" customHeight="1"/>
    <row r="44" spans="2:14" ht="12" hidden="1" customHeight="1"/>
    <row r="45" spans="2:14" ht="12" hidden="1" customHeight="1"/>
    <row r="46" spans="2:14" ht="12" hidden="1" customHeight="1"/>
    <row r="47" spans="2:14" ht="12" hidden="1" customHeight="1"/>
    <row r="48" spans="2:14" ht="12" hidden="1" customHeight="1"/>
    <row r="49" spans="1:27" ht="12" hidden="1" customHeight="1"/>
    <row r="50" spans="1:27" ht="12" hidden="1" customHeight="1"/>
    <row r="51" spans="1:27" ht="12" hidden="1" customHeight="1"/>
    <row r="52" spans="1:27" ht="12" hidden="1" customHeight="1"/>
    <row r="53" spans="1:27" ht="12" hidden="1" customHeight="1"/>
    <row r="54" spans="1:27" ht="12" hidden="1" customHeight="1"/>
    <row r="55" spans="1:27" s="9" customFormat="1">
      <c r="A55" s="8"/>
    </row>
    <row r="56" spans="1:27" s="126" customFormat="1" ht="20.25" customHeight="1">
      <c r="B56" s="127" t="s">
        <v>47</v>
      </c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3"/>
      <c r="N56" s="164"/>
      <c r="Q56" s="127" t="s">
        <v>55</v>
      </c>
      <c r="R56" s="127"/>
      <c r="S56" s="127"/>
      <c r="T56" s="127"/>
      <c r="U56" s="127"/>
      <c r="V56" s="127"/>
      <c r="W56" s="128"/>
      <c r="X56" s="128"/>
    </row>
    <row r="57" spans="1:27" s="128" customFormat="1">
      <c r="A57" s="126"/>
      <c r="B57" s="144" t="s">
        <v>1</v>
      </c>
      <c r="C57" s="129" t="e">
        <f>D3</f>
        <v>#REF!</v>
      </c>
      <c r="D57" s="482" t="e">
        <f t="shared" ref="D57:I57" si="41">E3</f>
        <v>#REF!</v>
      </c>
      <c r="E57" s="482" t="e">
        <f t="shared" si="41"/>
        <v>#REF!</v>
      </c>
      <c r="F57" s="482" t="e">
        <f t="shared" si="41"/>
        <v>#REF!</v>
      </c>
      <c r="G57" s="482" t="e">
        <f t="shared" si="41"/>
        <v>#REF!</v>
      </c>
      <c r="H57" s="482" t="e">
        <f t="shared" si="41"/>
        <v>#REF!</v>
      </c>
      <c r="I57" s="482" t="e">
        <f t="shared" si="41"/>
        <v>#REF!</v>
      </c>
      <c r="J57" s="503"/>
      <c r="K57" s="126"/>
      <c r="L57" s="126"/>
      <c r="M57" s="126"/>
      <c r="N57" s="126"/>
      <c r="Q57" s="131" t="s">
        <v>1</v>
      </c>
      <c r="R57" s="130"/>
      <c r="S57" s="482"/>
      <c r="T57" s="482"/>
      <c r="U57" s="130" t="e">
        <f t="shared" ref="U57:AA57" si="42">+C57</f>
        <v>#REF!</v>
      </c>
      <c r="V57" s="130" t="e">
        <f t="shared" si="42"/>
        <v>#REF!</v>
      </c>
      <c r="W57" s="130" t="e">
        <f t="shared" si="42"/>
        <v>#REF!</v>
      </c>
      <c r="X57" s="130" t="e">
        <f t="shared" si="42"/>
        <v>#REF!</v>
      </c>
      <c r="Y57" s="130" t="e">
        <f t="shared" si="42"/>
        <v>#REF!</v>
      </c>
      <c r="Z57" s="130" t="e">
        <f t="shared" si="42"/>
        <v>#REF!</v>
      </c>
      <c r="AA57" s="130" t="e">
        <f t="shared" si="42"/>
        <v>#REF!</v>
      </c>
    </row>
    <row r="58" spans="1:27" s="128" customFormat="1">
      <c r="A58" s="126"/>
      <c r="B58" s="132" t="s">
        <v>6</v>
      </c>
      <c r="C58" s="542"/>
      <c r="D58" s="545">
        <v>41</v>
      </c>
      <c r="E58" s="546">
        <v>38</v>
      </c>
      <c r="F58" s="546">
        <v>38</v>
      </c>
      <c r="G58" s="546">
        <v>37</v>
      </c>
      <c r="H58" s="543">
        <v>38</v>
      </c>
      <c r="I58" s="547">
        <v>38</v>
      </c>
      <c r="J58" s="454"/>
      <c r="Q58" s="132" t="s">
        <v>6</v>
      </c>
      <c r="R58" s="89"/>
      <c r="S58" s="158"/>
      <c r="T58" s="158"/>
      <c r="U58" s="158">
        <f t="shared" ref="U58:U83" si="43">+D4-C58</f>
        <v>0</v>
      </c>
      <c r="V58" s="137">
        <f t="shared" ref="V58:V83" si="44">+E4-D58</f>
        <v>-41</v>
      </c>
      <c r="W58" s="137">
        <f t="shared" ref="W58:W83" si="45">+F4-E58</f>
        <v>-38</v>
      </c>
      <c r="X58" s="137">
        <f t="shared" ref="X58:X83" si="46">+G4-F58</f>
        <v>-38</v>
      </c>
      <c r="Y58" s="137">
        <f t="shared" ref="Y58:Y83" si="47">+H4-G58</f>
        <v>-37</v>
      </c>
      <c r="Z58" s="137">
        <f t="shared" ref="Z58:Z83" si="48">+I4-H58</f>
        <v>-38</v>
      </c>
      <c r="AA58" s="137">
        <f t="shared" ref="AA58:AA83" si="49">+J4-I58</f>
        <v>-38</v>
      </c>
    </row>
    <row r="59" spans="1:27" s="128" customFormat="1">
      <c r="B59" s="132" t="s">
        <v>2</v>
      </c>
      <c r="C59" s="14"/>
      <c r="D59" s="180">
        <v>10</v>
      </c>
      <c r="E59" s="60">
        <v>10</v>
      </c>
      <c r="F59" s="52">
        <v>9</v>
      </c>
      <c r="G59" s="52">
        <v>11</v>
      </c>
      <c r="H59" s="126">
        <v>9</v>
      </c>
      <c r="I59" s="60">
        <v>9</v>
      </c>
      <c r="J59" s="61"/>
      <c r="Q59" s="132" t="s">
        <v>2</v>
      </c>
      <c r="R59" s="145"/>
      <c r="S59" s="143"/>
      <c r="T59" s="143"/>
      <c r="U59" s="143">
        <f t="shared" si="43"/>
        <v>0</v>
      </c>
      <c r="V59" s="126">
        <f t="shared" si="44"/>
        <v>-10</v>
      </c>
      <c r="W59" s="133">
        <f t="shared" si="45"/>
        <v>-10</v>
      </c>
      <c r="X59" s="133">
        <f t="shared" si="46"/>
        <v>-9</v>
      </c>
      <c r="Y59" s="133">
        <f t="shared" si="47"/>
        <v>-11</v>
      </c>
      <c r="Z59" s="133">
        <f t="shared" si="48"/>
        <v>-9</v>
      </c>
      <c r="AA59" s="133">
        <f t="shared" si="49"/>
        <v>-9</v>
      </c>
    </row>
    <row r="60" spans="1:27" s="128" customFormat="1">
      <c r="B60" s="132" t="s">
        <v>0</v>
      </c>
      <c r="C60" s="14"/>
      <c r="D60" s="180">
        <v>4</v>
      </c>
      <c r="E60" s="60">
        <v>5</v>
      </c>
      <c r="F60" s="52">
        <v>3</v>
      </c>
      <c r="G60" s="52">
        <v>4</v>
      </c>
      <c r="H60" s="126">
        <v>8</v>
      </c>
      <c r="I60" s="60">
        <v>6</v>
      </c>
      <c r="J60" s="61"/>
      <c r="Q60" s="132" t="s">
        <v>0</v>
      </c>
      <c r="R60" s="145"/>
      <c r="S60" s="143"/>
      <c r="T60" s="143"/>
      <c r="U60" s="143">
        <f t="shared" si="43"/>
        <v>0</v>
      </c>
      <c r="V60" s="126">
        <f t="shared" si="44"/>
        <v>-4</v>
      </c>
      <c r="W60" s="133">
        <f t="shared" si="45"/>
        <v>-5</v>
      </c>
      <c r="X60" s="133">
        <f t="shared" si="46"/>
        <v>-3</v>
      </c>
      <c r="Y60" s="133">
        <f t="shared" si="47"/>
        <v>-4</v>
      </c>
      <c r="Z60" s="133">
        <f t="shared" si="48"/>
        <v>-8</v>
      </c>
      <c r="AA60" s="133">
        <f t="shared" si="49"/>
        <v>-6</v>
      </c>
    </row>
    <row r="61" spans="1:27" s="128" customFormat="1">
      <c r="B61" s="132" t="s">
        <v>16</v>
      </c>
      <c r="C61" s="14"/>
      <c r="D61" s="180">
        <v>0</v>
      </c>
      <c r="E61" s="60">
        <v>0</v>
      </c>
      <c r="F61" s="52">
        <v>0</v>
      </c>
      <c r="G61" s="52">
        <v>1</v>
      </c>
      <c r="H61" s="126">
        <v>0</v>
      </c>
      <c r="I61" s="60">
        <v>0</v>
      </c>
      <c r="J61" s="61"/>
      <c r="Q61" s="132" t="s">
        <v>16</v>
      </c>
      <c r="R61" s="145"/>
      <c r="S61" s="143"/>
      <c r="T61" s="143"/>
      <c r="U61" s="143">
        <f t="shared" si="43"/>
        <v>0</v>
      </c>
      <c r="V61" s="126">
        <f t="shared" si="44"/>
        <v>0</v>
      </c>
      <c r="W61" s="133">
        <f t="shared" si="45"/>
        <v>0</v>
      </c>
      <c r="X61" s="133">
        <f t="shared" si="46"/>
        <v>0</v>
      </c>
      <c r="Y61" s="133">
        <f t="shared" si="47"/>
        <v>-1</v>
      </c>
      <c r="Z61" s="133">
        <f t="shared" si="48"/>
        <v>0</v>
      </c>
      <c r="AA61" s="133">
        <f t="shared" si="49"/>
        <v>0</v>
      </c>
    </row>
    <row r="62" spans="1:27" s="128" customFormat="1">
      <c r="B62" s="134" t="s">
        <v>7</v>
      </c>
      <c r="C62" s="19"/>
      <c r="D62" s="76">
        <v>55</v>
      </c>
      <c r="E62" s="68">
        <v>53</v>
      </c>
      <c r="F62" s="66">
        <v>50</v>
      </c>
      <c r="G62" s="66">
        <v>53</v>
      </c>
      <c r="H62" s="126">
        <v>55</v>
      </c>
      <c r="I62" s="68">
        <v>53</v>
      </c>
      <c r="J62" s="548"/>
      <c r="Q62" s="134" t="s">
        <v>7</v>
      </c>
      <c r="R62" s="159"/>
      <c r="S62" s="149"/>
      <c r="T62" s="149"/>
      <c r="U62" s="149">
        <f t="shared" si="43"/>
        <v>0</v>
      </c>
      <c r="V62" s="149">
        <f t="shared" si="44"/>
        <v>-55</v>
      </c>
      <c r="W62" s="149">
        <f t="shared" si="45"/>
        <v>-53</v>
      </c>
      <c r="X62" s="149">
        <f t="shared" si="46"/>
        <v>-50</v>
      </c>
      <c r="Y62" s="149">
        <f t="shared" si="47"/>
        <v>-53</v>
      </c>
      <c r="Z62" s="149">
        <f t="shared" si="48"/>
        <v>-55</v>
      </c>
      <c r="AA62" s="149">
        <f t="shared" si="49"/>
        <v>-53</v>
      </c>
    </row>
    <row r="63" spans="1:27" s="128" customFormat="1">
      <c r="B63" s="132" t="s">
        <v>3</v>
      </c>
      <c r="C63" s="14"/>
      <c r="D63" s="180">
        <v>-8</v>
      </c>
      <c r="E63" s="60">
        <v>-8</v>
      </c>
      <c r="F63" s="52">
        <v>-7</v>
      </c>
      <c r="G63" s="52">
        <v>-7</v>
      </c>
      <c r="H63" s="126">
        <v>-7</v>
      </c>
      <c r="I63" s="60">
        <v>-7</v>
      </c>
      <c r="J63" s="61"/>
      <c r="Q63" s="132" t="s">
        <v>3</v>
      </c>
      <c r="R63" s="145"/>
      <c r="S63" s="143"/>
      <c r="T63" s="143"/>
      <c r="U63" s="143">
        <f t="shared" si="43"/>
        <v>0</v>
      </c>
      <c r="V63" s="126">
        <f t="shared" si="44"/>
        <v>8</v>
      </c>
      <c r="W63" s="133">
        <f t="shared" si="45"/>
        <v>8</v>
      </c>
      <c r="X63" s="133">
        <f t="shared" si="46"/>
        <v>7</v>
      </c>
      <c r="Y63" s="133">
        <f t="shared" si="47"/>
        <v>7</v>
      </c>
      <c r="Z63" s="133">
        <f t="shared" si="48"/>
        <v>7</v>
      </c>
      <c r="AA63" s="133">
        <f t="shared" si="49"/>
        <v>7</v>
      </c>
    </row>
    <row r="64" spans="1:27" s="128" customFormat="1">
      <c r="B64" s="132" t="str">
        <f>B10</f>
        <v>Other exp. excl. depreciations</v>
      </c>
      <c r="C64" s="14"/>
      <c r="D64" s="180">
        <v>-19</v>
      </c>
      <c r="E64" s="60">
        <v>-20</v>
      </c>
      <c r="F64" s="52">
        <v>-18</v>
      </c>
      <c r="G64" s="52">
        <v>-19</v>
      </c>
      <c r="H64" s="126">
        <v>-15</v>
      </c>
      <c r="I64" s="60">
        <v>-16</v>
      </c>
      <c r="J64" s="61"/>
      <c r="Q64" s="132"/>
      <c r="R64" s="145"/>
      <c r="S64" s="143"/>
      <c r="T64" s="143"/>
      <c r="U64" s="143">
        <f t="shared" si="43"/>
        <v>0</v>
      </c>
      <c r="V64" s="126">
        <f t="shared" si="44"/>
        <v>19</v>
      </c>
      <c r="W64" s="133">
        <f t="shared" si="45"/>
        <v>20</v>
      </c>
      <c r="X64" s="133">
        <f t="shared" si="46"/>
        <v>18</v>
      </c>
      <c r="Y64" s="133">
        <f t="shared" si="47"/>
        <v>19</v>
      </c>
      <c r="Z64" s="133">
        <f t="shared" si="48"/>
        <v>15</v>
      </c>
      <c r="AA64" s="133">
        <f t="shared" si="49"/>
        <v>16</v>
      </c>
    </row>
    <row r="65" spans="2:27" s="128" customFormat="1">
      <c r="B65" s="134" t="s">
        <v>22</v>
      </c>
      <c r="C65" s="19"/>
      <c r="D65" s="76">
        <v>-27</v>
      </c>
      <c r="E65" s="68">
        <v>-27</v>
      </c>
      <c r="F65" s="66">
        <v>-26</v>
      </c>
      <c r="G65" s="66">
        <v>-26</v>
      </c>
      <c r="H65" s="126">
        <v>-22</v>
      </c>
      <c r="I65" s="68">
        <v>-24</v>
      </c>
      <c r="J65" s="548"/>
      <c r="Q65" s="134" t="s">
        <v>22</v>
      </c>
      <c r="R65" s="146"/>
      <c r="S65" s="147"/>
      <c r="T65" s="147"/>
      <c r="U65" s="147">
        <f t="shared" si="43"/>
        <v>0</v>
      </c>
      <c r="V65" s="148">
        <f t="shared" si="44"/>
        <v>27</v>
      </c>
      <c r="W65" s="149">
        <f t="shared" si="45"/>
        <v>27</v>
      </c>
      <c r="X65" s="149">
        <f t="shared" si="46"/>
        <v>26</v>
      </c>
      <c r="Y65" s="149">
        <f t="shared" si="47"/>
        <v>26</v>
      </c>
      <c r="Z65" s="149">
        <f t="shared" si="48"/>
        <v>22</v>
      </c>
      <c r="AA65" s="149">
        <f t="shared" si="49"/>
        <v>24</v>
      </c>
    </row>
    <row r="66" spans="2:27" s="128" customFormat="1">
      <c r="B66" s="134" t="s">
        <v>11</v>
      </c>
      <c r="C66" s="19"/>
      <c r="D66" s="76">
        <v>28</v>
      </c>
      <c r="E66" s="68">
        <v>26</v>
      </c>
      <c r="F66" s="68">
        <v>24</v>
      </c>
      <c r="G66" s="68">
        <v>27</v>
      </c>
      <c r="H66" s="126">
        <v>33</v>
      </c>
      <c r="I66" s="68">
        <v>29</v>
      </c>
      <c r="J66" s="548"/>
      <c r="Q66" s="134" t="s">
        <v>11</v>
      </c>
      <c r="R66" s="146"/>
      <c r="S66" s="147"/>
      <c r="T66" s="147"/>
      <c r="U66" s="147">
        <f t="shared" si="43"/>
        <v>0</v>
      </c>
      <c r="V66" s="148">
        <f t="shared" si="44"/>
        <v>-28</v>
      </c>
      <c r="W66" s="148">
        <f t="shared" si="45"/>
        <v>-26</v>
      </c>
      <c r="X66" s="148">
        <f t="shared" si="46"/>
        <v>-24</v>
      </c>
      <c r="Y66" s="148">
        <f t="shared" si="47"/>
        <v>-27</v>
      </c>
      <c r="Z66" s="148">
        <f t="shared" si="48"/>
        <v>-33</v>
      </c>
      <c r="AA66" s="148">
        <f t="shared" si="49"/>
        <v>-29</v>
      </c>
    </row>
    <row r="67" spans="2:27" s="128" customFormat="1">
      <c r="B67" s="132" t="s">
        <v>21</v>
      </c>
      <c r="C67" s="14"/>
      <c r="D67" s="180">
        <v>-9</v>
      </c>
      <c r="E67" s="60">
        <v>-2</v>
      </c>
      <c r="F67" s="57">
        <v>1</v>
      </c>
      <c r="G67" s="57">
        <v>-2</v>
      </c>
      <c r="H67" s="126">
        <v>-1</v>
      </c>
      <c r="I67" s="60">
        <v>-11</v>
      </c>
      <c r="J67" s="61"/>
      <c r="Q67" s="132" t="s">
        <v>21</v>
      </c>
      <c r="R67" s="145"/>
      <c r="S67" s="143"/>
      <c r="T67" s="143"/>
      <c r="U67" s="143">
        <f t="shared" si="43"/>
        <v>0</v>
      </c>
      <c r="V67" s="126">
        <f t="shared" si="44"/>
        <v>9</v>
      </c>
      <c r="W67" s="137">
        <f t="shared" si="45"/>
        <v>2</v>
      </c>
      <c r="X67" s="137">
        <f t="shared" si="46"/>
        <v>-1</v>
      </c>
      <c r="Y67" s="137">
        <f t="shared" si="47"/>
        <v>2</v>
      </c>
      <c r="Z67" s="137">
        <f t="shared" si="48"/>
        <v>1</v>
      </c>
      <c r="AA67" s="137">
        <f t="shared" si="49"/>
        <v>11</v>
      </c>
    </row>
    <row r="68" spans="2:27" s="128" customFormat="1">
      <c r="B68" s="132" t="str">
        <f>B14</f>
        <v>Imp. of sec. fin. non-cur. ass.</v>
      </c>
      <c r="C68" s="14"/>
      <c r="D68" s="180"/>
      <c r="E68" s="60"/>
      <c r="F68" s="57"/>
      <c r="G68" s="57"/>
      <c r="H68" s="126"/>
      <c r="I68" s="60"/>
      <c r="J68" s="61"/>
      <c r="Q68" s="132" t="str">
        <f>B68</f>
        <v>Imp. of sec. fin. non-cur. ass.</v>
      </c>
      <c r="R68" s="145"/>
      <c r="S68" s="143"/>
      <c r="T68" s="143"/>
      <c r="U68" s="143">
        <f t="shared" si="43"/>
        <v>0</v>
      </c>
      <c r="V68" s="126">
        <f t="shared" si="44"/>
        <v>0</v>
      </c>
      <c r="W68" s="137">
        <f t="shared" si="45"/>
        <v>0</v>
      </c>
      <c r="X68" s="137">
        <f t="shared" si="46"/>
        <v>0</v>
      </c>
      <c r="Y68" s="137">
        <f t="shared" si="47"/>
        <v>0</v>
      </c>
      <c r="Z68" s="137">
        <f t="shared" si="48"/>
        <v>0</v>
      </c>
      <c r="AA68" s="137">
        <f t="shared" si="49"/>
        <v>0</v>
      </c>
    </row>
    <row r="69" spans="2:27" s="128" customFormat="1">
      <c r="B69" s="135" t="s">
        <v>4</v>
      </c>
      <c r="C69" s="25"/>
      <c r="D69" s="77">
        <v>19</v>
      </c>
      <c r="E69" s="71">
        <v>24</v>
      </c>
      <c r="F69" s="69">
        <v>25</v>
      </c>
      <c r="G69" s="69">
        <v>25</v>
      </c>
      <c r="H69" s="166">
        <v>32</v>
      </c>
      <c r="I69" s="92">
        <v>18</v>
      </c>
      <c r="J69" s="544"/>
      <c r="Q69" s="135" t="s">
        <v>4</v>
      </c>
      <c r="R69" s="160"/>
      <c r="S69" s="161"/>
      <c r="T69" s="161"/>
      <c r="U69" s="161">
        <f t="shared" si="43"/>
        <v>0</v>
      </c>
      <c r="V69" s="156">
        <f t="shared" si="44"/>
        <v>-19</v>
      </c>
      <c r="W69" s="150">
        <f t="shared" si="45"/>
        <v>-24</v>
      </c>
      <c r="X69" s="150">
        <f t="shared" si="46"/>
        <v>-25</v>
      </c>
      <c r="Y69" s="150">
        <f t="shared" si="47"/>
        <v>-25</v>
      </c>
      <c r="Z69" s="150">
        <f t="shared" si="48"/>
        <v>-32</v>
      </c>
      <c r="AA69" s="150">
        <f t="shared" si="49"/>
        <v>-18</v>
      </c>
    </row>
    <row r="70" spans="2:27" s="128" customFormat="1">
      <c r="B70" s="132" t="s">
        <v>8</v>
      </c>
      <c r="C70" s="549"/>
      <c r="D70" s="547">
        <v>49.1</v>
      </c>
      <c r="E70" s="547">
        <v>50.9</v>
      </c>
      <c r="F70" s="547">
        <v>52</v>
      </c>
      <c r="G70" s="547">
        <v>49.1</v>
      </c>
      <c r="H70" s="543">
        <v>40</v>
      </c>
      <c r="I70" s="293">
        <v>45.3</v>
      </c>
      <c r="J70" s="294"/>
      <c r="Q70" s="132" t="s">
        <v>8</v>
      </c>
      <c r="R70" s="141"/>
      <c r="S70" s="133"/>
      <c r="T70" s="133"/>
      <c r="U70" s="133">
        <f t="shared" si="43"/>
        <v>0</v>
      </c>
      <c r="V70" s="133">
        <f t="shared" si="44"/>
        <v>-49.1</v>
      </c>
      <c r="W70" s="133">
        <f t="shared" si="45"/>
        <v>-50.9</v>
      </c>
      <c r="X70" s="133">
        <f t="shared" si="46"/>
        <v>-52</v>
      </c>
      <c r="Y70" s="133">
        <f t="shared" si="47"/>
        <v>-49.1</v>
      </c>
      <c r="Z70" s="133">
        <f t="shared" si="48"/>
        <v>-40</v>
      </c>
      <c r="AA70" s="133">
        <f t="shared" si="49"/>
        <v>-45.3</v>
      </c>
    </row>
    <row r="71" spans="2:27" s="128" customFormat="1">
      <c r="B71" s="132" t="s">
        <v>67</v>
      </c>
      <c r="C71" s="72"/>
      <c r="D71" s="52">
        <v>6.5212973083965009</v>
      </c>
      <c r="E71" s="52">
        <v>8.2021838615010747</v>
      </c>
      <c r="F71" s="52">
        <v>8.9697021360992686</v>
      </c>
      <c r="G71" s="52">
        <v>9.4268603032438758</v>
      </c>
      <c r="H71" s="126">
        <v>12.55613498340856</v>
      </c>
      <c r="I71" s="60">
        <v>6.9034135850000604</v>
      </c>
      <c r="J71" s="61"/>
      <c r="Q71" s="132" t="s">
        <v>5</v>
      </c>
      <c r="R71" s="141"/>
      <c r="S71" s="133"/>
      <c r="T71" s="133"/>
      <c r="U71" s="133">
        <f t="shared" si="43"/>
        <v>0</v>
      </c>
      <c r="V71" s="133">
        <f t="shared" si="44"/>
        <v>-6.5212973083965009</v>
      </c>
      <c r="W71" s="133">
        <f t="shared" si="45"/>
        <v>-8.2021838615010747</v>
      </c>
      <c r="X71" s="133">
        <f t="shared" si="46"/>
        <v>-8.9697021360992686</v>
      </c>
      <c r="Y71" s="133">
        <f t="shared" si="47"/>
        <v>-9.4268603032438758</v>
      </c>
      <c r="Z71" s="133">
        <f t="shared" si="48"/>
        <v>-12.55613498340856</v>
      </c>
      <c r="AA71" s="133">
        <f t="shared" si="49"/>
        <v>-6.9034135850000604</v>
      </c>
    </row>
    <row r="72" spans="2:27" s="128" customFormat="1">
      <c r="B72" s="132" t="s">
        <v>5</v>
      </c>
      <c r="C72" s="72"/>
      <c r="D72" s="52"/>
      <c r="E72" s="52"/>
      <c r="F72" s="52"/>
      <c r="G72" s="52"/>
      <c r="H72" s="126"/>
      <c r="I72" s="60"/>
      <c r="J72" s="61"/>
      <c r="Q72" s="132" t="s">
        <v>5</v>
      </c>
      <c r="R72" s="141"/>
      <c r="S72" s="133"/>
      <c r="T72" s="133"/>
      <c r="U72" s="133">
        <f t="shared" si="43"/>
        <v>0</v>
      </c>
      <c r="V72" s="133">
        <f t="shared" si="44"/>
        <v>0</v>
      </c>
      <c r="W72" s="133">
        <f t="shared" si="45"/>
        <v>0</v>
      </c>
      <c r="X72" s="133">
        <f t="shared" si="46"/>
        <v>0</v>
      </c>
      <c r="Y72" s="133">
        <f t="shared" si="47"/>
        <v>0</v>
      </c>
      <c r="Z72" s="133">
        <f t="shared" si="48"/>
        <v>0</v>
      </c>
      <c r="AA72" s="133">
        <f t="shared" si="49"/>
        <v>0</v>
      </c>
    </row>
    <row r="73" spans="2:27" s="128" customFormat="1">
      <c r="B73" s="132" t="s">
        <v>26</v>
      </c>
      <c r="C73" s="30"/>
      <c r="D73" s="57">
        <v>933</v>
      </c>
      <c r="E73" s="57">
        <v>850</v>
      </c>
      <c r="F73" s="57">
        <v>873</v>
      </c>
      <c r="G73" s="57">
        <v>786</v>
      </c>
      <c r="H73" s="126">
        <v>777</v>
      </c>
      <c r="I73" s="60">
        <v>795</v>
      </c>
      <c r="J73" s="61"/>
      <c r="Q73" s="132" t="s">
        <v>26</v>
      </c>
      <c r="R73" s="136"/>
      <c r="S73" s="137"/>
      <c r="T73" s="137"/>
      <c r="U73" s="137">
        <f t="shared" si="43"/>
        <v>0</v>
      </c>
      <c r="V73" s="137">
        <f t="shared" si="44"/>
        <v>-933</v>
      </c>
      <c r="W73" s="137">
        <f t="shared" si="45"/>
        <v>-850</v>
      </c>
      <c r="X73" s="137">
        <f t="shared" si="46"/>
        <v>-873</v>
      </c>
      <c r="Y73" s="137">
        <f t="shared" si="47"/>
        <v>-786</v>
      </c>
      <c r="Z73" s="137">
        <f t="shared" si="48"/>
        <v>-777</v>
      </c>
      <c r="AA73" s="137">
        <f t="shared" si="49"/>
        <v>-795</v>
      </c>
    </row>
    <row r="74" spans="2:27" s="128" customFormat="1">
      <c r="B74" s="183" t="s">
        <v>59</v>
      </c>
      <c r="C74" s="30"/>
      <c r="D74" s="57">
        <v>5357</v>
      </c>
      <c r="E74" s="57">
        <v>4994</v>
      </c>
      <c r="F74" s="57">
        <v>4943</v>
      </c>
      <c r="G74" s="57">
        <v>4831</v>
      </c>
      <c r="H74" s="126">
        <v>4849</v>
      </c>
      <c r="I74" s="60">
        <v>5051</v>
      </c>
      <c r="J74" s="61"/>
      <c r="Q74" s="183" t="s">
        <v>59</v>
      </c>
      <c r="R74" s="136"/>
      <c r="S74" s="137"/>
      <c r="T74" s="137"/>
      <c r="U74" s="137">
        <f t="shared" si="43"/>
        <v>0</v>
      </c>
      <c r="V74" s="137">
        <f t="shared" si="44"/>
        <v>-5357</v>
      </c>
      <c r="W74" s="137">
        <f t="shared" si="45"/>
        <v>-4994</v>
      </c>
      <c r="X74" s="137">
        <f t="shared" si="46"/>
        <v>-4943</v>
      </c>
      <c r="Y74" s="137">
        <f t="shared" si="47"/>
        <v>-4831</v>
      </c>
      <c r="Z74" s="137">
        <f t="shared" si="48"/>
        <v>-4849</v>
      </c>
      <c r="AA74" s="137">
        <f t="shared" si="49"/>
        <v>-5051</v>
      </c>
    </row>
    <row r="75" spans="2:27" s="128" customFormat="1">
      <c r="B75" s="138" t="s">
        <v>12</v>
      </c>
      <c r="C75" s="31"/>
      <c r="D75" s="58">
        <v>822</v>
      </c>
      <c r="E75" s="58">
        <v>836</v>
      </c>
      <c r="F75" s="58">
        <v>844</v>
      </c>
      <c r="G75" s="58">
        <v>854</v>
      </c>
      <c r="H75" s="166">
        <v>820</v>
      </c>
      <c r="I75" s="92">
        <v>781</v>
      </c>
      <c r="J75" s="544"/>
      <c r="Q75" s="138" t="s">
        <v>12</v>
      </c>
      <c r="R75" s="139"/>
      <c r="S75" s="140"/>
      <c r="T75" s="140"/>
      <c r="U75" s="140">
        <f t="shared" si="43"/>
        <v>0</v>
      </c>
      <c r="V75" s="140">
        <f t="shared" si="44"/>
        <v>-822</v>
      </c>
      <c r="W75" s="140">
        <f t="shared" si="45"/>
        <v>-836</v>
      </c>
      <c r="X75" s="140">
        <f t="shared" si="46"/>
        <v>-844</v>
      </c>
      <c r="Y75" s="140">
        <f t="shared" si="47"/>
        <v>-854</v>
      </c>
      <c r="Z75" s="140">
        <f t="shared" si="48"/>
        <v>-820</v>
      </c>
      <c r="AA75" s="140">
        <f t="shared" si="49"/>
        <v>-781</v>
      </c>
    </row>
    <row r="76" spans="2:27" s="128" customFormat="1">
      <c r="B76" s="134" t="s">
        <v>20</v>
      </c>
      <c r="C76" s="550"/>
      <c r="D76" s="293"/>
      <c r="E76" s="293"/>
      <c r="F76" s="293"/>
      <c r="G76" s="293"/>
      <c r="H76" s="543"/>
      <c r="I76" s="293"/>
      <c r="J76" s="294"/>
      <c r="Q76" s="134" t="s">
        <v>20</v>
      </c>
      <c r="R76" s="142"/>
      <c r="S76" s="126"/>
      <c r="T76" s="126"/>
      <c r="U76" s="126">
        <f t="shared" si="43"/>
        <v>0</v>
      </c>
      <c r="V76" s="126">
        <f t="shared" si="44"/>
        <v>0</v>
      </c>
      <c r="W76" s="126">
        <f t="shared" si="45"/>
        <v>0</v>
      </c>
      <c r="X76" s="126">
        <f t="shared" si="46"/>
        <v>0</v>
      </c>
      <c r="Y76" s="126">
        <f t="shared" si="47"/>
        <v>0</v>
      </c>
      <c r="Z76" s="126">
        <f t="shared" si="48"/>
        <v>0</v>
      </c>
      <c r="AA76" s="126">
        <f t="shared" si="49"/>
        <v>0</v>
      </c>
    </row>
    <row r="77" spans="2:27" s="128" customFormat="1">
      <c r="B77" s="132" t="s">
        <v>17</v>
      </c>
      <c r="C77" s="73"/>
      <c r="D77" s="62">
        <v>5.3</v>
      </c>
      <c r="E77" s="62">
        <v>5.3999999999999995</v>
      </c>
      <c r="F77" s="62">
        <v>5.4</v>
      </c>
      <c r="G77" s="62">
        <v>5.3000000000000007</v>
      </c>
      <c r="H77" s="126">
        <v>5.4</v>
      </c>
      <c r="I77" s="60">
        <v>5.1999999999999993</v>
      </c>
      <c r="J77" s="61"/>
      <c r="Q77" s="132" t="s">
        <v>17</v>
      </c>
      <c r="R77" s="151"/>
      <c r="S77" s="152"/>
      <c r="T77" s="152"/>
      <c r="U77" s="152">
        <f t="shared" si="43"/>
        <v>0</v>
      </c>
      <c r="V77" s="152">
        <f t="shared" si="44"/>
        <v>-5.3</v>
      </c>
      <c r="W77" s="152">
        <f t="shared" si="45"/>
        <v>-5.3999999999999995</v>
      </c>
      <c r="X77" s="152">
        <f t="shared" si="46"/>
        <v>-5.4</v>
      </c>
      <c r="Y77" s="152">
        <f t="shared" si="47"/>
        <v>-5.3000000000000007</v>
      </c>
      <c r="Z77" s="152">
        <f t="shared" si="48"/>
        <v>-5.4</v>
      </c>
      <c r="AA77" s="152">
        <f t="shared" si="49"/>
        <v>-5.1999999999999993</v>
      </c>
    </row>
    <row r="78" spans="2:27" s="128" customFormat="1">
      <c r="B78" s="132" t="s">
        <v>38</v>
      </c>
      <c r="C78" s="73"/>
      <c r="D78" s="62">
        <v>2.7</v>
      </c>
      <c r="E78" s="62">
        <v>2.7</v>
      </c>
      <c r="F78" s="62">
        <v>2.6</v>
      </c>
      <c r="G78" s="62">
        <v>2.6</v>
      </c>
      <c r="H78" s="126">
        <v>2.6</v>
      </c>
      <c r="I78" s="60">
        <v>2.6</v>
      </c>
      <c r="J78" s="61"/>
      <c r="Q78" s="132" t="s">
        <v>38</v>
      </c>
      <c r="R78" s="151"/>
      <c r="S78" s="152"/>
      <c r="T78" s="152"/>
      <c r="U78" s="152">
        <f t="shared" si="43"/>
        <v>0</v>
      </c>
      <c r="V78" s="152">
        <f t="shared" si="44"/>
        <v>-2.7</v>
      </c>
      <c r="W78" s="152">
        <f t="shared" si="45"/>
        <v>-2.7</v>
      </c>
      <c r="X78" s="152">
        <f t="shared" si="46"/>
        <v>-2.6</v>
      </c>
      <c r="Y78" s="152">
        <f t="shared" si="47"/>
        <v>-2.6</v>
      </c>
      <c r="Z78" s="152">
        <f t="shared" si="48"/>
        <v>-2.6</v>
      </c>
      <c r="AA78" s="152">
        <f t="shared" si="49"/>
        <v>-2.6</v>
      </c>
    </row>
    <row r="79" spans="2:27" s="128" customFormat="1">
      <c r="B79" s="132" t="s">
        <v>19</v>
      </c>
      <c r="C79" s="73"/>
      <c r="D79" s="62">
        <v>0.5</v>
      </c>
      <c r="E79" s="62">
        <v>0.5</v>
      </c>
      <c r="F79" s="62">
        <v>0.5</v>
      </c>
      <c r="G79" s="62">
        <v>0.5</v>
      </c>
      <c r="H79" s="126">
        <v>0.4</v>
      </c>
      <c r="I79" s="60">
        <v>0.4</v>
      </c>
      <c r="J79" s="61"/>
      <c r="Q79" s="132" t="s">
        <v>19</v>
      </c>
      <c r="R79" s="151"/>
      <c r="S79" s="152"/>
      <c r="T79" s="152"/>
      <c r="U79" s="152">
        <f t="shared" si="43"/>
        <v>0</v>
      </c>
      <c r="V79" s="152">
        <f t="shared" si="44"/>
        <v>-0.5</v>
      </c>
      <c r="W79" s="152">
        <f t="shared" si="45"/>
        <v>-0.5</v>
      </c>
      <c r="X79" s="152">
        <f t="shared" si="46"/>
        <v>-0.5</v>
      </c>
      <c r="Y79" s="152">
        <f t="shared" si="47"/>
        <v>-0.5</v>
      </c>
      <c r="Z79" s="152">
        <f t="shared" si="48"/>
        <v>-0.4</v>
      </c>
      <c r="AA79" s="152">
        <f t="shared" si="49"/>
        <v>-0.4</v>
      </c>
    </row>
    <row r="80" spans="2:27" s="128" customFormat="1">
      <c r="B80" s="134" t="s">
        <v>23</v>
      </c>
      <c r="C80" s="81"/>
      <c r="D80" s="63">
        <v>8.5</v>
      </c>
      <c r="E80" s="63">
        <v>8.6</v>
      </c>
      <c r="F80" s="63">
        <v>8.5</v>
      </c>
      <c r="G80" s="63">
        <v>8.4</v>
      </c>
      <c r="H80" s="126">
        <v>8.4</v>
      </c>
      <c r="I80" s="60">
        <v>8.1999999999999993</v>
      </c>
      <c r="J80" s="61"/>
      <c r="Q80" s="134" t="s">
        <v>23</v>
      </c>
      <c r="R80" s="151"/>
      <c r="S80" s="152"/>
      <c r="T80" s="152"/>
      <c r="U80" s="154">
        <f t="shared" si="43"/>
        <v>0</v>
      </c>
      <c r="V80" s="154">
        <f t="shared" si="44"/>
        <v>-8.5</v>
      </c>
      <c r="W80" s="154">
        <f t="shared" si="45"/>
        <v>-8.6</v>
      </c>
      <c r="X80" s="154">
        <f t="shared" si="46"/>
        <v>-8.5</v>
      </c>
      <c r="Y80" s="154">
        <f t="shared" si="47"/>
        <v>-8.4</v>
      </c>
      <c r="Z80" s="154">
        <f t="shared" si="48"/>
        <v>-8.4</v>
      </c>
      <c r="AA80" s="154">
        <f t="shared" si="49"/>
        <v>-8.1999999999999993</v>
      </c>
    </row>
    <row r="81" spans="2:27" s="128" customFormat="1">
      <c r="B81" s="132" t="s">
        <v>15</v>
      </c>
      <c r="C81" s="73"/>
      <c r="D81" s="62">
        <v>3.7</v>
      </c>
      <c r="E81" s="62">
        <v>3.6000000000000005</v>
      </c>
      <c r="F81" s="62">
        <v>3.7</v>
      </c>
      <c r="G81" s="62">
        <v>3.4</v>
      </c>
      <c r="H81" s="126">
        <v>3.1000000000000005</v>
      </c>
      <c r="I81" s="60">
        <v>3.1000000000000005</v>
      </c>
      <c r="J81" s="61"/>
      <c r="Q81" s="132" t="s">
        <v>15</v>
      </c>
      <c r="R81" s="153"/>
      <c r="S81" s="154"/>
      <c r="T81" s="154"/>
      <c r="U81" s="152">
        <f t="shared" si="43"/>
        <v>0</v>
      </c>
      <c r="V81" s="152">
        <f t="shared" si="44"/>
        <v>-3.7</v>
      </c>
      <c r="W81" s="152">
        <f t="shared" si="45"/>
        <v>-3.6000000000000005</v>
      </c>
      <c r="X81" s="152">
        <f t="shared" si="46"/>
        <v>-3.7</v>
      </c>
      <c r="Y81" s="152">
        <f t="shared" si="47"/>
        <v>-3.4</v>
      </c>
      <c r="Z81" s="152">
        <f t="shared" si="48"/>
        <v>-3.1000000000000005</v>
      </c>
      <c r="AA81" s="152">
        <f t="shared" si="49"/>
        <v>-3.1000000000000005</v>
      </c>
    </row>
    <row r="82" spans="2:27" s="128" customFormat="1">
      <c r="B82" s="132" t="s">
        <v>14</v>
      </c>
      <c r="C82" s="73"/>
      <c r="D82" s="62">
        <v>1.3</v>
      </c>
      <c r="E82" s="62">
        <v>1.3</v>
      </c>
      <c r="F82" s="62">
        <v>1.3</v>
      </c>
      <c r="G82" s="62">
        <v>1.4</v>
      </c>
      <c r="H82" s="126">
        <v>1.3</v>
      </c>
      <c r="I82" s="60">
        <v>1.3</v>
      </c>
      <c r="J82" s="61"/>
      <c r="Q82" s="132" t="s">
        <v>14</v>
      </c>
      <c r="R82" s="151"/>
      <c r="S82" s="152"/>
      <c r="T82" s="152"/>
      <c r="U82" s="152">
        <f t="shared" si="43"/>
        <v>0</v>
      </c>
      <c r="V82" s="152">
        <f t="shared" si="44"/>
        <v>-1.3</v>
      </c>
      <c r="W82" s="152">
        <f t="shared" si="45"/>
        <v>-1.3</v>
      </c>
      <c r="X82" s="152">
        <f t="shared" si="46"/>
        <v>-1.3</v>
      </c>
      <c r="Y82" s="152">
        <f t="shared" si="47"/>
        <v>-1.4</v>
      </c>
      <c r="Z82" s="152">
        <f t="shared" si="48"/>
        <v>-1.3</v>
      </c>
      <c r="AA82" s="152">
        <f t="shared" si="49"/>
        <v>-1.3</v>
      </c>
    </row>
    <row r="83" spans="2:27" s="128" customFormat="1">
      <c r="B83" s="135" t="s">
        <v>13</v>
      </c>
      <c r="C83" s="82"/>
      <c r="D83" s="64">
        <v>5</v>
      </c>
      <c r="E83" s="64">
        <v>4.9000000000000004</v>
      </c>
      <c r="F83" s="64">
        <v>5</v>
      </c>
      <c r="G83" s="64">
        <v>4.8</v>
      </c>
      <c r="H83" s="155">
        <v>4.4000000000000004</v>
      </c>
      <c r="I83" s="64">
        <v>4.4000000000000004</v>
      </c>
      <c r="J83" s="544"/>
      <c r="Q83" s="135" t="s">
        <v>13</v>
      </c>
      <c r="R83" s="151"/>
      <c r="S83" s="152"/>
      <c r="T83" s="152"/>
      <c r="U83" s="152">
        <f t="shared" si="43"/>
        <v>0</v>
      </c>
      <c r="V83" s="152">
        <f t="shared" si="44"/>
        <v>-5</v>
      </c>
      <c r="W83" s="152">
        <f t="shared" si="45"/>
        <v>-4.9000000000000004</v>
      </c>
      <c r="X83" s="152">
        <f t="shared" si="46"/>
        <v>-5</v>
      </c>
      <c r="Y83" s="152">
        <f t="shared" si="47"/>
        <v>-4.8</v>
      </c>
      <c r="Z83" s="152">
        <f t="shared" si="48"/>
        <v>-4.4000000000000004</v>
      </c>
      <c r="AA83" s="152">
        <f t="shared" si="49"/>
        <v>-4.4000000000000004</v>
      </c>
    </row>
    <row r="84" spans="2:27" s="128" customFormat="1">
      <c r="I84" s="60"/>
      <c r="J84" s="60"/>
    </row>
    <row r="85" spans="2:27" s="128" customFormat="1"/>
    <row r="86" spans="2:27" s="128" customFormat="1"/>
    <row r="87" spans="2:27" s="128" customFormat="1"/>
    <row r="88" spans="2:27" s="128" customFormat="1"/>
    <row r="89" spans="2:27" s="128" customFormat="1"/>
    <row r="90" spans="2:27" s="128" customFormat="1"/>
    <row r="91" spans="2:27" s="128" customFormat="1"/>
    <row r="92" spans="2:27" s="128" customFormat="1"/>
    <row r="93" spans="2:27" s="128" customFormat="1"/>
    <row r="94" spans="2:27" s="128" customFormat="1"/>
    <row r="95" spans="2:27" s="128" customFormat="1"/>
    <row r="96" spans="2:27" s="128" customFormat="1"/>
    <row r="97" s="128" customFormat="1"/>
    <row r="98" s="128" customFormat="1"/>
    <row r="99" s="128" customFormat="1"/>
    <row r="100" s="128" customFormat="1"/>
    <row r="101" s="128" customFormat="1"/>
    <row r="102" s="128" customFormat="1"/>
    <row r="103" s="128" customFormat="1"/>
    <row r="104" s="128" customFormat="1"/>
    <row r="105" s="128" customFormat="1"/>
    <row r="106" s="128" customFormat="1"/>
    <row r="107" s="128" customFormat="1"/>
    <row r="108" s="128" customFormat="1"/>
    <row r="109" s="128" customFormat="1"/>
  </sheetData>
  <mergeCells count="2">
    <mergeCell ref="B31:L31"/>
    <mergeCell ref="B30:O30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>
    <tabColor rgb="FF92D050"/>
    <pageSetUpPr fitToPage="1"/>
  </sheetPr>
  <dimension ref="A1:G54"/>
  <sheetViews>
    <sheetView zoomScale="90" zoomScaleNormal="90" workbookViewId="0"/>
  </sheetViews>
  <sheetFormatPr defaultColWidth="9.33203125" defaultRowHeight="12"/>
  <cols>
    <col min="1" max="1" width="23.33203125" style="44" customWidth="1"/>
    <col min="2" max="2" width="32" style="44" bestFit="1" customWidth="1"/>
    <col min="3" max="3" width="7.6640625" style="9" customWidth="1"/>
    <col min="4" max="7" width="7.5" style="9" customWidth="1"/>
    <col min="8" max="16384" width="9.33203125" style="44"/>
  </cols>
  <sheetData>
    <row r="1" spans="1:7" s="75" customFormat="1" ht="10.5" customHeight="1"/>
    <row r="2" spans="1:7" s="75" customFormat="1" ht="10.5" customHeight="1">
      <c r="B2" s="184" t="s">
        <v>77</v>
      </c>
      <c r="C2" s="185"/>
      <c r="D2" s="186"/>
      <c r="E2" s="186"/>
      <c r="F2" s="186"/>
      <c r="G2" s="186"/>
    </row>
    <row r="3" spans="1:7" s="75" customFormat="1" ht="24" customHeight="1">
      <c r="A3" s="656"/>
      <c r="B3" s="268" t="s">
        <v>1</v>
      </c>
      <c r="C3" s="288" t="s">
        <v>106</v>
      </c>
      <c r="D3" s="497" t="s">
        <v>99</v>
      </c>
      <c r="E3" s="497" t="s">
        <v>97</v>
      </c>
      <c r="F3" s="497" t="s">
        <v>94</v>
      </c>
      <c r="G3" s="487" t="s">
        <v>93</v>
      </c>
    </row>
    <row r="4" spans="1:7" s="75" customFormat="1" ht="10.5" customHeight="1">
      <c r="A4" s="657"/>
      <c r="B4" s="348" t="s">
        <v>6</v>
      </c>
      <c r="C4" s="295"/>
      <c r="D4" s="680">
        <v>13</v>
      </c>
      <c r="E4" s="659">
        <v>11</v>
      </c>
      <c r="F4" s="659">
        <v>12</v>
      </c>
      <c r="G4" s="660">
        <v>11</v>
      </c>
    </row>
    <row r="5" spans="1:7" s="75" customFormat="1" ht="10.5" customHeight="1">
      <c r="A5" s="657"/>
      <c r="B5" s="348" t="s">
        <v>2</v>
      </c>
      <c r="C5" s="295"/>
      <c r="D5" s="661">
        <v>-4</v>
      </c>
      <c r="E5" s="662">
        <v>-1</v>
      </c>
      <c r="F5" s="681">
        <v>1</v>
      </c>
      <c r="G5" s="663">
        <v>2</v>
      </c>
    </row>
    <row r="6" spans="1:7" s="75" customFormat="1" ht="10.5" customHeight="1">
      <c r="A6" s="657"/>
      <c r="B6" s="348" t="s">
        <v>0</v>
      </c>
      <c r="C6" s="295"/>
      <c r="D6" s="350">
        <v>0</v>
      </c>
      <c r="E6" s="351">
        <v>0</v>
      </c>
      <c r="F6" s="337">
        <v>2</v>
      </c>
      <c r="G6" s="376">
        <v>1</v>
      </c>
    </row>
    <row r="7" spans="1:7" s="75" customFormat="1" ht="10.5" customHeight="1">
      <c r="A7" s="657"/>
      <c r="B7" s="348" t="s">
        <v>16</v>
      </c>
      <c r="C7" s="295"/>
      <c r="D7" s="661">
        <v>0</v>
      </c>
      <c r="E7" s="351">
        <v>0</v>
      </c>
      <c r="F7" s="337">
        <v>1</v>
      </c>
      <c r="G7" s="376">
        <v>1</v>
      </c>
    </row>
    <row r="8" spans="1:7" s="75" customFormat="1" ht="10.5" customHeight="1">
      <c r="A8" s="658"/>
      <c r="B8" s="352" t="s">
        <v>7</v>
      </c>
      <c r="C8" s="298"/>
      <c r="D8" s="664">
        <v>9</v>
      </c>
      <c r="E8" s="665">
        <v>10</v>
      </c>
      <c r="F8" s="666">
        <v>16</v>
      </c>
      <c r="G8" s="667">
        <v>15</v>
      </c>
    </row>
    <row r="9" spans="1:7" s="75" customFormat="1" ht="10.5" customHeight="1">
      <c r="A9" s="658"/>
      <c r="B9" s="352" t="s">
        <v>22</v>
      </c>
      <c r="C9" s="298"/>
      <c r="D9" s="664">
        <v>-29</v>
      </c>
      <c r="E9" s="665">
        <v>-1</v>
      </c>
      <c r="F9" s="666">
        <v>-22</v>
      </c>
      <c r="G9" s="667">
        <v>-1</v>
      </c>
    </row>
    <row r="10" spans="1:7" s="75" customFormat="1" ht="10.5" customHeight="1">
      <c r="A10" s="658"/>
      <c r="B10" s="352" t="s">
        <v>11</v>
      </c>
      <c r="C10" s="298"/>
      <c r="D10" s="664">
        <v>-20</v>
      </c>
      <c r="E10" s="665">
        <v>9</v>
      </c>
      <c r="F10" s="665">
        <v>-6</v>
      </c>
      <c r="G10" s="668">
        <v>14</v>
      </c>
    </row>
    <row r="11" spans="1:7" s="75" customFormat="1" ht="10.5" customHeight="1">
      <c r="A11" s="657"/>
      <c r="B11" s="348" t="s">
        <v>21</v>
      </c>
      <c r="C11" s="295"/>
      <c r="D11" s="661">
        <v>-11</v>
      </c>
      <c r="E11" s="351">
        <v>0</v>
      </c>
      <c r="F11" s="338">
        <v>-8</v>
      </c>
      <c r="G11" s="380">
        <v>1</v>
      </c>
    </row>
    <row r="12" spans="1:7" s="75" customFormat="1" ht="10.5" customHeight="1">
      <c r="A12" s="658"/>
      <c r="B12" s="356" t="s">
        <v>4</v>
      </c>
      <c r="C12" s="312"/>
      <c r="D12" s="669">
        <v>-31</v>
      </c>
      <c r="E12" s="670">
        <v>9</v>
      </c>
      <c r="F12" s="671">
        <v>-14</v>
      </c>
      <c r="G12" s="672">
        <v>15</v>
      </c>
    </row>
    <row r="13" spans="1:7" s="75" customFormat="1" ht="10.5" customHeight="1">
      <c r="A13" s="657"/>
      <c r="B13" s="348" t="s">
        <v>26</v>
      </c>
      <c r="C13" s="295"/>
      <c r="D13" s="349">
        <v>315</v>
      </c>
      <c r="E13" s="659">
        <v>309</v>
      </c>
      <c r="F13" s="659">
        <v>301</v>
      </c>
      <c r="G13" s="380">
        <v>300</v>
      </c>
    </row>
    <row r="14" spans="1:7" s="75" customFormat="1" ht="10.5" customHeight="1">
      <c r="A14" s="657"/>
      <c r="B14" s="360" t="s">
        <v>12</v>
      </c>
      <c r="C14" s="300"/>
      <c r="D14" s="687">
        <v>3612</v>
      </c>
      <c r="E14" s="673">
        <v>3742</v>
      </c>
      <c r="F14" s="673">
        <v>3720</v>
      </c>
      <c r="G14" s="674">
        <v>3603</v>
      </c>
    </row>
    <row r="15" spans="1:7" s="75" customFormat="1" ht="10.5" hidden="1" customHeight="1">
      <c r="A15" s="658"/>
      <c r="B15" s="248" t="s">
        <v>20</v>
      </c>
      <c r="C15" s="219">
        <v>0</v>
      </c>
      <c r="D15" s="240">
        <v>13</v>
      </c>
      <c r="E15" s="240">
        <v>73</v>
      </c>
      <c r="F15" s="240">
        <v>13</v>
      </c>
      <c r="G15" s="240">
        <v>89</v>
      </c>
    </row>
    <row r="16" spans="1:7" s="75" customFormat="1" ht="10.5" hidden="1" customHeight="1">
      <c r="A16" s="657"/>
      <c r="B16" s="246" t="s">
        <v>17</v>
      </c>
      <c r="C16" s="219">
        <v>0</v>
      </c>
      <c r="D16" s="240">
        <v>1</v>
      </c>
      <c r="E16" s="240">
        <v>0</v>
      </c>
      <c r="F16" s="240">
        <v>1</v>
      </c>
      <c r="G16" s="240">
        <v>1</v>
      </c>
    </row>
    <row r="17" spans="1:7" s="75" customFormat="1" ht="10.5" hidden="1" customHeight="1">
      <c r="A17" s="657"/>
      <c r="B17" s="246" t="s">
        <v>18</v>
      </c>
      <c r="C17" s="222">
        <v>4550</v>
      </c>
      <c r="D17" s="241">
        <v>4550</v>
      </c>
      <c r="E17" s="241">
        <v>4562</v>
      </c>
      <c r="F17" s="241">
        <v>4537</v>
      </c>
      <c r="G17" s="241">
        <v>4380</v>
      </c>
    </row>
    <row r="18" spans="1:7" s="75" customFormat="1" ht="10.5" hidden="1" customHeight="1">
      <c r="A18" s="657"/>
      <c r="B18" s="246" t="s">
        <v>19</v>
      </c>
      <c r="C18" s="224"/>
      <c r="D18" s="242"/>
      <c r="E18" s="242"/>
      <c r="F18" s="242"/>
      <c r="G18" s="242"/>
    </row>
    <row r="19" spans="1:7" s="75" customFormat="1" ht="10.5" hidden="1" customHeight="1">
      <c r="A19" s="658"/>
      <c r="B19" s="248" t="s">
        <v>23</v>
      </c>
      <c r="C19" s="226"/>
      <c r="D19" s="243"/>
      <c r="E19" s="243"/>
      <c r="F19" s="243"/>
      <c r="G19" s="243"/>
    </row>
    <row r="20" spans="1:7" s="75" customFormat="1" ht="10.5" hidden="1" customHeight="1">
      <c r="A20" s="657"/>
      <c r="B20" s="246" t="s">
        <v>15</v>
      </c>
      <c r="C20" s="224"/>
      <c r="D20" s="242"/>
      <c r="E20" s="242"/>
      <c r="F20" s="242"/>
      <c r="G20" s="242"/>
    </row>
    <row r="21" spans="1:7" s="75" customFormat="1" ht="10.5" hidden="1" customHeight="1">
      <c r="A21" s="657"/>
      <c r="B21" s="246" t="s">
        <v>14</v>
      </c>
      <c r="C21" s="224"/>
      <c r="D21" s="242"/>
      <c r="E21" s="242"/>
      <c r="F21" s="242"/>
      <c r="G21" s="242"/>
    </row>
    <row r="22" spans="1:7" s="75" customFormat="1" ht="10.5" hidden="1" customHeight="1">
      <c r="A22" s="658"/>
      <c r="B22" s="249" t="s">
        <v>13</v>
      </c>
      <c r="C22" s="228"/>
      <c r="D22" s="244"/>
      <c r="E22" s="244"/>
      <c r="F22" s="244"/>
      <c r="G22" s="244"/>
    </row>
    <row r="23" spans="1:7" s="75" customFormat="1" ht="12" customHeight="1">
      <c r="A23" s="60"/>
      <c r="B23" s="610" t="s">
        <v>98</v>
      </c>
      <c r="C23" s="610"/>
      <c r="D23" s="610"/>
      <c r="E23" s="610"/>
      <c r="F23" s="610"/>
      <c r="G23" s="610"/>
    </row>
    <row r="24" spans="1:7">
      <c r="B24" s="611"/>
      <c r="C24" s="611"/>
      <c r="D24" s="611"/>
      <c r="E24" s="611"/>
      <c r="F24" s="611"/>
      <c r="G24" s="611"/>
    </row>
    <row r="25" spans="1:7">
      <c r="D25" s="9" t="s">
        <v>51</v>
      </c>
    </row>
    <row r="26" spans="1:7" s="104" customFormat="1"/>
    <row r="27" spans="1:7" s="104" customFormat="1"/>
    <row r="28" spans="1:7" s="104" customFormat="1"/>
    <row r="29" spans="1:7" s="104" customFormat="1"/>
    <row r="30" spans="1:7" s="104" customFormat="1"/>
    <row r="31" spans="1:7" s="104" customFormat="1"/>
    <row r="32" spans="1:7" s="104" customFormat="1"/>
    <row r="33" s="104" customFormat="1"/>
    <row r="34" s="104" customFormat="1"/>
    <row r="35" s="104" customFormat="1"/>
    <row r="36" s="104" customFormat="1"/>
    <row r="37" s="104" customFormat="1"/>
    <row r="38" s="104" customFormat="1"/>
    <row r="39" s="104" customFormat="1"/>
    <row r="40" s="104" customFormat="1"/>
    <row r="41" s="104" customFormat="1"/>
    <row r="42" s="104" customFormat="1"/>
    <row r="43" s="104" customFormat="1"/>
    <row r="44" s="104" customFormat="1"/>
    <row r="45" s="104" customFormat="1"/>
    <row r="46" s="104" customFormat="1"/>
    <row r="47" s="104" customFormat="1"/>
    <row r="48" s="104" customFormat="1"/>
    <row r="49" s="104" customFormat="1"/>
    <row r="50" s="104" customFormat="1"/>
    <row r="51" s="104" customFormat="1"/>
    <row r="52" s="104" customFormat="1"/>
    <row r="53" s="104" customFormat="1"/>
    <row r="54" s="104" customFormat="1"/>
  </sheetData>
  <mergeCells count="2">
    <mergeCell ref="B24:G24"/>
    <mergeCell ref="B23:G23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9"/>
  <sheetViews>
    <sheetView zoomScale="80" zoomScaleNormal="80" workbookViewId="0"/>
  </sheetViews>
  <sheetFormatPr defaultColWidth="9.33203125" defaultRowHeight="12"/>
  <cols>
    <col min="1" max="1" width="23.33203125" style="44" customWidth="1"/>
    <col min="2" max="2" width="46.1640625" style="44" bestFit="1" customWidth="1"/>
    <col min="3" max="3" width="9" style="9" customWidth="1"/>
    <col min="4" max="7" width="8" style="44" customWidth="1"/>
    <col min="8" max="16384" width="9.33203125" style="44"/>
  </cols>
  <sheetData>
    <row r="1" spans="1:7" s="75" customFormat="1" ht="10.5" customHeight="1"/>
    <row r="2" spans="1:7" s="75" customFormat="1" ht="10.5" customHeight="1">
      <c r="B2" s="210" t="s">
        <v>90</v>
      </c>
      <c r="C2" s="247"/>
      <c r="D2" s="200"/>
      <c r="E2" s="200"/>
      <c r="F2" s="200"/>
      <c r="G2" s="200"/>
    </row>
    <row r="3" spans="1:7" s="75" customFormat="1" ht="10.5" customHeight="1">
      <c r="B3" s="282"/>
      <c r="C3" s="280"/>
      <c r="D3" s="279"/>
      <c r="E3" s="279"/>
      <c r="F3" s="279"/>
      <c r="G3" s="281"/>
    </row>
    <row r="4" spans="1:7" s="75" customFormat="1" ht="13.5" customHeight="1">
      <c r="A4" s="656"/>
      <c r="B4" s="286" t="s">
        <v>1</v>
      </c>
      <c r="C4" s="587" t="s">
        <v>106</v>
      </c>
      <c r="D4" s="589" t="s">
        <v>99</v>
      </c>
      <c r="E4" s="589" t="s">
        <v>97</v>
      </c>
      <c r="F4" s="589" t="s">
        <v>94</v>
      </c>
      <c r="G4" s="588" t="s">
        <v>93</v>
      </c>
    </row>
    <row r="5" spans="1:7" s="75" customFormat="1" ht="10.5" customHeight="1">
      <c r="A5" s="657"/>
      <c r="B5" s="303" t="s">
        <v>6</v>
      </c>
      <c r="C5" s="233"/>
      <c r="D5" s="193">
        <v>282</v>
      </c>
      <c r="E5" s="193">
        <v>285</v>
      </c>
      <c r="F5" s="633">
        <v>287</v>
      </c>
      <c r="G5" s="634">
        <v>282</v>
      </c>
    </row>
    <row r="6" spans="1:7" s="75" customFormat="1" ht="10.5" customHeight="1">
      <c r="A6" s="657"/>
      <c r="B6" s="303" t="s">
        <v>2</v>
      </c>
      <c r="C6" s="191"/>
      <c r="D6" s="635">
        <v>125</v>
      </c>
      <c r="E6" s="635">
        <v>110</v>
      </c>
      <c r="F6" s="688">
        <v>127</v>
      </c>
      <c r="G6" s="636">
        <v>113</v>
      </c>
    </row>
    <row r="7" spans="1:7" s="75" customFormat="1" ht="10.5" customHeight="1">
      <c r="A7" s="657"/>
      <c r="B7" s="303" t="s">
        <v>0</v>
      </c>
      <c r="C7" s="191"/>
      <c r="D7" s="635">
        <v>58</v>
      </c>
      <c r="E7" s="635">
        <v>62</v>
      </c>
      <c r="F7" s="688">
        <v>74</v>
      </c>
      <c r="G7" s="636">
        <v>67</v>
      </c>
    </row>
    <row r="8" spans="1:7" s="75" customFormat="1" ht="10.5" customHeight="1">
      <c r="A8" s="657"/>
      <c r="B8" s="303" t="s">
        <v>16</v>
      </c>
      <c r="C8" s="191"/>
      <c r="D8" s="200">
        <v>9</v>
      </c>
      <c r="E8" s="200">
        <v>7</v>
      </c>
      <c r="F8" s="688">
        <v>8</v>
      </c>
      <c r="G8" s="636">
        <v>21</v>
      </c>
    </row>
    <row r="9" spans="1:7" s="75" customFormat="1" ht="10.5" customHeight="1">
      <c r="A9" s="658"/>
      <c r="B9" s="309" t="s">
        <v>7</v>
      </c>
      <c r="C9" s="231"/>
      <c r="D9" s="637">
        <v>474</v>
      </c>
      <c r="E9" s="637">
        <v>464</v>
      </c>
      <c r="F9" s="637">
        <v>496</v>
      </c>
      <c r="G9" s="638">
        <v>483</v>
      </c>
    </row>
    <row r="10" spans="1:7" s="75" customFormat="1" ht="10.5" customHeight="1">
      <c r="A10" s="658"/>
      <c r="B10" s="309" t="s">
        <v>22</v>
      </c>
      <c r="C10" s="208"/>
      <c r="D10" s="209">
        <v>-340</v>
      </c>
      <c r="E10" s="210">
        <v>-284</v>
      </c>
      <c r="F10" s="203">
        <v>-290</v>
      </c>
      <c r="G10" s="206">
        <v>-289</v>
      </c>
    </row>
    <row r="11" spans="1:7" s="75" customFormat="1" ht="10.5" customHeight="1">
      <c r="A11" s="658"/>
      <c r="B11" s="309" t="s">
        <v>11</v>
      </c>
      <c r="C11" s="208"/>
      <c r="D11" s="639">
        <v>134</v>
      </c>
      <c r="E11" s="640">
        <v>180</v>
      </c>
      <c r="F11" s="640">
        <v>206</v>
      </c>
      <c r="G11" s="232">
        <v>194</v>
      </c>
    </row>
    <row r="12" spans="1:7" s="75" customFormat="1" ht="10.5" customHeight="1">
      <c r="A12" s="657"/>
      <c r="B12" s="303" t="s">
        <v>21</v>
      </c>
      <c r="C12" s="198"/>
      <c r="D12" s="199">
        <v>-29</v>
      </c>
      <c r="E12" s="200">
        <v>-25</v>
      </c>
      <c r="F12" s="633">
        <v>-17</v>
      </c>
      <c r="G12" s="593">
        <v>-17</v>
      </c>
    </row>
    <row r="13" spans="1:7" s="75" customFormat="1" ht="10.5" customHeight="1">
      <c r="A13" s="658"/>
      <c r="B13" s="311" t="s">
        <v>4</v>
      </c>
      <c r="C13" s="211"/>
      <c r="D13" s="651">
        <v>105</v>
      </c>
      <c r="E13" s="652">
        <v>155</v>
      </c>
      <c r="F13" s="689">
        <v>189</v>
      </c>
      <c r="G13" s="594">
        <v>177</v>
      </c>
    </row>
    <row r="14" spans="1:7" s="75" customFormat="1" ht="10.5" customHeight="1">
      <c r="A14" s="657"/>
      <c r="B14" s="303" t="s">
        <v>8</v>
      </c>
      <c r="C14" s="216"/>
      <c r="D14" s="194">
        <v>71.5</v>
      </c>
      <c r="E14" s="688">
        <v>61.2</v>
      </c>
      <c r="F14" s="688">
        <v>58.6</v>
      </c>
      <c r="G14" s="636">
        <v>59.6</v>
      </c>
    </row>
    <row r="15" spans="1:7" s="75" customFormat="1" ht="10.5" customHeight="1">
      <c r="A15" s="657"/>
      <c r="B15" s="303" t="s">
        <v>67</v>
      </c>
      <c r="C15" s="216"/>
      <c r="D15" s="412">
        <v>5.272676108800237</v>
      </c>
      <c r="E15" s="412">
        <v>7.6515240085667706</v>
      </c>
      <c r="F15" s="412">
        <v>9.2139412673675523</v>
      </c>
      <c r="G15" s="443">
        <v>8.7555689392349834</v>
      </c>
    </row>
    <row r="16" spans="1:7" s="75" customFormat="1" ht="10.5" customHeight="1">
      <c r="A16" s="657"/>
      <c r="B16" s="303" t="s">
        <v>26</v>
      </c>
      <c r="C16" s="219"/>
      <c r="D16" s="240">
        <v>5921</v>
      </c>
      <c r="E16" s="633">
        <v>5956</v>
      </c>
      <c r="F16" s="240">
        <v>6330</v>
      </c>
      <c r="G16" s="444">
        <v>6153</v>
      </c>
    </row>
    <row r="17" spans="1:7" s="75" customFormat="1" ht="10.5" customHeight="1">
      <c r="A17" s="657"/>
      <c r="B17" s="301" t="s">
        <v>59</v>
      </c>
      <c r="C17" s="219"/>
      <c r="D17" s="240">
        <v>33324</v>
      </c>
      <c r="E17" s="633">
        <v>34075</v>
      </c>
      <c r="F17" s="633">
        <v>33965</v>
      </c>
      <c r="G17" s="444">
        <v>33611</v>
      </c>
    </row>
    <row r="18" spans="1:7" s="75" customFormat="1" ht="10.5" customHeight="1">
      <c r="A18" s="657"/>
      <c r="B18" s="317" t="s">
        <v>12</v>
      </c>
      <c r="C18" s="222"/>
      <c r="D18" s="654">
        <v>5318</v>
      </c>
      <c r="E18" s="654">
        <v>5575</v>
      </c>
      <c r="F18" s="654">
        <v>5480</v>
      </c>
      <c r="G18" s="655">
        <v>5497</v>
      </c>
    </row>
    <row r="19" spans="1:7" s="75" customFormat="1" ht="10.5" customHeight="1">
      <c r="A19" s="658"/>
      <c r="B19" s="309" t="s">
        <v>20</v>
      </c>
      <c r="C19" s="280"/>
      <c r="D19" s="200"/>
      <c r="E19" s="200"/>
      <c r="F19" s="200"/>
      <c r="G19" s="220"/>
    </row>
    <row r="20" spans="1:7" s="75" customFormat="1" ht="10.5" customHeight="1">
      <c r="A20" s="657"/>
      <c r="B20" s="303" t="s">
        <v>17</v>
      </c>
      <c r="C20" s="224"/>
      <c r="D20" s="644">
        <v>70.5</v>
      </c>
      <c r="E20" s="644">
        <v>71.8</v>
      </c>
      <c r="F20" s="644">
        <v>71</v>
      </c>
      <c r="G20" s="645">
        <v>69.799999999999983</v>
      </c>
    </row>
    <row r="21" spans="1:7" s="75" customFormat="1" ht="10.5" customHeight="1">
      <c r="A21" s="657"/>
      <c r="B21" s="303" t="s">
        <v>18</v>
      </c>
      <c r="C21" s="224"/>
      <c r="D21" s="225">
        <v>7.1</v>
      </c>
      <c r="E21" s="225">
        <v>7.1</v>
      </c>
      <c r="F21" s="225">
        <v>7.2</v>
      </c>
      <c r="G21" s="418">
        <v>7.3</v>
      </c>
    </row>
    <row r="22" spans="1:7" s="75" customFormat="1" ht="10.5" customHeight="1">
      <c r="A22" s="657"/>
      <c r="B22" s="303" t="s">
        <v>86</v>
      </c>
      <c r="C22" s="224"/>
      <c r="D22" s="225">
        <v>2.2000000000000002</v>
      </c>
      <c r="E22" s="225">
        <v>2.2000000000000002</v>
      </c>
      <c r="F22" s="225">
        <v>2.2999999999999998</v>
      </c>
      <c r="G22" s="418">
        <v>2.4</v>
      </c>
    </row>
    <row r="23" spans="1:7" s="75" customFormat="1" ht="10.5" customHeight="1">
      <c r="A23" s="658"/>
      <c r="B23" s="309" t="s">
        <v>23</v>
      </c>
      <c r="C23" s="226"/>
      <c r="D23" s="646">
        <v>79.8</v>
      </c>
      <c r="E23" s="646">
        <v>81.099999999999994</v>
      </c>
      <c r="F23" s="646">
        <v>80.5</v>
      </c>
      <c r="G23" s="647">
        <v>79.5</v>
      </c>
    </row>
    <row r="24" spans="1:7" s="75" customFormat="1" ht="10.5" customHeight="1">
      <c r="A24" s="657"/>
      <c r="B24" s="303" t="s">
        <v>15</v>
      </c>
      <c r="C24" s="224"/>
      <c r="D24" s="644">
        <v>36.9</v>
      </c>
      <c r="E24" s="644">
        <v>36.6</v>
      </c>
      <c r="F24" s="644">
        <v>36.5</v>
      </c>
      <c r="G24" s="645">
        <v>35</v>
      </c>
    </row>
    <row r="25" spans="1:7" s="75" customFormat="1" ht="10.5" customHeight="1">
      <c r="A25" s="657"/>
      <c r="B25" s="303" t="s">
        <v>87</v>
      </c>
      <c r="C25" s="224"/>
      <c r="D25" s="225">
        <v>3.1</v>
      </c>
      <c r="E25" s="225">
        <v>3</v>
      </c>
      <c r="F25" s="225">
        <v>3.1</v>
      </c>
      <c r="G25" s="418">
        <v>3.1</v>
      </c>
    </row>
    <row r="26" spans="1:7" s="75" customFormat="1" ht="10.5" customHeight="1">
      <c r="A26" s="658"/>
      <c r="B26" s="311" t="s">
        <v>13</v>
      </c>
      <c r="C26" s="228"/>
      <c r="D26" s="648">
        <v>40</v>
      </c>
      <c r="E26" s="648">
        <v>39.6</v>
      </c>
      <c r="F26" s="648">
        <v>39.599999999999994</v>
      </c>
      <c r="G26" s="690">
        <v>38.1</v>
      </c>
    </row>
    <row r="27" spans="1:7" s="123" customFormat="1" ht="12" customHeight="1">
      <c r="A27" s="682"/>
      <c r="B27" s="610" t="s">
        <v>98</v>
      </c>
      <c r="C27" s="610"/>
      <c r="D27" s="610"/>
      <c r="E27" s="610"/>
      <c r="F27" s="610"/>
      <c r="G27" s="610"/>
    </row>
    <row r="28" spans="1:7" ht="27" customHeight="1">
      <c r="A28" s="60"/>
      <c r="B28" s="613" t="s">
        <v>95</v>
      </c>
      <c r="C28" s="613"/>
      <c r="D28" s="613"/>
      <c r="E28" s="613"/>
      <c r="F28" s="613"/>
      <c r="G28" s="613"/>
    </row>
    <row r="29" spans="1:7" ht="12" customHeight="1">
      <c r="A29" s="5"/>
    </row>
    <row r="30" spans="1:7" s="104" customFormat="1"/>
    <row r="31" spans="1:7" s="104" customFormat="1"/>
    <row r="32" spans="1:7" s="104" customFormat="1"/>
    <row r="33" s="104" customFormat="1"/>
    <row r="34" s="104" customFormat="1"/>
    <row r="35" s="104" customFormat="1"/>
    <row r="36" s="104" customFormat="1"/>
    <row r="37" s="104" customFormat="1"/>
    <row r="38" s="104" customFormat="1"/>
    <row r="39" s="104" customFormat="1"/>
  </sheetData>
  <mergeCells count="2">
    <mergeCell ref="B28:G28"/>
    <mergeCell ref="B27:G27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25</vt:i4>
      </vt:variant>
      <vt:variant>
        <vt:lpstr>Namngivna områden</vt:lpstr>
      </vt:variant>
      <vt:variant>
        <vt:i4>65</vt:i4>
      </vt:variant>
    </vt:vector>
  </HeadingPairs>
  <TitlesOfParts>
    <vt:vector size="90" baseType="lpstr">
      <vt:lpstr>PeB Total</vt:lpstr>
      <vt:lpstr>PeB Total excl SB</vt:lpstr>
      <vt:lpstr>PeB DK</vt:lpstr>
      <vt:lpstr>PeB FI</vt:lpstr>
      <vt:lpstr>PeB NO</vt:lpstr>
      <vt:lpstr>PeB SE</vt:lpstr>
      <vt:lpstr>Banking Baltics</vt:lpstr>
      <vt:lpstr>PeB Other</vt:lpstr>
      <vt:lpstr>CBB Total</vt:lpstr>
      <vt:lpstr>CBB Total excl SB</vt:lpstr>
      <vt:lpstr>Comm Banking</vt:lpstr>
      <vt:lpstr>Bus Banking</vt:lpstr>
      <vt:lpstr>CBB Other</vt:lpstr>
      <vt:lpstr>Wholesale banking</vt:lpstr>
      <vt:lpstr>Corporate Institutional Banking</vt:lpstr>
      <vt:lpstr>Shipping</vt:lpstr>
      <vt:lpstr>Banking Russia</vt:lpstr>
      <vt:lpstr>Wholesalebanking other</vt:lpstr>
      <vt:lpstr>WB Spec</vt:lpstr>
      <vt:lpstr>Wealth Management</vt:lpstr>
      <vt:lpstr>Private Banking</vt:lpstr>
      <vt:lpstr>Asset management</vt:lpstr>
      <vt:lpstr>Life</vt:lpstr>
      <vt:lpstr>Wealth Other</vt:lpstr>
      <vt:lpstr>GCC</vt:lpstr>
      <vt:lpstr>Asset</vt:lpstr>
      <vt:lpstr>bankBaltics</vt:lpstr>
      <vt:lpstr>bankingRussia</vt:lpstr>
      <vt:lpstr>'PeB Other'!bankPoland</vt:lpstr>
      <vt:lpstr>Bus_Banking</vt:lpstr>
      <vt:lpstr>CBB_Other</vt:lpstr>
      <vt:lpstr>CBB_Total</vt:lpstr>
      <vt:lpstr>CMB</vt:lpstr>
      <vt:lpstr>Comm_Banking</vt:lpstr>
      <vt:lpstr>Shipping!fid_sosi</vt:lpstr>
      <vt:lpstr>gcc</vt:lpstr>
      <vt:lpstr>gcc_other</vt:lpstr>
      <vt:lpstr>Shipping!iib</vt:lpstr>
      <vt:lpstr>Life</vt:lpstr>
      <vt:lpstr>Markets</vt:lpstr>
      <vt:lpstr>nb_denmark</vt:lpstr>
      <vt:lpstr>nb_Finland</vt:lpstr>
      <vt:lpstr>'Bus Banking'!nb_iib</vt:lpstr>
      <vt:lpstr>'CBB Other'!nb_iib</vt:lpstr>
      <vt:lpstr>'CBB Total'!nb_iib</vt:lpstr>
      <vt:lpstr>'Comm Banking'!nb_iib</vt:lpstr>
      <vt:lpstr>'Bus Banking'!nb_nordic</vt:lpstr>
      <vt:lpstr>'CBB Other'!nb_nordic</vt:lpstr>
      <vt:lpstr>'CBB Total'!nb_nordic</vt:lpstr>
      <vt:lpstr>'Comm Banking'!nb_nordic</vt:lpstr>
      <vt:lpstr>'Corporate Institutional Banking'!nb_nordic</vt:lpstr>
      <vt:lpstr>nb_norway</vt:lpstr>
      <vt:lpstr>nb_Sweden</vt:lpstr>
      <vt:lpstr>other</vt:lpstr>
      <vt:lpstr>PeB_DE</vt:lpstr>
      <vt:lpstr>PeB_FI</vt:lpstr>
      <vt:lpstr>PeB_NO</vt:lpstr>
      <vt:lpstr>PeB_Other</vt:lpstr>
      <vt:lpstr>PeB_SE</vt:lpstr>
      <vt:lpstr>PeB_tot</vt:lpstr>
      <vt:lpstr>PeB_Total</vt:lpstr>
      <vt:lpstr>'Wealth Other'!Privatebanking</vt:lpstr>
      <vt:lpstr>Privatebanking</vt:lpstr>
      <vt:lpstr>RBother2</vt:lpstr>
      <vt:lpstr>Shipping</vt:lpstr>
      <vt:lpstr>SOSI</vt:lpstr>
      <vt:lpstr>'Asset management'!Utskriftsområde</vt:lpstr>
      <vt:lpstr>'Banking Baltics'!Utskriftsområde</vt:lpstr>
      <vt:lpstr>'Banking Russia'!Utskriftsområde</vt:lpstr>
      <vt:lpstr>'Bus Banking'!Utskriftsområde</vt:lpstr>
      <vt:lpstr>'CBB Other'!Utskriftsområde</vt:lpstr>
      <vt:lpstr>'CBB Total'!Utskriftsområde</vt:lpstr>
      <vt:lpstr>'Comm Banking'!Utskriftsområde</vt:lpstr>
      <vt:lpstr>'Corporate Institutional Banking'!Utskriftsområde</vt:lpstr>
      <vt:lpstr>Life!Utskriftsområde</vt:lpstr>
      <vt:lpstr>'PeB DK'!Utskriftsområde</vt:lpstr>
      <vt:lpstr>'PeB FI'!Utskriftsområde</vt:lpstr>
      <vt:lpstr>'PeB NO'!Utskriftsområde</vt:lpstr>
      <vt:lpstr>'PeB Other'!Utskriftsområde</vt:lpstr>
      <vt:lpstr>'PeB SE'!Utskriftsområde</vt:lpstr>
      <vt:lpstr>'PeB Total'!Utskriftsområde</vt:lpstr>
      <vt:lpstr>'Private Banking'!Utskriftsområde</vt:lpstr>
      <vt:lpstr>Shipping!Utskriftsområde</vt:lpstr>
      <vt:lpstr>'Wealth Management'!Utskriftsområde</vt:lpstr>
      <vt:lpstr>'Wealth Other'!Utskriftsområde</vt:lpstr>
      <vt:lpstr>'Wholesale banking'!Utskriftsområde</vt:lpstr>
      <vt:lpstr>'Wholesalebanking other'!Utskriftsområde</vt:lpstr>
      <vt:lpstr>Wealth</vt:lpstr>
      <vt:lpstr>Wealthother</vt:lpstr>
      <vt:lpstr>Wholsalebanking</vt:lpstr>
    </vt:vector>
  </TitlesOfParts>
  <Company>Nordea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 Liljeqvist</dc:creator>
  <cp:lastModifiedBy>Larsson, Andreas</cp:lastModifiedBy>
  <cp:lastPrinted>2017-04-13T16:33:16Z</cp:lastPrinted>
  <dcterms:created xsi:type="dcterms:W3CDTF">2007-06-04T11:44:27Z</dcterms:created>
  <dcterms:modified xsi:type="dcterms:W3CDTF">2018-04-20T14:14:29Z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